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samsh\Desktop\Excel play\ZZMiscellaneous\Tools components\"/>
    </mc:Choice>
  </mc:AlternateContent>
  <xr:revisionPtr revIDLastSave="0" documentId="13_ncr:1_{D00B8A59-F7ED-4085-BEB8-286BDD6A8087}" xr6:coauthVersionLast="47" xr6:coauthVersionMax="47" xr10:uidLastSave="{00000000-0000-0000-0000-000000000000}"/>
  <bookViews>
    <workbookView xWindow="-108" yWindow="-108" windowWidth="23256" windowHeight="12576" tabRatio="863" firstSheet="1" activeTab="1" xr2:uid="{00000000-000D-0000-FFFF-FFFF00000000}"/>
  </bookViews>
  <sheets>
    <sheet name="DEV" sheetId="31" state="veryHidden" r:id="rId1"/>
    <sheet name="Introduction" sheetId="24" r:id="rId2"/>
    <sheet name="Contents" sheetId="25" r:id="rId3"/>
    <sheet name="Business" sheetId="45" r:id="rId4"/>
    <sheet name="Correlation Matrix" sheetId="3" r:id="rId5"/>
    <sheet name="Scoring" sheetId="21" r:id="rId6"/>
    <sheet name="Similar &amp; Different Items" sheetId="28" r:id="rId7"/>
    <sheet name="Weighted Average" sheetId="29" r:id="rId8"/>
    <sheet name="Category Summary" sheetId="33" r:id="rId9"/>
    <sheet name="Text match" sheetId="32" r:id="rId10"/>
    <sheet name="Prediction Generator" sheetId="23" r:id="rId11"/>
    <sheet name="Core" sheetId="22" r:id="rId12"/>
    <sheet name="Text Summary" sheetId="30" r:id="rId13"/>
    <sheet name="Normalisation" sheetId="8" r:id="rId14"/>
    <sheet name="Table Mixer" sheetId="26" state="veryHidden" r:id="rId15"/>
    <sheet name="Random Pick" sheetId="27" r:id="rId16"/>
    <sheet name="Summary Statistics" sheetId="34" r:id="rId17"/>
    <sheet name="Outlier analysis" sheetId="35" r:id="rId18"/>
    <sheet name="Forecast" sheetId="37" r:id="rId19"/>
    <sheet name="Clustering R&amp;D" sheetId="39" state="veryHidden" r:id="rId20"/>
    <sheet name="Clustering" sheetId="41" r:id="rId21"/>
    <sheet name="Secure Message" sheetId="42" r:id="rId22"/>
    <sheet name="Categorisation" sheetId="44" state="veryHidden" r:id="rId23"/>
    <sheet name="Miscellaneous" sheetId="43" state="veryHidden" r:id="rId24"/>
    <sheet name="Tidy" sheetId="40" state="veryHidden" r:id="rId25"/>
    <sheet name="Scenario Planner" sheetId="36" state="veryHidden" r:id="rId26"/>
    <sheet name="Mod dist" sheetId="18" state="veryHidden" r:id="rId27"/>
  </sheets>
  <definedNames>
    <definedName name="C_ITERATE">_xlfn.LAMBDA(_xlpm.table,_xlpm.raw_str,_xlfn.LET(_xlpm.ank,INDEX(_xlpm.table,1,1),_xlpm.N,ROWS(_xlpm.table)-1,_xlpm.dims,COLUMNS(_xlpm.table)-1,_xlpm.in_str,_xlfn.TEXTBEFORE(_xlpm.raw_str,"_"),_xlpm.K,COUNTA(_xlfn.TEXTSPLIT(_xlfn.TEXTBEFORE(_xlpm.in_str,"#"),","))/_xlpm.dims,_xlpm.avgs,_xlfn.MAP(_xlfn.SEQUENCE(1,_xlpm.dims),_xlfn.LAMBDA(_xlpm.a,AVERAGE(OFFSET(_xlpm.ank,1,_xlpm.a,_xlpm.N,1)))),_xlpm.sdvs,_xlfn.MAP(_xlfn.SEQUENCE(1,_xlpm.dims),_xlfn.LAMBDA(_xlpm.a,_xlfn.STDEV.P(OFFSET(_xlpm.ank,1,_xlpm.a,_xlpm.N,1)))),_xlpm.core_dtls,_xlfn.TEXTBEFORE(_xlpm.in_str,"#"),_xlpm.allc_dtls,_xlfn.TEXTAFTER(_xlpm.in_str,"#"),_xlpm.core_exp,_xlfn.NUMBERVALUE(_xlfn.WRAPROWS(_xlfn.TEXTSPLIT(_xlpm.core_dtls,","),_xlpm.dims)),_xlpm.allc_exp,TRANSPOSE(_xlfn.TEXTSPLIT(_xlpm.allc_dtls,",")),_xlpm.new_cores,ROUND(_xlfn.MAKEARRAY(_xlpm.K,_xlpm.dims,_xlfn.LAMBDA(_xlpm.a,_xlpm.b,AVERAGE(IF(_xlfn.NUMBERVALUE(_xlpm.allc_exp)=_xlpm.a,(OFFSET(_xlpm.ank,1,_xlpm.b,_xlpm.N,1)-INDEX(_xlpm.avgs,1,_xlpm.b))/INDEX(_xlpm.sdvs,1,_xlpm.b),"")))),4),_xlpm.new_allc,_xlfn.MAP(_xlfn.SEQUENCE(_xlpm.N),_xlfn.LAMBDA(_xlpm.a,_xlfn.LET(_xlpm.d_vals,ROUND(_xlfn.MAP(_xlfn.SEQUENCE(_xlpm.K),_xlfn.LAMBDA(_xlpm.b,DISTANCE(ROUND((OFFSET(_xlpm.ank,_xlpm.a,1,1,_xlpm.dims)-_xlpm.avgs)/_xlpm.sdvs,4),INDEX(_xlpm.new_cores,_xlpm.b,)))),4),_xlpm.mn_ID,MATCH(MIN(_xlpm.d_vals),_xlpm.d_vals,0),_xlpm.mn_ID))),_xlpm.out_str,_xlfn.TEXTJOIN(",",1,_xlpm.new_cores)&amp;"#"&amp;_xlfn.TEXTJOIN(",",1,_xlpm.new_allc),_xlpm.final,_xlpm.out_str&amp;IF(_xlpm.in_str=_xlpm.out_str,"_0","_1"),_xlpm.final))</definedName>
    <definedName name="C_PREDICT_C">_xlfn.LAMBDA(_xlpm.mode,_xlpm.X,_xlpm.Y,_xlop.Z,_xlfn.LET(_xlpm.U_X,_xlfn.UNIQUE(_xlpm.X),_xlpm.U_Y,_xlfn.UNIQUE(_xlpm.Y),_xlpm.switch_map,_xlfn.MAP(_xlpm.U_X,_xlfn.LAMBDA(_xlpm.a,_xlfn.LET(_xlpm.Y_flt,_xlfn._xlws.FILTER(_xlpm.Y,_xlpm.X=_xlpm.a),_xlpm.YFU,_xlfn.UNIQUE(_xlpm.Y_flt),_xlpm.YFU_ct,_xlfn.MAP(_xlpm.YFU,_xlfn.LAMBDA(_xlpm.b,SUM(IF(_xlpm.Y_flt=_xlpm.b,1,0)))),_xlpm.out_val,INDEX(_xlpm.YFU,MATCH(MAX(_xlpm.YFU_ct),_xlpm.YFU_ct,0),1),_xlpm.out_val))),_xlpm.vals,_xlfn.XLOOKUP(_xlpm.X,_xlpm.U_X,_xlpm.switch_map),_xlpm.score,SUM(IF(_xlpm.Y=_xlpm.vals,1,0))/COUNTA(_xlpm.Y),_xlpm.predict,_xlfn.XLOOKUP(_xlpm.Z,_xlpm.U_X,_xlpm.switch_map),_xlpm.final,_xlfn.SWITCH(_xlpm.mode,"Score",_xlpm.score,"Values",_xlpm.vals,"Predict",IFERROR(_xlpm.predict,""),"ERROR: set the mode to either ""Score"", ""Values"" or ""Predict"""),_xlpm.final))</definedName>
    <definedName name="C_PREDICT_N">_xlfn.LAMBDA(_xlpm.mode,_xlpm.X,_xlpm.Y,_xlop.Z,_xlfn.LET(_xlpm.cats,_xlfn.UNIQUE(_xlpm.X),_xlpm.cat_avgs,AVERAGEIF(_xlpm.X,_xlpm.cats,_xlpm.Y),_xlpm.fit_vals,_xlfn.XLOOKUP(_xlpm.X,_xlpm.cats,_xlpm.cat_avgs),_xlpm.score,1-(AVERAGE((_xlpm.Y-_xlpm.fit_vals)^2)/_xlfn.VAR.P(_xlpm.Y)),_xlpm.final,_xlfn.SWITCH(_xlpm.mode,"Score",_xlpm.score,"Values",_xlpm.fit_vals,"Predict",IFERROR(_xlfn.XLOOKUP(_xlpm.Z,_xlpm.cats,_xlpm.cat_avgs),""),"ERROR"),_xlpm.final))</definedName>
    <definedName name="CLUSTER">_xlfn.LAMBDA(_xlpm.table,_xlpm.K,_xlop.mode,_xlfn.LET(_xlpm.iterations,200,_xlpm.cl,"Cluster ",_xlpm.N,ROWS(_xlpm.table)-1,_xlpm.dims,COLUMNS(_xlpm.table)-1,_xlpm.ank,INDEX(_xlpm.table,1,1),_xlpm.obs,OFFSET(_xlpm.ank,1,0,_xlpm.N,1),_xlpm.avgs,_xlfn.MAP(_xlfn.SEQUENCE(1,_xlpm.dims),_xlfn.LAMBDA(_xlpm.a,AVERAGE(OFFSET(_xlpm.ank,1,_xlpm.a,_xlpm.N,1)))),_xlpm.sdvs,_xlfn.MAP(_xlfn.SEQUENCE(1,_xlpm.dims),_xlfn.LAMBDA(_xlpm.a,_xlfn.STDEV.P(OFFSET(_xlpm.ank,1,_xlpm.a,_xlpm.N,1)))),_xlpm.start_cores,INDEX((_xlfn.SORTBY(_xlfn.DROP(_xlfn.DROP(_xlpm.table,1),0,1),_xlfn.RANDARRAY(_xlpm.N))-_xlpm.avgs)/_xlpm.sdvs,_xlfn.SEQUENCE(_xlpm.K),_xlfn.SEQUENCE(1,_xlpm.dims)),_xlpm.start_allc,_xlfn.MAP(_xlfn.SEQUENCE(_xlpm.N),_xlfn.LAMBDA(_xlpm.a,_xlfn.LET(_xlpm.d_vals,ROUND(_xlfn.MAP(_xlfn.SEQUENCE(_xlpm.K),_xlfn.LAMBDA(_xlpm.b,DISTANCE(ROUND((OFFSET(_xlpm.ank,_xlpm.a,1,1,_xlpm.dims)-_xlpm.avgs)/_xlpm.sdvs,4),INDEX(_xlpm.start_cores,_xlpm.b,)))),4),_xlpm.mn_ID,MATCH(MIN(_xlpm.d_vals),_xlpm.d_vals,0),_xlpm.mn_ID))),_xlpm.start_str,_xlfn.TEXTJOIN(",",1,_xlpm.start_cores)&amp;"#"&amp;_xlfn.TEXTJOIN(",",1,_xlpm.start_allc)&amp;"_1",_xlpm.C_and_A_list,_xlfn.SCAN(_xlpm.start_str,_xlfn.SEQUENCE(_xlpm.iterations),_xlfn.LAMBDA(_xlpm.a,_xlpm.b,IF(RIGHT(_xlpm.a,1)="0",_xlpm.a,C_ITERATE(_xlpm.table,_xlpm.a)))),_xlpm.f_str,_xlfn.TEXTBEFORE(INDEX(_xlpm.C_and_A_list,_xlpm.iterations,1),"_"),_xlpm.f_cores,_xlfn.TEXTBEFORE(_xlpm.f_str,"#"),_xlpm.f_allc,_xlfn.TEXTAFTER(_xlpm.f_str,"#"),_xlpm.f_cores_exp,_xlfn.NUMBERVALUE(_xlfn.WRAPROWS(_xlfn.TEXTSPLIT(_xlpm.f_cores,","),_xlpm.dims)),_xlpm.f_allc_exp,TRANSPOSE(_xlfn.NUMBERVALUE(_xlfn.TEXTSPLIT(_xlpm.f_allc,","))),_xlpm.a_dist,AVERAGE(_xlfn.MAP(_xlfn.SEQUENCE(_xlpm.N),_xlfn.LAMBDA(_xlpm.a,DISTANCE(ROUND((OFFSET(_xlpm.ank,_xlpm.a,1,1,_xlpm.dims)-_xlpm.avgs)/_xlpm.sdvs,4),INDEX(_xlpm.f_cores_exp,INDEX(_xlpm.f_allc_exp,_xlpm.a,1),))))),_xlpm.fa_dist,ROUND(SQRT(MIN_DMX(_xlpm.f_cores_exp)*LN(_xlpm.K)*FLATNESS(_xlfn.MAP(_xlfn.SEQUENCE(_xlpm.K),_xlfn.LAMBDA(_xlpm.a,SUM(IF(_xlpm.f_allc_exp=_xlpm.a,1,0))))))/(_xlpm.a_dist*SQRT(_xlpm.K^(1/_xlpm.dims))),2),_xlpm.mode_M1,_xlpm.fa_dist,_xlpm.mode_0,_xlfn.VSTACK(_xlpm.fa_dist,"Cluster "&amp;_xlpm.f_allc_exp),_xlpm.S_part,_xlfn.HSTACK("Score",_xlpm.fa_dist),_xlpm.IC_part,_xlfn.HSTACK(_xlpm.obs,_xlpm.cl&amp;_xlpm.f_allc_exp),_xlpm.mode_1,_xlfn.VSTACK(_xlpm.S_part,_xlpm.IC_part),_xlpm.Mode_2,_xlfn.VSTACK(_xlpm.S_part,_xlfn.SORTBY(_xlpm.IC_part,_xlpm.f_allc_exp)),_xlpm.SC_part,_xlfn.VSTACK(_xlpm.S_part,_xlfn.HSTACK(_xlpm.cl&amp;"ID",OFFSET(_xlpm.ank,0,1,1,_xlpm.dims)),_xlfn.HSTACK(_xlpm.cl&amp;_xlfn.SEQUENCE(_xlpm.K),(_xlpm.f_cores_exp*_xlpm.sdvs)+_xlpm.avgs)),_xlpm.mode_3,IFERROR(_xlpm.SC_part,""),_xlpm.HDC_part,_xlfn.HSTACK(OFFSET(_xlpm.ank,0,0,1,_xlpm.dims+1),TRIM(_xlpm.cl)),_xlpm.IVC_part,_xlfn.HSTACK(OFFSET(_xlpm.ank,1,0,_xlpm.N,_xlpm.dims+1),"Cluster "&amp;_xlpm.f_allc_exp),_xlpm.mode_4,IFERROR(_xlfn.VSTACK(_xlpm.SC_part,_xlpm.HDC_part,_xlpm.IVC_part),""),_xlpm.mode_5,IFERROR(_xlfn.VSTACK(_xlpm.SC_part,_xlpm.HDC_part,_xlfn.SORTBY(_xlpm.IVC_part,_xlpm.f_allc_exp)),""),_xlpm.final,_xlfn.SWITCH(_xlpm.mode,-1,_xlpm.mode_M1,0,_xlpm.mode_0,1,_xlpm.mode_1,2,_xlpm.Mode_2,3,_xlpm.mode_3,4,_xlpm.mode_4,5,_xlpm.mode_5,"ERROR - pick a value for ""Mode"" of either a blank, or -1 --&gt; 5."),_xlpm.final))</definedName>
    <definedName name="CORE">_xlfn.LAMBDA(_xlpm.names,_xlpm.values,_xlop.tightness,_xlop.show_values,_xlfn.LET(_xlpm.flip,IF(ROWS(_xlpm.values)=1,1,0),_xlpm.sorted,IF(_xlpm.flip,_xlfn._xlws.SORT(TRANSPOSE(_xlpm.values),,-1),_xlfn._xlws.SORT(_xlpm.values,,-1)),_xlpm.s_nm,_xlfn.SORTBY(_xlpm.names,_xlpm.values,-1),_xlpm.N_2,IF(_xlpm.flip,TRANSPOSE(_xlpm.s_nm),_xlpm.s_nm),_xlpm.num,COUNTA(_xlpm.values),_xlpm.curve,_xlfn.SCAN(0,_xlpm.sorted,_xlfn.LAMBDA(_xlpm.a,_xlpm.b,_xlpm.a+_xlpm.b))/SUM(_xlpm.values),_xlpm.line,_xlfn.SEQUENCE(_xlpm.num)/_xlpm.num,_xlpm.added,IF(_xlpm.tightness=0,1,_xlpm.tightness)*_xlpm.curve+_xlpm.line,_xlpm.rdw,ROUNDDOWN(_xlpm.added,0),_xlpm.counting,SUM(IF(_xlpm.rdw=0,1,0)),_xlpm.out_names,IF(_xlpm.counting=0,INDEX(_xlpm.s_nm,,1),INDEX(_xlpm.N_2,_xlfn.SEQUENCE(_xlpm.counting),)),_xlpm.final,IF(_xlpm.show_values,_xlfn.HSTACK(_xlpm.out_names,_xlfn.XLOOKUP(_xlpm.out_names,_xlpm.names,_xlpm.values)),_xlpm.out_names),_xlpm.final))</definedName>
    <definedName name="CRLM">_xlfn.LAMBDA(_xlpm.Table,_xlfn.LET(_xlpm.N,ROWS(_xlpm.Table)-1,_xlpm.Dims,COLUMNS(_xlpm.Table)-1,_xlpm.ank,INDEX(_xlpm.Table,1,1),_xlpm.grid,_xlfn.MAKEARRAY(_xlpm.Dims+1,_xlpm.Dims+1,_xlfn.LAMBDA(_xlpm.a,_xlpm.b,IF(_xlpm.a-1+_xlpm.b-1=0,"Metrics",IF((_xlpm.a-1)*(_xlpm.b-1)=0,OFFSET(_xlpm.ank,0,_xlpm.a+_xlpm.b-2),IF(_xlpm.a=_xlpm.b,"",CORREL(OFFSET(_xlpm.ank,1,_xlpm.a-1,_xlpm.N,1),OFFSET(_xlpm.ank,1,_xlpm.b-1,_xlpm.N,1))))))),_xlpm.grid))</definedName>
    <definedName name="DIFFERENCE">_xlfn.LAMBDA(_xlpm.table,_xlpm.item,_xlop.weights,_xlop.furthest,_xlop.no_header,_xlop.mode,_xlop.top_N,_xlfn.LET(_xlpm.ank,INDEX(_xlpm.table,2-_xlpm.no_header,1),_xlpm.N,ROWS(_xlpm.table)+_xlpm.no_header-1,_xlpm.Dims,COLUMNS(_xlpm.table)-1,_xlpm.obs,OFFSET(_xlpm.ank,0,0,_xlpm.N,1),_xlpm.block,OFFSET(_xlpm.ank,0,1,_xlpm.N,_xlpm.Dims),_xlpm.i_data,OFFSET(_xlpm.ank,MATCH(_xlpm.item,_xlpm.obs,0)-1,1,1,_xlpm.Dims),_xlpm.avg,IFERROR(_xlfn.MAP(_xlfn.SEQUENCE(1,_xlpm.Dims),_xlfn.LAMBDA(_xlpm.a,AVERAGE(OFFSET(_xlpm.ank,0,_xlpm.a,_xlpm.N,1)))),"null"),_xlpm.sdv,IFERROR(_xlfn.MAP(_xlfn.SEQUENCE(1,_xlpm.Dims),_xlfn.LAMBDA(_xlpm.a,_xlfn.STDEV.P(OFFSET(_xlpm.ank,0,_xlpm.a,_xlpm.N,1)))),"null"),_xlpm.valid,IF(ISERROR(MATCH(_xlpm.item,_xlpm.obs,0)),0,1),_xlpm.wt,IF(SUM(ABS(_xlfn.NUMBERVALUE(_xlpm.weights)))=0,_xlfn.SEQUENCE(1,_xlpm.Dims,1,0),_xlfn.NUMBERVALUE(_xlpm.weights)),_xlpm.distances,_xlfn.MAP(_xlfn.SEQUENCE(_xlpm.N),_xlfn.LAMBDA(_xlpm.a,SUMPRODUCT(_xlpm.wt,_xlfn.LET(_xlpm.i_vals,IF(ISNUMBER(_xlpm.i_data),(_xlpm.i_data-_xlpm.avg)/_xlpm.sdv,_xlpm.i_data),_xlpm.c_vals,_xlfn.LET(_xlpm.c_data,OFFSET(_xlpm.ank,_xlpm.a-1,1,1,_xlpm.Dims),IF(ISNUMBER(_xlpm.c_data),(_xlpm.c_data-_xlpm.avg)/_xlpm.sdv,_xlpm.c_data)),IF(ISNUMBER(_xlpm.i_vals),ABS(_xlpm.i_vals-_xlpm.c_vals),IF(_xlpm.i_vals=_xlpm.c_vals,0,1.11)))))),_xlpm.d_norm,ROUND(_xlpm.distances/AVERAGE(_xlpm.distances)*100,2),_xlpm.flt_obs,_xlfn._xlws.FILTER(_xlpm.obs,_xlpm.obs&lt;&gt;_xlpm.item),_xlpm.flt_block,_xlfn._xlws.FILTER(_xlpm.block,_xlpm.obs&lt;&gt;_xlpm.item),_xlpm.flt_dist,_xlfn._xlws.FILTER(_xlpm.d_norm,_xlpm.obs&lt;&gt;_xlpm.item),_xlpm.out,IF(_xlpm.mode=0,_xlpm.flt_obs,IF(_xlpm.mode=1,_xlfn.HSTACK(_xlpm.flt_obs,_xlpm.flt_dist),IF(_xlpm.mode=2,_xlfn.HSTACK(_xlpm.flt_obs,_xlpm.flt_block),_xlfn.HSTACK(_xlpm.flt_obs,_xlpm.flt_block,_xlpm.flt_dist)))),_xlpm.srt,_xlfn.SORTBY(_xlpm.out,_xlpm.flt_dist,1-2*_xlpm.furthest),_xlpm.final,IF(_xlpm.top_N=0,_xlpm.srt,_xlfn.DROP(_xlpm.srt,_xlpm.top_N-_xlpm.N+1)),_xlpm.final))</definedName>
    <definedName name="DISTANCE">_xlfn.LAMBDA(_xlpm.a,_xlpm.b,SUM(IFERROR(ABS(_xlpm.a-_xlpm.b),0))/SUM(IF(ISERROR(_xlpm.a-_xlpm.b),0,1)))</definedName>
    <definedName name="E_DIST">_xlfn.LAMBDA(_xlpm.a,_xlpm.b,SQRT(SUM((_xlpm.a-_xlpm.b)^2))/SQRT(COUNTA(_xlpm.a)))</definedName>
    <definedName name="F_CLUSTER">_xlfn.LAMBDA(_xlpm.input,_xlpm.output,_xlfn.LET(_xlpm.ank,INDEX(_xlpm.output,1,1),_xlpm.data,_xlfn.SORTBY(_xlpm.output,_xlpm.input),_xlpm.ct_A,COUNTA(_xlpm.data),_xlpm.ct_B,2*ROUNDUP(SQRT(_xlpm.ct_A),0),_xlpm.smth,_xlfn.MAP(_xlfn.SEQUENCE(_xlpm.ct_A-_xlpm.ct_B+1),_xlfn.LAMBDA(_xlpm.a,AVERAGE(OFFSET(_xlpm.ank,_xlpm.a-1,0,_xlpm.ct_B,1)))),_xlpm.H_norm,_xlpm.smth-AVERAGE(_xlpm.smth),_xlpm.final,AVERAGE(_xlpm.H_norm^2)*100,_xlpm.final))</definedName>
    <definedName name="FLATNESS">_xlfn.LAMBDA(_xlpm.data,_xlfn.LET(_xlpm.nrm,_xlpm.data/SUM(_xlpm.data),_xlpm.final,1/(SUM(_xlpm.nrm^2)*COUNTA(_xlpm.nrm)),_xlpm.final))</definedName>
    <definedName name="FORECAST.COMPLEX">_xlfn.LAMBDA(_xlpm.target,_xlpm.features,_xlfn.LET(_xlpm.flip,IF(ROWS(_xlpm.target)=1,0,1),_xlpm.TT,IF(_xlpm.flip,TRANSPOSE(_xlpm.target),_xlpm.target),_xlpm.FF,IF(_xlpm.flip,TRANSPOSE(_xlpm.features),_xlpm.features),_xlpm.N,ROWS(_xlpm.FF),_xlpm.dims,COLUMNS(_xlpm.FF),_xlpm.H_features,_xlfn.DROP(_xlpm.FF,,-1),_xlpm.HP_target,_xlfn.DROP(_xlpm.TT,,1),_xlpm.L_features,INDEX(_xlpm.FF,,_xlpm.dims),_xlpm.FC_vals,_xlfn.MAP(_xlfn.SEQUENCE(_xlpm.N),_xlfn.LAMBDA(_xlpm.a,IFERROR(_xlfn.FORECAST.LINEAR(INDEX(_xlpm.L_features,_xlpm.a,1),_xlpm.HP_target,INDEX(_xlpm.H_features,_xlpm.a,)),"null"))),_xlpm.RSQ_vals,_xlfn.MAP(_xlfn.SEQUENCE(_xlpm.N),_xlfn.LAMBDA(_xlpm.a,IFERROR(RSQ(_xlpm.HP_target,INDEX(_xlpm.H_features,_xlpm.a,)),"null"))),_xlpm.flt,IF((_xlpm.FC_vals&lt;&gt;"null")*(_xlpm.RSQ_vals&lt;&gt;"null"),1,0),_xlpm.F_FCT,_xlfn._xlws.FILTER(_xlpm.FC_vals,_xlpm.flt),_xlpm.F_RSQ_A,_xlfn._xlws.FILTER(_xlpm.RSQ_vals,_xlpm.flt),_xlpm.F_RSQ_B,IF(_xlpm.F_RSQ_A&lt;AVERAGE(_xlpm.F_RSQ_A),0,_xlpm.F_RSQ_A),_xlpm.final,SUMPRODUCT(_xlpm.F_FCT,_xlpm.F_RSQ_B)/SUM(_xlpm.F_RSQ_B),_xlpm.final))</definedName>
    <definedName name="GEN_POP">_xlfn.LAMBDA(_xlpm.genes,_xlpm.scores,_xlpm.P,_xlpm.S,_xlop.ELT,_xlfn.LET(_xlpm.ct,COUNTA(_xlpm.genes),_xlpm.SC_2,_xlpm.scores+ROUND(_xlfn.RANDARRAY(_xlpm.ct)*AVERAGE(_xlpm.scores)/1000,8),_xlpm.rnk,MATCH(_xlpm.SC_2,_xlfn._xlws.SORT(_xlpm.SC_2,,-1),0),_xlpm.I_rnk,(1/_xlpm.rnk)^IF(_xlpm.ELT=0,1,_xlpm.ELT),_xlpm.PBD,_xlpm.I_rnk/SUM(_xlpm.I_rnk),_xlpm.CML,_xlfn.SCAN(0,_xlpm.PBD,_xlfn.LAMBDA(_xlpm.a,_xlpm.b,_xlpm.a+_xlpm.b)),_xlpm.RND_A,_xlfn.RANDARRAY(_xlpm.ct),_xlpm.RND_B,_xlfn.RANDARRAY(_xlpm.ct),_xlpm.MCH_A,IFERROR(MATCH(_xlpm.RND_A,_xlpm.CML),0)+1,_xlpm.MCH_B,IFERROR(MATCH(_xlpm.RND_B,_xlpm.CML),0)+1,_xlpm.final,_xlfn.MAP(_xlpm.MCH_A,_xlpm.MCH_B,_xlfn.LAMBDA(_xlpm.a,_xlpm.b,MUTATE(STR_COMBO(INDEX(_xlpm.genes,_xlpm.a),INDEX(_xlpm.genes,_xlpm.b)),_xlpm.P,_xlpm.S))),_xlpm.final))</definedName>
    <definedName name="M_DIST">_xlfn.LAMBDA(_xlpm.a,_xlpm.b,_xlpm.weights,_xlfn.LET(_xlpm.SF_B,_xlfn.NUMBERVALUE(_xlfn.TEXTSPLIT(_xlpm.weights,",")),ROUND(SQRT(SUM(((_xlpm.a-_xlpm.b)^2)*_xlpm.SF_B)/SUM(_xlpm.SF_B)),4)))</definedName>
    <definedName name="MESSAGING">_xlfn.LAMBDA(_xlpm.input,_xlop.num_strings,_xlfn.LET(_xlpm.rw,ROWS(_xlpm.input),_xlpm.cl,COLUMNS(_xlpm.input),_xlpm.encoding,IF(_xlpm.rw+_xlpm.cl=2,1,IF(MIN(_xlpm.rw,_xlpm.cl)=1,0,-1)),_xlpm.ascii,_xlfn.TEXTJOIN("",1," !""","#$%&amp;'()*+,-./0123456789:;&lt;=&gt;?@ABCDEFGHIJKLMNOPQRSTUVWXYZ[\]^_`abcdefghijklmnopqrstuvwxyz{|}¦¬’“”–…"),_xlpm.Dlen,LEN(_xlpm.ascii),_xlpm.case_split,IF(_xlpm.encoding=-1,"ERROR: please select a range with 1 column and multiple rows or 1 row and multiple columns",IF(_xlpm.encoding=1,IF(_xlpm.num_strings&lt;2,"ERROR: please choose a number of strings (2 or more) to split the message into",_xlfn.LET(_xlpm.c_input,CLEAN(_xlpm.input),_xlpm.L,LEN(_xlpm.c_input),_xlpm.U_char,_xlfn.UNIQUE(_xlfn.MAP(_xlfn.SEQUENCE(_xlpm.L),_xlfn.LAMBDA(_xlpm.a,MID(_xlpm.c_input,_xlpm.a,1)))),_xlpm.not_matched,_xlfn._xlws.FILTER(_xlpm.U_char,ISERROR(FIND(_xlpm.U_char,_xlpm.ascii))),_xlpm.arr,_xlfn.RANDARRAY(_xlpm.num_strings-1,_xlpm.L,1,_xlpm.Dlen,1),_xlpm.str_exp,_xlfn.MAP(_xlfn.SEQUENCE(1,_xlpm.L),_xlfn.LAMBDA(_xlpm.x,MID(_xlpm.c_input,_xlpm.x,1))),_xlpm.num_exp,FIND(_xlpm.str_exp,_xlpm.ascii),_xlpm.f_rnd,MOD(_xlpm.Dlen-1+_xlpm.num_exp-MOD(_xlfn.BYCOL(_xlpm.arr,_xlfn.LAMBDA(_xlpm.a,SUM(_xlpm.a))),_xlpm.Dlen),_xlpm.Dlen)+1,_xlpm.f_arr,_xlfn.VSTACK(_xlpm.arr,_xlpm.f_rnd),_xlpm.f_txt,_xlfn.BYROW(_xlpm.f_arr,_xlfn.LAMBDA(_xlpm.y,_xlfn.TEXTJOIN("",1,MID(_xlpm.ascii,_xlpm.y,1)))),_xlpm.sp_final,IF(ISERROR(_xlpm.not_matched),_xlpm.f_txt,"ERROR: the following characters are not supported: "&amp;_xlfn.TEXTJOIN(", ",1,""""&amp;_xlpm.not_matched&amp;"""")),_xlpm.sp_final)),IF(MAX(LEN(_xlpm.input))&lt;&gt;MIN(LEN(_xlpm.input)),"ERROR: input strings must be the same length",_xlfn.LET(_xlpm.L,LEN(INDEX(_xlpm.input,1,1)),_xlpm.T_input,IF(ROWS(_xlpm.input)=1,TRANSPOSE(_xlpm.input),_xlpm.input),_xlfn.TEXTJOIN("",1,MID(_xlpm.ascii,_xlfn.MAP(_xlfn.SEQUENCE(1,_xlpm.L),_xlfn.LAMBDA(_xlpm.a,MOD(SUM(FIND(MID(_xlpm.T_input,_xlpm.a,1),_xlpm.ascii))-1,_xlpm.Dlen)+1)),1)))))),_xlpm.case_split))</definedName>
    <definedName name="MIN_DMX">_xlfn.LAMBDA(_xlpm.data,_xlfn.LET(_xlpm.ct,ROWS(_xlpm.data),_xlpm.DMX,_xlfn.MAKEARRAY(_xlpm.ct,_xlpm.ct,_xlfn.LAMBDA(_xlpm.a,_xlpm.b,IF(_xlpm.a=_xlpm.b,"",DISTANCE(INDEX(_xlpm.data,_xlpm.a,),INDEX(_xlpm.data,_xlpm.b,))))),_xlpm.mins,_xlfn.MAP(_xlfn.SEQUENCE(_xlpm.ct),_xlfn.LAMBDA(_xlpm.a,MIN(INDEX(_xlpm.DMX,_xlpm.a,)))),_xlpm.av_min,AVERAGE(_xlpm.mins),_xlpm.av_min))</definedName>
    <definedName name="MIX">_xlfn.LAMBDA(_xlpm.table,_xlop.no_head,_xlop.mix_columns,_xlfn.LET(_xlpm.tbl,IF(_xlpm.mix_columns,TRANSPOSE(_xlpm.table),_xlpm.table),_xlpm.N,ROWS(_xlpm.tbl)+_xlpm.no_head-1,_xlpm.head,INDEX(_xlpm.tbl,1,),_xlpm.block,_xlfn.DROP(_xlpm.tbl,1-_xlpm.no_head),_xlpm.mx_block,_xlfn.SORTBY(_xlpm.block,_xlfn.RANDARRAY(_xlpm.N)),_xlpm.out,IF(_xlpm.no_head,_xlpm.mx_block,_xlfn.VSTACK(_xlpm.head,_xlpm.mx_block)),_xlpm.final,IF(_xlpm.mix_columns,TRANSPOSE(_xlpm.out),_xlpm.out),_xlpm.final))</definedName>
    <definedName name="MUTATE">_xlfn.LAMBDA(_xlpm.string,_xlpm.P,_xlpm.S,_xlfn.LET(_xlpm.in_X,_xlfn.TEXTSPLIT(_xlpm.string,","),_xlpm.ct,COUNTA(_xlpm.in_X),_xlpm.TRF,ROUND(IF(_xlfn.RANDARRAY(1,_xlpm.ct)&gt;_xlpm.P,_xlpm.in_X,_xlpm.in_X*(1+_xlfn.RANDARRAY(1,_xlpm.ct,0,_xlpm.S,0))^(2*_xlfn.RANDARRAY(1,_xlpm.ct,0,1,1)-1)),4),_xlfn.TEXTJOIN(",",1,_xlpm.TRF)))</definedName>
    <definedName name="N_PREDICT_C">_xlfn.LAMBDA(_xlpm.mode,_xlpm.X,_xlpm.Y,_xlop.Z,_xlfn.LET(_xlpm.ct,COUNTA(_xlpm.X),_xlpm.unq,_xlfn.UNIQUE(_xlpm.Y),_xlpm.ct_unq,COUNTIF(_xlpm.Y,_xlpm.unq),_xlpm.pct_unq,_xlpm.ct_unq/SUM(_xlpm.ct_unq),_xlpm.aprx_num,1/SUM(_xlpm.pct_unq^2),_xlpm.tranche_ct,INT(3*SQRT(_xlpm.aprx_num*LN(_xlpm.aprx_num)*LN(_xlpm.ct)))+1,_xlpm.ctp,_xlfn.MAP(_xlfn.SEQUENCE(_xlpm.tranche_ct-1)/_xlpm.tranche_ct,_xlfn.LAMBDA(_xlpm.a,_xlfn.PERCENTILE.EXC(_xlpm.X,_xlpm.a))),_xlpm.ctp_L,_xlfn.VSTACK(MIN(_xlpm.X),_xlpm.ctp),_xlpm.ctp_U,_xlfn.VSTACK(_xlpm.ctp,MAX(_xlpm.X)+1),_xlpm.cat_choice,_xlfn.MAP(_xlfn.SEQUENCE(_xlpm.tranche_ct),_xlfn.LAMBDA(_xlpm.a,_xlfn.LET(_xlpm.items,_xlfn._xlws.FILTER(_xlpm.Y,(_xlpm.X&gt;=INDEX(_xlpm.ctp_L,_xlpm.a,1))*(_xlpm.X&lt;=INDEX(_xlpm.ctp_U,_xlpm.a,1))),_xlpm.flt_unq,_xlfn.UNIQUE(_xlpm.items),_xlpm.flt_ct,_xlfn.MAP(_xlpm.flt_unq,_xlfn.LAMBDA(_xlpm.b,SUM(IF(_xlpm.items=_xlpm.b,1,0)))),_xlpm.final,INDEX(_xlpm.flt_unq,MATCH(MAX(_xlpm.flt_ct),_xlpm.flt_ct,0),1),_xlpm.final))),_xlpm.vals,_xlfn.MAP(_xlpm.X,_xlfn.LAMBDA(_xlpm.c,INDEX(_xlpm.cat_choice,SUM(IF(_xlpm.c&gt;_xlpm.ctp,1,0))+1,1))),_xlpm.score,SUM(IF(_xlpm.Y=_xlpm.vals,1,0))/_xlpm.ct,_xlpm.predictions,_xlfn.MAP(_xlpm.Z,_xlfn.LAMBDA(_xlpm.c,INDEX(_xlpm.cat_choice,SUM(IF(_xlpm.c&gt;_xlpm.ctp,1,0))+1,1))),_xlpm.final,IF(_xlpm.mode="Values",_xlpm.vals,IF(_xlpm.mode="Predict",_xlpm.predictions,_xlpm.score)),_xlpm.final))</definedName>
    <definedName name="N_PREDICT_N">_xlfn.LAMBDA(_xlpm.mode,_xlpm.A,_xlpm.B,_xlpm.M,_xlop.new_data,_xlfn.LET(_xlpm.S_A,_xlfn._xlws.SORT(_xlpm.A),_xlpm.S_B,_xlfn.SORTBY(_xlpm.B,_xlpm.A),_xlpm.out,_xlfn.HSTACK(_xlpm.S_A,_xlpm.S_B),_xlpm.ctps,_xlfn.PERCENTILE.INC(_xlpm.A,(_xlfn.SEQUENCE(_xlpm.M+1)-1)/_xlpm.M),_xlpm.ctp_L,_xlfn.DROP(_xlpm.ctps,-1),_xlpm.ctp_U,_xlfn.DROP(_xlpm.ctps,1),_xlpm.int,_xlfn.MAP(_xlpm.ctp_L,_xlpm.ctp_U,_xlfn.LAMBDA(_xlpm.L,_xlpm.U,INTERCEPT(_xlfn._xlws.FILTER(_xlpm.B,(_xlpm.A&gt;=_xlpm.L)*(_xlpm.A&lt;=_xlpm.U)),_xlfn._xlws.FILTER(_xlpm.A,(_xlpm.A&gt;=_xlpm.L)*(_xlpm.A&lt;=_xlpm.U))))),_xlpm.slp,_xlfn.MAP(_xlpm.ctp_L,_xlpm.ctp_U,_xlfn.LAMBDA(_xlpm.L,_xlpm.U,SLOPE(_xlfn._xlws.FILTER(_xlpm.B,(_xlpm.A&gt;=_xlpm.L)*(_xlpm.A&lt;=_xlpm.U)),_xlfn._xlws.FILTER(_xlpm.A,(_xlpm.A&gt;=_xlpm.L)*(_xlpm.A&lt;=_xlpm.U))))),_xlpm.section,_xlfn.MAP(_xlpm.A,_xlfn.LAMBDA(_xlpm.x,SUM(IF(_xlpm.x&gt;=_xlpm.ctp_L,1,0)))),_xlpm.int_choice,_xlfn.MAP(_xlpm.section,_xlfn.LAMBDA(_xlpm.x,INDEX(_xlpm.int,_xlpm.x,1))),_xlpm.slp_choice,_xlfn.MAP(_xlpm.section,_xlfn.LAMBDA(_xlpm.x,INDEX(_xlpm.slp,_xlpm.x,1))),_xlpm.fit_vals,_xlpm.int_choice+_xlpm.slp_choice*_xlpm.A,_xlpm.score,1-(AVERAGE((_xlpm.fit_vals-_xlpm.B)^2)/_xlfn.VAR.P(_xlpm.B)),_xlpm.new_section,_xlfn.MAP(_xlpm.new_data,_xlfn.LAMBDA(_xlpm.x,MAX(SUM(IF(_xlpm.x&gt;=_xlpm.ctp_L,1,0)),1))),_xlpm.new_int_choice,_xlfn.MAP(_xlpm.new_section,_xlfn.LAMBDA(_xlpm.x,INDEX(_xlpm.int,_xlpm.x,1))),_xlpm.new_slp_choice,_xlfn.MAP(_xlpm.new_section,_xlfn.LAMBDA(_xlpm.x,INDEX(_xlpm.slp,_xlpm.x,1))),_xlpm.prediction,_xlpm.new_int_choice+_xlpm.new_slp_choice*_xlpm.new_data,_xlpm.final,_xlfn.SWITCH(_xlpm.mode,"Score",_xlpm.score,"Values",_xlpm.fit_vals,"Predict",_xlpm.prediction,""),_xlpm.final))</definedName>
    <definedName name="NORM_TABLE">_xlfn.LAMBDA(_xlpm.table,_xlfn.LET(_xlpm.N,ROWS(_xlpm.table)-1,_xlpm.ank,INDEX(_xlpm.table,1,1),_xlpm.Dims,COLUMNS(_xlpm.table)-1,_xlpm.head,OFFSET(_xlpm.ank,0,1,1,_xlpm.Dims),_xlpm.obs,OFFSET(_xlpm.ank,1,0,_xlpm.N,1),_xlpm.type,_xlfn.MAP(_xlfn.SEQUENCE(1,_xlpm.Dims),_xlfn.LAMBDA(_xlpm.a,_xlfn.LET(_xlpm.arr,OFFSET(_xlpm.ank,1,_xlpm.a,_xlpm.N,1),IF(OR(COUNTA(_xlfn.UNIQUE(_xlpm.arr))=1,_xlfn.TEXTJOIN("",1,_xlfn._xlws.SORT(_xlfn.UNIQUE(_xlpm.arr)))="01",ISTEXT(INDEX(_xlpm.arr,1,1))),"Leave","Adjust")))),_xlpm.avgs,_xlfn.MAP(_xlfn.SEQUENCE(1,_xlpm.Dims),_xlfn.LAMBDA(_xlpm.a,IF(INDEX(_xlpm.type,1,_xlpm.a)="Leave","",AVERAGE(OFFSET(_xlpm.ank,1,_xlpm.a,_xlpm.N,1))))),_xlpm.stdv,_xlfn.MAP(_xlfn.SEQUENCE(1,_xlpm.Dims),_xlfn.LAMBDA(_xlpm.a,IF(INDEX(_xlpm.type,1,_xlpm.a)="Leave","",_xlfn.STDEV.P(OFFSET(_xlpm.ank,1,_xlpm.a,_xlpm.N,1))))),_xlpm.final,_xlfn.MAKEARRAY(_xlpm.N+1,_xlpm.Dims+1,_xlfn.LAMBDA(_xlpm.a,_xlpm.b,IF(_xlpm.a+_xlpm.b=2,_xlpm.ank,IF(_xlpm.b=1,OFFSET(_xlpm.ank,_xlpm.a-1,0),IF(_xlpm.a=1,OFFSET(_xlpm.ank,0,_xlpm.b-1),IF(INDEX(_xlpm.type,1,_xlpm.b-1)="Leave",OFFSET(_xlpm.ank,_xlpm.a-1,_xlpm.b-1),ROUND((OFFSET(_xlpm.ank,_xlpm.a-1,_xlpm.b-1)-INDEX(_xlpm.avgs,1,_xlpm.b-1))/INDEX(_xlpm.stdv,1,_xlpm.b-1),4))))))),_xlpm.final))</definedName>
    <definedName name="NORMALISE">_xlfn.LAMBDA(_xlpm.data,IF(OR(COUNTA(_xlfn.UNIQUE(_xlpm.data))=1,_xlfn.TEXTJOIN("",1,_xlfn._xlws.SORT(_xlfn.UNIQUE(_xlpm.data)))="01",NOT(ISNUMBER(INDEX(_xlpm.data,1,1)))),_xlpm.data,ROUND((_xlpm.data-AVERAGE(_xlpm.data))/_xlfn.STDEV.P(_xlpm.data),4)))</definedName>
    <definedName name="NORMBY">_xlfn.LAMBDA(_xlpm.array,_xlpm.scalar,_xlfn.LET(_xlpm.avg_A,AVERAGE(_xlpm.array),_xlpm.sdv_A,_xlfn.STDEV.P(_xlpm.array),_xlpm.avg_S,AVERAGE(_xlpm.scalar),_xlpm.sdv_S,_xlfn.STDEV.P(_xlpm.scalar),_xlpm.out,((_xlpm.array-_xlpm.avg_A)/_xlpm.sdv_A)*_xlpm.sdv_S+_xlpm.avg_S,_xlpm.out))</definedName>
    <definedName name="OLD_CLUSTERING">_xlfn.LAMBDA(_xlpm.input,_xlpm.output,_xlfn.LET(_xlpm.data,_xlfn.SORTBY(_xlpm.output,_xlpm.input),_xlpm.ct_A,COUNTA(_xlpm.data),_xlpm.ct_B,2*ROUNDUP(SQRT(_xlpm.ct_A),0),_xlpm.smth,_xlfn.MAP(_xlfn.SEQUENCE(_xlpm.ct_A-_xlpm.ct_B+1),_xlfn.LAMBDA(_xlpm.a,AVERAGE(INDEX(_xlpm.data,_xlfn.SEQUENCE(_xlpm.ct_B,1,_xlpm.a),1)))),_xlpm.H_norm,_xlpm.smth-AVERAGE(_xlpm.smth),_xlpm.final,AVERAGE(_xlpm.H_norm^2)*100,_xlpm.final))</definedName>
    <definedName name="OLD_PREDICT">_xlfn.LAMBDA(_xlpm.mode,_xlpm.target,_xlpm.features,_xlop.new_features,_xlfn.LET(_xlpm.av_trg,AVERAGE(_xlpm.target),_xlpm.ank,OFFSET(INDEX(_xlpm.features,1,1),-1,-1),_xlpm.pank,OFFSET(INDEX(_xlpm.new_features,1,1),-1,-1),_xlpm.N,ROWS(_xlpm.features),_xlpm.PN,ROWS(_xlpm.new_features),_xlpm.dims,COLUMNS(_xlpm.features),_xlpm.slp,IFERROR(_xlfn.MAP(_xlfn.SEQUENCE(1,_xlpm.dims),_xlfn.LAMBDA(_xlpm.x,SLOPE(_xlpm.target,OFFSET(_xlpm.ank,1,_xlpm.x,_xlpm.N,1)))),0),_xlpm.fit_A,_xlfn.MAP(_xlfn.SEQUENCE(_xlpm.N),_xlfn.LAMBDA(_xlpm.y,SUMPRODUCT(_xlpm.slp,OFFSET(_xlpm.ank,_xlpm.y,1,1,_xlpm.dims)))),_xlpm.fit_B,_xlpm.fit_A+AVERAGE(_xlpm.target)-AVERAGE(_xlpm.fit_A),_xlpm.fit_C,_xlpm.fit_B*SLOPE(_xlpm.target,_xlpm.fit_B)+INTERCEPT(_xlpm.target,_xlpm.fit_B),_xlpm.Prms,_xlfn.HSTACK((AVERAGE(_xlpm.target)-AVERAGE(_xlpm.fit_A))*SLOPE(_xlpm.target,_xlpm.fit_B)+INTERCEPT(_xlpm.target,_xlpm.fit_B),_xlpm.slp*SLOPE(_xlpm.target,_xlpm.fit_B)),_xlpm.scr,1-(AVERAGE((_xlpm.target-_xlpm.fit_C)^2))/AVERAGE((_xlpm.target-_xlpm.av_trg)^2),_xlpm.pred_A,_xlfn.MAP(_xlfn.SEQUENCE(_xlpm.PN),_xlfn.LAMBDA(_xlpm.y,SUMPRODUCT(_xlpm.slp,OFFSET(_xlpm.pank,_xlpm.y,1,1,_xlpm.dims)))),_xlpm.pred_B,_xlpm.pred_A+AVERAGE(_xlpm.target)-AVERAGE(_xlpm.fit_A),_xlpm.pred_C,_xlpm.pred_B*SLOPE(_xlpm.target,_xlpm.fit_B)+INTERCEPT(_xlpm.target,_xlpm.fit_B),_xlpm.final,_xlfn.SWITCH(_xlpm.mode,"Fit",_xlpm.fit_C,"Score",_xlpm.scr,"Predict",_xlpm.pred_C,"Parameters",_xlpm.Prms,"Error - please enter either ""Fit"",""Score"" or ""Pred"" as the mode"),_xlpm.final))</definedName>
    <definedName name="OUTLIERS">_xlfn.LAMBDA(_xlpm.table,_xlop.threshold,_xlop.mode,_xlop.top_N,_xlfn.LET(_xlpm.ank,INDEX(_xlpm.table,1,1),_xlpm.N,ROWS(_xlpm.table)-1,_xlpm.dims,COLUMNS(_xlpm.table)-1,_xlpm.obs,OFFSET(_xlpm.ank,1,0,_xlpm.N,1),_xlpm.head,OFFSET(_xlpm.ank,0,1,1,_xlpm.dims),_xlpm.block,_xlfn.DROP(_xlfn.DROP(_xlpm.table,1),0,1),_xlpm.avgs,_xlfn.MAP(_xlfn.SEQUENCE(1,_xlpm.dims),_xlfn.LAMBDA(_xlpm.a,AVERAGE(OFFSET(_xlpm.ank,1,_xlpm.a,_xlpm.N,1)))),_xlpm.sdvs,_xlfn.MAP(_xlfn.SEQUENCE(1,_xlpm.dims),_xlfn.LAMBDA(_xlpm.a,_xlfn.STDEV.P(OFFSET(_xlpm.ank,1,_xlpm.a,_xlpm.N,1)))),_xlpm.vot,IFERROR(_xlfn.MAP(_xlfn.SEQUENCE(_xlpm.N),_xlfn.LAMBDA(_xlpm.a,_xlfn.LET(_xlpm.norm,(OFFSET(_xlpm.ank,_xlpm.a,1,1,_xlpm.dims)-_xlpm.avgs)/_xlpm.sdvs,_xlpm.abs_norm,ABS(_xlpm.norm),_xlpm.sbt,_xlpm.abs_norm-_xlpm.threshold,_xlpm.rdc,IF(_xlpm.sbt&lt;=0,0,_xlpm.sbt),SUM(IFERROR(_xlpm.rdc,0))/SUM(IF(NOT(ISERROR(_xlpm.norm)),1,0))))),0),_xlpm.mode_adj,IF(_xlpm.mode=0,_xlfn.SORTBY(_xlpm.obs,_xlpm.vot,-1),IF(_xlpm.mode=1,_xlfn.SORTBY(_xlfn.HSTACK(_xlpm.obs,ROUND(_xlpm.vot,4)),_xlpm.vot,-1),IF(_xlpm.mode=2,_xlfn.SORTBY(_xlfn.HSTACK(_xlpm.obs,_xlpm.block),_xlpm.vot,-1),_xlfn.SORTBY(_xlfn.HSTACK(_xlpm.obs,_xlpm.block,ROUND(_xlpm.vot,4)),_xlpm.vot,-1)))),_xlpm.ZO_trim,_xlfn._xlws.FILTER(_xlpm.mode_adj,_xlfn._xlws.SORT(_xlpm.vot,,-1)&lt;&gt;0),_xlpm.TN_trim,IF(_xlpm.top_N=0,_xlpm.ZO_trim,_xlfn.DROP(_xlpm.ZO_trim,MIN(_xlpm.top_N-ROWS(_xlpm.ZO_trim),0))),_xlpm.final,IFERROR(_xlpm.TN_trim,"No outliers"),_xlpm.final))</definedName>
    <definedName name="PICK">_xlfn.LAMBDA(_xlpm.table,_xlpm.num_items,_xlop.no_head,_xlop.pick_columns,_xlfn.LET(_xlpm.tbl,IF(_xlpm.pick_columns,TRANSPOSE(_xlpm.table),_xlpm.table),_xlpm.N,ROWS(_xlpm.tbl)+_xlpm.no_head-1,_xlpm.head,INDEX(_xlpm.tbl,1,),_xlpm.block,_xlfn.DROP(_xlpm.tbl,1-_xlpm.no_head),_xlpm.item_list,_xlfn.DROP(_xlfn.SORTBY(_xlfn.SEQUENCE(_xlpm.N),_xlfn.RANDARRAY(_xlpm.N)),_xlpm.N-_xlpm.num_items),_xlpm.arr,_xlfn.MAKEARRAY(_xlpm.num_items,COLUMNS(_xlpm.block),_xlfn.LAMBDA(_xlpm.a,_xlpm.b,INDEX(_xlpm.block,INDEX(_xlpm.item_list,_xlpm.a,1),_xlpm.b))),_xlpm.out,IF(_xlpm.no_head,_xlpm.arr,_xlfn.VSTACK(_xlpm.head,_xlpm.arr)),_xlpm.final,IF(_xlpm.num_items&gt;ROWS(_xlpm.tbl)-1,"ERROR",IF(_xlpm.pick_columns,TRANSPOSE(_xlpm.out),_xlpm.out)),_xlpm.final))</definedName>
    <definedName name="PREDICT">_xlfn.LAMBDA(_xlpm.mode,_xlpm.X,_xlpm.Y,_xlop.Z,_xlfn.LET(_xlpm.T_X,IF(ISTEXT(INDEX(_xlpm.X,1,1)),"C","N"),_xlpm.T_Y,IF(ISTEXT(INDEX(_xlpm.Y,1,1)),"C","N"),_xlpm.type_key,_xlpm.T_X&amp;"_"&amp;_xlpm.T_Y,_xlpm.final,IF(_xlpm.type_key="C_C",C_PREDICT_C(_xlpm.mode,_xlpm.X,_xlpm.Y,_xlpm.Z),IF(_xlpm.type_key="N_N",IFERROR(N_PREDICT_N(_xlpm.mode,_xlpm.X,_xlpm.Y,MAX(1,INT(LN(COUNTA(_xlpm.X)))),_xlpm.Z),N_PREDICT_N(_xlpm.mode,_xlpm.X,_xlpm.Y,1,_xlpm.Z)),IF(_xlpm.type_key="C_N",C_PREDICT_N(_xlpm.mode,_xlpm.X,_xlpm.Y,_xlpm.Z),IF(_xlpm.type_key="N_C",N_PREDICT_C(_xlpm.mode,_xlpm.X,_xlpm.Y,_xlpm.Z),"ERROR")))),_xlpm.final))</definedName>
    <definedName name="QUAD_FACTORS">_xlfn.LAMBDA(_xlpm.table,IFERROR(_xlpm.table*ABS(_xlpm.table),"QF_"&amp;_xlpm.table))</definedName>
    <definedName name="SCORE">_xlfn.LAMBDA(_xlpm.real,_xlpm.pred,_xlfn.LET(_xlpm.avg_real,AVERAGE(_xlpm.real),_xlpm.ASS,AVERAGE((_xlpm.real-_xlpm.avg_real)^2),_xlpm.RSS,AVERAGE((_xlpm.pred-_xlpm.real)^2),_xlpm.final,1-(_xlpm.RSS/_xlpm.ASS),_xlpm.final))</definedName>
    <definedName name="SCORING">_xlfn.LAMBDA(_xlpm.table,_xlop.weights,_xlop.cap,_xlop.mode,_xlop.sort_order,_xlop.top_N,_xlfn.LET(_xlpm.N,ROWS(_xlpm.table),_xlpm.D,COLUMNS(_xlpm.table)-1,_xlpm.wt,IF(SUM(ABS(_xlpm.weights))=0,_xlfn.SEQUENCE(1,_xlpm.D,1,0),_xlpm.weights),_xlpm.ank,INDEX(_xlpm.table,1,2),_xlpm.obs,OFFSET(_xlpm.ank,0,-1,_xlpm.N,1),_xlpm.avg,_xlfn.MAP(_xlfn.SEQUENCE(1,_xlpm.D),_xlfn.LAMBDA(_xlpm.a,AVERAGE(OFFSET(_xlpm.ank,0,_xlpm.a-1,_xlpm.N,1)))),_xlpm.sdv,_xlfn.MAP(_xlfn.SEQUENCE(1,_xlpm.D),_xlfn.LAMBDA(_xlpm.a,_xlfn.STDEV.P(OFFSET(_xlpm.ank,0,_xlpm.a-1,_xlpm.N,1)))),_xlpm.AC,ABS(_xlpm.cap),_xlpm.SSM,_xlfn.MAP(_xlfn.SEQUENCE(_xlpm.N),_xlfn.LAMBDA(_xlpm.a,SUMPRODUCT(_xlfn.LET(_xlpm.nrm,IFERROR((OFFSET(_xlpm.ank,_xlpm.a-1,0,1,_xlpm.D)-_xlpm.avg)/_xlpm.sdv,0),IF(_xlpm.cap=0,_xlpm.nrm,IF(_xlpm.nrm&gt;_xlpm.AC,_xlpm.AC,IF(_xlpm.nrm&lt;-_xlpm.AC,-_xlpm.AC,_xlpm.nrm)))),_xlpm.wt))),_xlpm.scores,IFERROR(ROUND((((_xlpm.SSM-AVERAGE(_xlpm.SSM))/_xlfn.STDEV.P(_xlpm.SSM))+1.75)*(100/3.5),2),"null"),_xlpm.F_mode,IF(_xlpm.mode="Both",_xlfn.HSTACK(_xlpm.obs,_xlpm.scores),IF(_xlpm.mode="Items",_xlpm.obs,_xlpm.scores)),_xlpm.F_sort,IF(_xlpm.sort_order=-1,_xlfn.SORTBY(_xlpm.F_mode,_xlpm.scores,1),IF(_xlpm.sort_order=1,_xlfn.SORTBY(_xlpm.F_mode,_xlpm.scores,-1),_xlpm.F_mode)),_xlpm.F_top,IF((_xlpm.top_N=0)+(_xlpm.top_N&gt;=_xlpm.N),_xlpm.F_sort,_xlfn.DROP(_xlpm.F_sort,_xlpm.top_N-_xlpm.N)),_xlpm.F_top))</definedName>
    <definedName name="SIMPLE_DIST">_xlfn.LAMBDA(_xlpm.a,_xlpm.b,SUM(ABS(_xlpm.a-_xlpm.b))/COUNTA(_xlpm.a))</definedName>
    <definedName name="STATS">_xlfn.LAMBDA(_xlpm.data,_xlop.include_headers,_xlfn.LET(_xlpm.desc,{"Min";"25th %-ile";"Median";"Average";"75th %-ile";"Max";"Range";"Spread";"Skew"},_xlpm.min,MIN(_xlpm.data),_xlpm._25,_xlfn.PERCENTILE.EXC(_xlpm.data,0.25),_xlpm.med,MEDIAN(_xlpm.data),_xlpm.avg,AVERAGE(_xlpm.data),_xlpm._75,_xlfn.PERCENTILE.EXC(_xlpm.data,0.75),_xlpm.max,MAX(_xlpm.data),_xlpm.rng,_xlpm.max-_xlpm.min,_xlpm.sdv,_xlfn.STDEV.P(_xlpm.data),_xlpm.skw,_xlfn.SKEW.P(_xlpm.data),_xlpm.vals,_xlfn.VSTACK(_xlpm.min,_xlpm._25,_xlpm.med,_xlpm.avg,_xlpm._75,_xlpm.max,_xlpm.rng,_xlpm.sdv,_xlpm.skw),_xlpm.dp,MEDIAN(_xlfn.MAP(_xlpm.data,_xlfn.LAMBDA(_xlpm.a,IFERROR(LEN(_xlfn.TEXTAFTER(_xlpm.a,".")),0)))),_xlpm.out,_xlfn.HSTACK(_xlpm.desc,ROUND(_xlpm.vals,_xlpm.dp)),_xlpm.final,IF(_xlpm.include_headers&lt;&gt;0,_xlfn.VSTACK({"Metric","Value"},_xlpm.out),_xlpm.out),_xlpm.final))</definedName>
    <definedName name="STR_COMBO">_xlfn.LAMBDA(_xlpm.a,_xlpm.b,_xlfn.LET(_xlpm.X_a,_xlfn.TEXTSPLIT(_xlpm.a,","),_xlpm.X_b,_xlfn.TEXTSPLIT(_xlpm.b,","),_xlpm.ct,COUNTA(_xlpm.X_a),_xlpm.RDA,_xlfn.RANDARRAY(1,_xlpm.ct),_xlpm.final,_xlfn.TEXTJOIN(",",1,IF(_xlpm.RDA&gt;0.5,_xlpm.X_a,_xlpm.X_b)),_xlpm.final))</definedName>
    <definedName name="SUMMARISE">_xlfn.LAMBDA(_xlpm.table,_xlop.mode,_xlop.sort,_xlfn.LET(_xlpm.N,ROWS(_xlpm.table)-1,_xlpm.Dims,COLUMNS(_xlpm.table)-1,_xlpm.ank,INDEX(_xlpm.table,1,1),_xlpm.head,OFFSET(_xlpm.ank,0,1,1,_xlpm.Dims),_xlpm.obs,OFFSET(_xlpm.ank,1,0,_xlpm.N,1),_xlpm.unq,IF(_xlpm.sort&lt;&gt;0,_xlfn._xlws.SORT(_xlfn.UNIQUE(_xlpm.obs),,_xlpm.sort),_xlfn.UNIQUE(_xlpm.obs)),_xlpm.U_ct,COUNTA(_xlpm.unq),_xlpm.grid,IF(_xlpm.mode="Average",_xlfn.MAKEARRAY(_xlpm.U_ct,_xlpm.Dims,_xlfn.LAMBDA(_xlpm.a,_xlpm.b,AVERAGE(_xlfn._xlws.FILTER(OFFSET(_xlpm.ank,1,_xlpm.b,_xlpm.N,1),_xlpm.obs=INDEX(_xlpm.unq,_xlpm.a,1))))),IF(_xlpm.mode="Count",_xlfn.MAKEARRAY(_xlpm.U_ct,_xlpm.Dims,_xlfn.LAMBDA(_xlpm.a,_xlpm.b,COUNTA(_xlfn._xlws.FILTER(OFFSET(_xlpm.ank,1,_xlpm.b,_xlpm.N,1),_xlpm.obs=INDEX(_xlpm.unq,_xlpm.a,1))))),_xlfn.MAKEARRAY(_xlpm.U_ct,_xlpm.Dims,_xlfn.LAMBDA(_xlpm.a,_xlpm.b,SUM(_xlfn._xlws.FILTER(OFFSET(_xlpm.ank,1,_xlpm.b,_xlpm.N,1),_xlpm.obs=INDEX(_xlpm.unq,_xlpm.a,1))))))),_xlpm.final,_xlfn.HSTACK(_xlfn.VSTACK(_xlpm.ank,_xlpm.unq),_xlfn.VSTACK(_xlpm.head,_xlpm.grid)),_xlpm.final))</definedName>
    <definedName name="SYNERGISE">_xlfn.LAMBDA(_xlpm.table,_xlpm.original,_xlfn.LET(_xlpm.ank,INDEX(_xlpm.table,1,1),_xlpm.N,ROWS(_xlpm.table)-1,_xlpm.Dims,COLUMNS(_xlpm.table)-1,_xlpm.obs,OFFSET(_xlpm.ank,1,0,_xlpm.N,1),_xlpm.head,OFFSET(_xlpm.ank,0,1,1,_xlpm.Dims),_xlpm.block,OFFSET(_xlpm.ank,1,1,_xlpm.N,_xlpm.Dims),_xlpm.Xhead_A,_xlfn.MAKEARRAY(_xlpm.Dims,_xlpm.Dims,_xlfn.LAMBDA(_xlpm.a,_xlpm.b,IF(_xlpm.a&gt;_xlpm.b,"",OFFSET(_xlpm.ank,0,_xlpm.a)&amp;"___"&amp;OFFSET(_xlpm.ank,0,_xlpm.b)))),_xlpm.Xhead_B,_xlfn.TOCOL(_xlpm.Xhead_A),_xlpm.Xhead_C,TRANSPOSE(_xlfn._xlws.FILTER(_xlpm.Xhead_B,_xlpm.Xhead_B&lt;&gt;"")),_xlpm.Xhead_D,IF(_xlpm.original,_xlfn.HSTACK(_xlpm.head,_xlpm.Xhead_C),_xlpm.Xhead_C),_xlpm.XH_before,IFERROR(_xlfn.TEXTBEFORE(_xlpm.Xhead_D,"___"),_xlpm.Xhead_D),_xlpm.XH_after,IFERROR(_xlfn.TEXTAFTER(_xlpm.Xhead_D,"___"),""),_xlpm.Xblock,_xlfn.MAKEARRAY(_xlpm.N+1,COUNTA(_xlpm.Xhead_D)+1,_xlfn.LAMBDA(_xlpm.a,_xlpm.b,IF(_xlpm.a-1+_xlpm.b-1=0,_xlpm.ank,IF(_xlpm.b=1,OFFSET(_xlpm.ank,_xlpm.a-1,0),IF(_xlpm.a=1,INDEX(_xlpm.Xhead_D,1,_xlpm.b-1),OFFSET(_xlpm.ank,_xlpm.a-1,MATCH(INDEX(_xlpm.XH_before,1,_xlpm.b-1),_xlpm.head,0))*IFERROR(OFFSET(_xlpm.ank,_xlpm.a-1,MATCH(INDEX(_xlpm.XH_after,1,_xlpm.b-1),_xlpm.head,0)),1)))))),_xlpm.Xblock))</definedName>
    <definedName name="TABLE_MS">_xlfn.LAMBDA(_xlpm.table,_xlfn.LET(_xlpm.ank,INDEX(_xlpm.table,1,1),_xlpm.N,ROWS(_xlpm.table)-1,_xlpm.Dims,COLUMNS(_xlpm.table)-1,_xlpm.final,_xlfn.MAKEARRAY(3,_xlpm.Dims+1,_xlfn.LAMBDA(_xlpm.a,_xlpm.b,IF(_xlpm.a+_xlpm.b=2,_xlpm.ank,IF(_xlpm.a=1,OFFSET(_xlpm.ank,0,_xlpm.b-1),IF(_xlpm.b=1,_xlfn.SWITCH(_xlpm.a,2,"Mean",3,"Stdev"),_xlfn.SWITCH(_xlpm.a,2,IF(COUNTA(_xlfn.UNIQUE(OFFSET(_xlpm.ank,1,_xlpm.b-1,_xlpm.N,1)))&lt;=2,0,AVERAGE(OFFSET(_xlpm.ank,1,_xlpm.b-1,_xlpm.N,1))),3,IF(COUNTA(_xlfn.UNIQUE(OFFSET(_xlpm.ank,1,_xlpm.b-1,_xlpm.N,1)))&lt;=2,1,_xlfn.STDEV.P(OFFSET(_xlpm.ank,1,_xlpm.b-1,_xlpm.N,1))),"Error")))))),_xlpm.final))</definedName>
    <definedName name="TEXT_MATCH">_xlfn.LAMBDA(_xlpm.A,_xlpm.B,_xlop.slice,_xlfn.LET(_xlpm.C_set,{"!","""","£","$","%","^","&amp;","*","(",")","-","_","=","+","[","{","]","}","#","~",";",":","'","@",",","&lt;",".","&gt;","/","?","\","|","–","’"},_xlpm.C_A,SUBSTITUTE(LOWER(TRIM(_xlfn.TEXTJOIN("",1,_xlfn.MAP(_xlfn.SEQUENCE(LEN(_xlpm.A)),_xlfn.LAMBDA(_xlpm.x,_xlfn.LET(_xlpm.chr,MID(_xlpm.A,_xlpm.x,1),IF(ISERROR(MATCH(_xlpm.chr,_xlpm.C_set,0)),_xlpm.chr,""))))))),"~",""),_xlpm.C_B,SUBSTITUTE(LOWER(TRIM(_xlfn.TEXTJOIN("",1,_xlfn.MAP(_xlfn.SEQUENCE(LEN(_xlpm.B)),_xlfn.LAMBDA(_xlpm.x,_xlfn.LET(_xlpm.chr,MID(_xlpm.B,_xlpm.x,1),IF(ISERROR(MATCH(_xlpm.chr,_xlpm.C_set,0)),_xlpm.chr,""))))))),"~",""),_xlpm.P_A,IF(_xlpm.slice=0,TRANSPOSE(_xlfn.TEXTSPLIT(_xlpm.C_A," ")),_xlfn.MAP(_xlfn.SEQUENCE(LEN(_xlpm.C_A)-_xlpm.slice+1),_xlfn.LAMBDA(_xlpm.x,MID(_xlpm.C_A,_xlpm.x,_xlpm.slice)))),_xlpm.P_B,IF(_xlpm.slice=0,TRANSPOSE(_xlfn.TEXTSPLIT(_xlpm.C_B," ")),_xlfn.MAP(_xlfn.SEQUENCE(LEN(_xlpm.C_B)-_xlpm.slice+1),_xlfn.LAMBDA(_xlpm.x,MID(_xlpm.C_B,_xlpm.x,_xlpm.slice)))),_xlpm.P_C,_xlfn.VSTACK(_xlpm.P_A,_xlpm.P_B),_xlpm.A_U,_xlfn.UNIQUE(_xlpm.P_A),_xlpm.B_U,_xlfn.UNIQUE(_xlpm.P_B),_xlpm.C_U,_xlfn._xlws.SORT(_xlfn.UNIQUE(_xlfn.VSTACK(_xlpm.A_U,_xlpm.B_U))),_xlpm.A_ct,_xlfn.MAP(_xlpm.A_U,_xlfn.LAMBDA(_xlpm.a,SUM(IF(_xlpm.a=_xlpm.P_A,1,0)))),_xlpm.B_ct,_xlfn.MAP(_xlpm.B_U,_xlfn.LAMBDA(_xlpm.a,SUM(IF(_xlpm.a=_xlpm.P_B,1,0)))),_xlpm.A_mch,IFERROR(_xlfn.XLOOKUP(_xlpm.C_U,_xlpm.A_U,_xlpm.A_ct),0),_xlpm.B_mch,IFERROR(_xlfn.XLOOKUP(_xlpm.C_U,_xlpm.B_U,_xlpm.B_ct),0),_xlpm.C_max,_xlfn.MAP(_xlpm.A_mch,_xlpm.B_mch,_xlfn.LAMBDA(_xlpm.a,_xlpm.b,MAX(_xlpm.a,_xlpm.b))),_xlpm.C_sum,_xlfn.MAP(_xlpm.A_mch,_xlpm.B_mch,_xlfn.LAMBDA(_xlpm.a,_xlpm.b,SUM(_xlpm.a,_xlpm.b))),_xlpm.C_pct,_xlfn.MAP(_xlpm.A_mch,_xlpm.B_mch,_xlfn.LAMBDA(_xlpm.a,_xlpm.b,MIN(_xlpm.a,_xlpm.b)))/_xlpm.C_max,_xlpm.final,SUMPRODUCT(_xlpm.C_pct,_xlpm.C_sum)/SUM(_xlpm.C_sum),_xlpm.final))</definedName>
    <definedName name="TEXT_SUMMARY">_xlfn.LAMBDA(_xlpm.list,_xlfn.LET(_xlpm.unq,_xlfn.UNIQUE(_xlpm.list),_xlpm.ct,_xlfn.MAP(_xlpm.unq,_xlfn.LAMBDA(_xlpm.a,SUM(IF(_xlpm.list=_xlpm.a,1,0)))),_xlpm.pct,_xlpm.ct/SUM(_xlpm.ct),_xlpm.order_names,_xlfn.SORTBY(_xlpm.unq,_xlpm.pct,-1),_xlpm.order_nums,TEXT(_xlfn._xlws.SORT(_xlpm.pct,,-1),"#0.00%"),_xlpm.final,_xlfn.TEXTJOIN(", ",1,_xlpm.order_names&amp;" = "&amp;_xlpm.order_nums),_xlpm.final))</definedName>
    <definedName name="W.AVG">_xlfn.LAMBDA(_xlpm.val,_xlpm.weight,SUMPRODUCT(_xlpm.weight,_xlpm.val)/SUM(_xlpm.weight))</definedName>
    <definedName name="W_AVERAGE">_xlfn.LAMBDA(_xlpm.values,_xlpm.weights,_xlop.mode,_xlop.trim,_xlfn.LET(_xlpm.N,COUNTA(_xlpm.values),_xlpm.M,ROUND(_xlpm.trim*_xlpm.N/2,0),_xlpm.S_V,_xlfn._xlws.SORT(_xlpm.values,,1),_xlpm.S_W,_xlfn.SORTBY(_xlpm.weights,_xlpm.values,1),_xlpm.F_V,_xlfn.DROP(_xlfn.DROP(_xlpm.S_V,_xlpm.M),-1*_xlpm.M),_xlpm.F_W,_xlfn.DROP(_xlfn.DROP(_xlpm.S_W,_xlpm.M),-1*_xlpm.M),_xlpm.WAVG,SUMPRODUCT(_xlpm.F_V,_xlpm.F_W)/SUM(_xlpm.F_W),_xlpm.sq,_xlfn.SEQUENCE(COUNTA(_xlpm.F_V)),_xlpm.W_pct,_xlpm.F_W/SUM(_xlpm.F_W),_xlpm.W_run,_xlfn.SCAN(0,_xlpm.W_pct,_xlfn.LAMBDA(_xlpm.a,_xlpm.b,_xlpm.a+_xlpm.b)),_xlpm.midpoint,SUM(IF(_xlpm.W_run&lt;0.5,1,0))+1,_xlpm.WMED,INDEX(_xlpm.F_V,_xlpm.midpoint),_xlpm.final,IF(_xlpm.mode=1,_xlpm.WMED,_xlpm.WAVG),_xlpm.final))</definedName>
    <definedName name="X_TABLE">_xlfn.LAMBDA(_xlpm.table,_xlfn.LET(_xlpm.ank,INDEX(_xlpm.table,1,1),_xlpm.N,ROWS(_xlpm.table)-1,_xlpm.dims,COLUMNS(_xlpm.table)-1,_xlpm.head,OFFSET(_xlpm.ank,0,1,1,_xlpm.dims),_xlpm.block,OFFSET(_xlpm.ank,1,1,_xlpm.N,_xlpm.dims),_xlpm.unq,_xlfn.MAP(_xlfn.SEQUENCE(1,_xlpm.dims),_xlfn.LAMBDA(_xlpm.a,_xlfn.LET(_xlpm.x,OFFSET(_xlpm.ank,1,_xlpm.a,_xlpm.N,1),IF(ISNUMBER(OFFSET(_xlpm.ank,1,_xlpm.a,1,1)),1,COUNTA(_xlfn.UNIQUE(_xlpm.x)))))),_xlpm.xdim,SUM(_xlpm.unq),_xlpm.max_D,MAX(_xlpm.unq),_xlpm.grid_A,_xlfn.MAKEARRAY(_xlpm.max_D,_xlpm.dims,_xlfn.LAMBDA(_xlpm.a,_xlpm.b,_xlfn.LET(_xlpm.col,OFFSET(_xlpm.ank,1,_xlpm.b,_xlpm.N,1),IF(ISNUMBER(OFFSET(_xlpm.ank,1,_xlpm.b)),IF(_xlpm.a=1,OFFSET(_xlpm.ank,0,_xlpm.b),""),IF(_xlpm.a&lt;=INDEX(_xlpm.unq,,_xlpm.b),OFFSET(_xlpm.ank,0,_xlpm.b)&amp;"###"&amp;INDEX(_xlfn.UNIQUE(OFFSET(_xlpm.ank,1,_xlpm.b,_xlpm.N,1)),_xlpm.a),""))))),_xlpm.grid_B,_xlfn.TOCOL(TRANSPOSE(_xlpm.grid_A)),_xlpm.X_head,TRANSPOSE(_xlfn._xlws.FILTER(_xlpm.grid_B,_xlpm.grid_B&lt;&gt;"")),_xlpm.X_or_no,IF(NOT(ISERROR(FIND("###",_xlpm.X_head))),1,0),_xlpm.X_before,_xlfn.TEXTBEFORE(_xlpm.X_head,"###",,,,_xlpm.X_head),_xlpm.X_after,_xlfn.TEXTAFTER(_xlpm.X_head,"###",,,,""),_xlpm.inv_unq,_xlfn.SEQUENCE(1,_xlpm.xdim),_xlpm.X_block,_xlfn.MAKEARRAY(_xlpm.N+1,_xlpm.xdim+1,_xlfn.LAMBDA(_xlpm.a,_xlpm.b,IF((_xlpm.a-1+_xlpm.b-1)=0,_xlpm.ank,IF(_xlpm.a=1,INDEX(_xlpm.X_head,,_xlpm.b-1),IF(_xlpm.b=1,OFFSET(_xlpm.ank,_xlpm.a-1,0),IF(INDEX(_xlpm.X_or_no,,_xlpm.b-1)=0,OFFSET(_xlpm.ank,_xlpm.a-1,MATCH(INDEX(_xlpm.X_before,1,_xlpm.b-1),_xlpm.head,0),1,1),IF(INDEX(_xlpm.X_after,1,_xlpm.b-1)=OFFSET(_xlpm.ank,_xlpm.a-1,MATCH(INDEX(_xlpm.X_before,1,_xlpm.b-1),_xlpm.head,0),1,1),1,0))))))),_xlpm.X_block))</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37" l="1" a="1"/>
  <c r="K14" i="37" s="1"/>
  <c r="C4" i="43" a="1"/>
  <c r="C4" i="43" s="1"/>
  <c r="D4" i="43" s="1" a="1"/>
  <c r="D4" i="43" s="1"/>
  <c r="C15" i="42" a="1"/>
  <c r="C15" i="42" s="1"/>
  <c r="M13" i="42" s="1" a="1"/>
  <c r="M13" i="42" s="1"/>
  <c r="M16" i="42" l="1" a="1"/>
  <c r="M16" i="42" s="1"/>
  <c r="M19" i="42" s="1" a="1"/>
  <c r="M19" i="42" s="1"/>
  <c r="AM22" i="37" a="1"/>
  <c r="AM22" i="37" s="1"/>
  <c r="AL22" i="37" a="1"/>
  <c r="AL22" i="37" s="1"/>
  <c r="AK22" i="37" a="1"/>
  <c r="AK22" i="37" s="1"/>
  <c r="AJ22" i="37" a="1"/>
  <c r="AJ22" i="37" s="1"/>
  <c r="AI22" i="37" a="1"/>
  <c r="AI22" i="37" s="1"/>
  <c r="AH22" i="37" a="1"/>
  <c r="AH22" i="37" s="1"/>
  <c r="AG22" i="37" a="1"/>
  <c r="AG22" i="37" s="1"/>
  <c r="AF22" i="37" a="1"/>
  <c r="AF22" i="37" s="1"/>
  <c r="AE22" i="37" a="1"/>
  <c r="AE22" i="37" s="1"/>
  <c r="AD22" i="37" a="1"/>
  <c r="AD22" i="37" s="1"/>
  <c r="AC22" i="37" a="1"/>
  <c r="AC22" i="37" s="1"/>
  <c r="AB22" i="37" a="1"/>
  <c r="AB22" i="37" s="1"/>
  <c r="AA22" i="37" a="1"/>
  <c r="AA22" i="37" s="1"/>
  <c r="Z22" i="37" a="1"/>
  <c r="Z22" i="37" s="1"/>
  <c r="Y22" i="37" a="1"/>
  <c r="Y22" i="37" s="1"/>
  <c r="X22" i="37" a="1"/>
  <c r="X22" i="37" s="1"/>
  <c r="W22" i="37" a="1"/>
  <c r="W22" i="37" s="1"/>
  <c r="V22" i="37" a="1"/>
  <c r="V22" i="37" s="1"/>
  <c r="U22" i="37" a="1"/>
  <c r="U22" i="37" s="1"/>
  <c r="K32" i="37" a="1"/>
  <c r="K32" i="37" s="1"/>
  <c r="K31" i="37" a="1"/>
  <c r="K31" i="37" s="1"/>
  <c r="K30" i="37" a="1"/>
  <c r="K30" i="37" s="1"/>
  <c r="K29" i="37" a="1"/>
  <c r="K29" i="37" s="1"/>
  <c r="K28" i="37" a="1"/>
  <c r="K28" i="37" s="1"/>
  <c r="K27" i="37" a="1"/>
  <c r="K27" i="37" s="1"/>
  <c r="K26" i="37" a="1"/>
  <c r="K26" i="37" s="1"/>
  <c r="K25" i="37" a="1"/>
  <c r="K25" i="37" s="1"/>
  <c r="K24" i="37" a="1"/>
  <c r="K24" i="37" s="1"/>
  <c r="K23" i="37" a="1"/>
  <c r="K23" i="37" s="1"/>
  <c r="K22" i="37" a="1"/>
  <c r="K22" i="37" s="1"/>
  <c r="K21" i="37" a="1"/>
  <c r="K21" i="37" s="1"/>
  <c r="K20" i="37" a="1"/>
  <c r="K20" i="37" s="1"/>
  <c r="K19" i="37" a="1"/>
  <c r="K19" i="37" s="1"/>
  <c r="K18" i="37" a="1"/>
  <c r="K18" i="37" s="1"/>
  <c r="K17" i="37" a="1"/>
  <c r="K17" i="37" s="1"/>
  <c r="K16" i="37" a="1"/>
  <c r="K16" i="37" s="1"/>
  <c r="K15" i="37" a="1"/>
  <c r="K15" i="37" s="1"/>
  <c r="L29" i="37" l="1" a="1"/>
  <c r="L29" i="37" s="1"/>
  <c r="L18" i="37" a="1"/>
  <c r="L18" i="37" s="1"/>
  <c r="L22" i="37" a="1"/>
  <c r="L22" i="37" s="1"/>
  <c r="L14" i="37" a="1"/>
  <c r="L14" i="37" s="1"/>
  <c r="L16" i="37" a="1"/>
  <c r="L16" i="37" s="1"/>
  <c r="L20" i="37" a="1"/>
  <c r="L20" i="37" s="1"/>
  <c r="L24" i="37" a="1"/>
  <c r="L24" i="37" s="1"/>
  <c r="L26" i="37" a="1"/>
  <c r="L26" i="37" s="1"/>
  <c r="L28" i="37" a="1"/>
  <c r="L28" i="37" s="1"/>
  <c r="L30" i="37" a="1"/>
  <c r="L30" i="37" s="1"/>
  <c r="L32" i="37" a="1"/>
  <c r="L32" i="37" s="1"/>
  <c r="L19" i="37" a="1"/>
  <c r="L19" i="37" s="1"/>
  <c r="L23" i="37" a="1"/>
  <c r="L23" i="37" s="1"/>
  <c r="L25" i="37" a="1"/>
  <c r="L25" i="37" s="1"/>
  <c r="L27" i="37" a="1"/>
  <c r="L27" i="37" s="1"/>
  <c r="L31" i="37" a="1"/>
  <c r="L31" i="37" s="1"/>
  <c r="L15" i="37" a="1"/>
  <c r="L15" i="37" s="1"/>
  <c r="L17" i="37" a="1"/>
  <c r="L17" i="37" s="1"/>
  <c r="L21" i="37" a="1"/>
  <c r="L21" i="37" s="1"/>
  <c r="W15" i="35" a="1"/>
  <c r="W15" i="35" s="1"/>
  <c r="BE15" i="35" a="1"/>
  <c r="BE15" i="35" s="1"/>
  <c r="BC15" i="35" a="1"/>
  <c r="BC15" i="35" s="1"/>
  <c r="BA15" i="35" a="1"/>
  <c r="BA15" i="35" s="1"/>
  <c r="AQ15" i="35" a="1"/>
  <c r="AQ15" i="35" s="1"/>
  <c r="AJ15" i="35" a="1"/>
  <c r="AJ15" i="35" s="1"/>
  <c r="AG15" i="35" a="1"/>
  <c r="AG15" i="35" s="1"/>
  <c r="AC15" i="35" a="1"/>
  <c r="AC15" i="35" s="1"/>
  <c r="AA15" i="35" a="1"/>
  <c r="AA15" i="35" s="1"/>
  <c r="Y15" i="35" a="1"/>
  <c r="Y15" i="35" s="1"/>
  <c r="N15" i="35" a="1"/>
  <c r="N15" i="35" s="1"/>
  <c r="G417" i="35"/>
  <c r="F417" i="35"/>
  <c r="E417" i="35"/>
  <c r="D417" i="35"/>
  <c r="G416" i="35"/>
  <c r="F416" i="35"/>
  <c r="E416" i="35"/>
  <c r="D416" i="35"/>
  <c r="C417" i="35"/>
  <c r="C416" i="35"/>
  <c r="H12" i="34" a="1"/>
  <c r="H12" i="34" s="1"/>
  <c r="M28" i="37" l="1" a="1"/>
  <c r="M28" i="37" s="1"/>
  <c r="M20" i="37" a="1"/>
  <c r="M20" i="37" s="1"/>
  <c r="M16" i="37" a="1"/>
  <c r="M16" i="37" s="1"/>
  <c r="M14" i="37" a="1"/>
  <c r="M14" i="37" s="1"/>
  <c r="M17" i="37" a="1"/>
  <c r="M17" i="37" s="1"/>
  <c r="M32" i="37" a="1"/>
  <c r="M32" i="37" s="1"/>
  <c r="M30" i="37" a="1"/>
  <c r="M30" i="37" s="1"/>
  <c r="M26" i="37" a="1"/>
  <c r="M26" i="37" s="1"/>
  <c r="M24" i="37" a="1"/>
  <c r="M24" i="37" s="1"/>
  <c r="M22" i="37" a="1"/>
  <c r="M22" i="37" s="1"/>
  <c r="M18" i="37" a="1"/>
  <c r="M18" i="37" s="1"/>
  <c r="M15" i="37" a="1"/>
  <c r="M15" i="37" s="1"/>
  <c r="M31" i="37" a="1"/>
  <c r="M31" i="37" s="1"/>
  <c r="M29" i="37" a="1"/>
  <c r="M29" i="37" s="1"/>
  <c r="M27" i="37" a="1"/>
  <c r="M27" i="37" s="1"/>
  <c r="M25" i="37" a="1"/>
  <c r="M25" i="37" s="1"/>
  <c r="M23" i="37" a="1"/>
  <c r="M23" i="37" s="1"/>
  <c r="M21" i="37" a="1"/>
  <c r="M21" i="37" s="1"/>
  <c r="M19" i="37" a="1"/>
  <c r="M19" i="37" s="1"/>
  <c r="AN109" i="32" a="1"/>
  <c r="AN109" i="32" s="1"/>
  <c r="AN108" i="32" a="1"/>
  <c r="AN108" i="32" s="1"/>
  <c r="AN107" i="32" a="1"/>
  <c r="AN107" i="32" s="1"/>
  <c r="AN106" i="32" a="1"/>
  <c r="AN106" i="32" s="1"/>
  <c r="AN105" i="32" a="1"/>
  <c r="AN105" i="32" s="1"/>
  <c r="AN104" i="32" a="1"/>
  <c r="AN104" i="32" s="1"/>
  <c r="AN103" i="32" a="1"/>
  <c r="AN103" i="32" s="1"/>
  <c r="AN102" i="32" a="1"/>
  <c r="AN102" i="32" s="1"/>
  <c r="AN101" i="32" a="1"/>
  <c r="AN101" i="32" s="1"/>
  <c r="AN100" i="32" a="1"/>
  <c r="AN100" i="32" s="1"/>
  <c r="AN99" i="32" a="1"/>
  <c r="AN99" i="32" s="1"/>
  <c r="AN98" i="32" a="1"/>
  <c r="AN98" i="32" s="1"/>
  <c r="AN97" i="32" a="1"/>
  <c r="AN97" i="32" s="1"/>
  <c r="AN96" i="32" a="1"/>
  <c r="AN96" i="32" s="1"/>
  <c r="AN95" i="32" a="1"/>
  <c r="AN95" i="32" s="1"/>
  <c r="AN94" i="32" a="1"/>
  <c r="AN94" i="32" s="1"/>
  <c r="AN93" i="32" a="1"/>
  <c r="AN93" i="32" s="1"/>
  <c r="AN92" i="32" a="1"/>
  <c r="AN92" i="32" s="1"/>
  <c r="AN91" i="32" a="1"/>
  <c r="AN91" i="32" s="1"/>
  <c r="AN90" i="32" a="1"/>
  <c r="AN90" i="32" s="1"/>
  <c r="AN89" i="32" a="1"/>
  <c r="AN89" i="32" s="1"/>
  <c r="AN88" i="32" a="1"/>
  <c r="AN88" i="32" s="1"/>
  <c r="AN87" i="32" a="1"/>
  <c r="AN87" i="32" s="1"/>
  <c r="AN86" i="32" a="1"/>
  <c r="AN86" i="32" s="1"/>
  <c r="AN85" i="32" a="1"/>
  <c r="AN85" i="32" s="1"/>
  <c r="AN84" i="32" a="1"/>
  <c r="AN84" i="32" s="1"/>
  <c r="AN83" i="32" a="1"/>
  <c r="AN83" i="32" s="1"/>
  <c r="AN82" i="32" a="1"/>
  <c r="AN82" i="32" s="1"/>
  <c r="AN81" i="32" a="1"/>
  <c r="AN81" i="32" s="1"/>
  <c r="AN80" i="32" a="1"/>
  <c r="AN80" i="32" s="1"/>
  <c r="AN79" i="32" a="1"/>
  <c r="AN79" i="32" s="1"/>
  <c r="AN78" i="32" a="1"/>
  <c r="AN78" i="32" s="1"/>
  <c r="AN77" i="32" a="1"/>
  <c r="AN77" i="32" s="1"/>
  <c r="AN76" i="32" a="1"/>
  <c r="AN76" i="32" s="1"/>
  <c r="AN75" i="32" a="1"/>
  <c r="AN75" i="32" s="1"/>
  <c r="AN74" i="32" a="1"/>
  <c r="AN74" i="32" s="1"/>
  <c r="AN73" i="32" a="1"/>
  <c r="AN73" i="32" s="1"/>
  <c r="AN72" i="32" a="1"/>
  <c r="AN72" i="32" s="1"/>
  <c r="AN71" i="32" a="1"/>
  <c r="AN71" i="32" s="1"/>
  <c r="AN70" i="32" a="1"/>
  <c r="AN70" i="32" s="1"/>
  <c r="AN69" i="32" a="1"/>
  <c r="AN69" i="32" s="1"/>
  <c r="AN68" i="32" a="1"/>
  <c r="AN68" i="32" s="1"/>
  <c r="AN67" i="32" a="1"/>
  <c r="AN67" i="32" s="1"/>
  <c r="AN66" i="32" a="1"/>
  <c r="AN66" i="32" s="1"/>
  <c r="AN65" i="32" a="1"/>
  <c r="AN65" i="32" s="1"/>
  <c r="AN64" i="32" a="1"/>
  <c r="AN64" i="32" s="1"/>
  <c r="AN63" i="32" a="1"/>
  <c r="AN63" i="32" s="1"/>
  <c r="AN62" i="32" a="1"/>
  <c r="AN62" i="32" s="1"/>
  <c r="AN61" i="32" a="1"/>
  <c r="AN61" i="32" s="1"/>
  <c r="AN60" i="32" a="1"/>
  <c r="AN60" i="32" s="1"/>
  <c r="AN59" i="32" a="1"/>
  <c r="AN59" i="32" s="1"/>
  <c r="AN58" i="32" a="1"/>
  <c r="AN58" i="32" s="1"/>
  <c r="AN57" i="32" a="1"/>
  <c r="AN57" i="32" s="1"/>
  <c r="AN56" i="32" a="1"/>
  <c r="AN56" i="32" s="1"/>
  <c r="AN55" i="32" a="1"/>
  <c r="AN55" i="32" s="1"/>
  <c r="AN54" i="32" a="1"/>
  <c r="AN54" i="32" s="1"/>
  <c r="AN53" i="32" a="1"/>
  <c r="AN53" i="32" s="1"/>
  <c r="AN52" i="32" a="1"/>
  <c r="AN52" i="32" s="1"/>
  <c r="AN51" i="32" a="1"/>
  <c r="AN51" i="32" s="1"/>
  <c r="AN50" i="32" a="1"/>
  <c r="AN50" i="32" s="1"/>
  <c r="AN49" i="32" a="1"/>
  <c r="AN49" i="32" s="1"/>
  <c r="AN48" i="32" a="1"/>
  <c r="AN48" i="32" s="1"/>
  <c r="AN47" i="32" a="1"/>
  <c r="AN47" i="32" s="1"/>
  <c r="AN46" i="32" a="1"/>
  <c r="AN46" i="32" s="1"/>
  <c r="AN45" i="32" a="1"/>
  <c r="AN45" i="32" s="1"/>
  <c r="AN44" i="32" a="1"/>
  <c r="AN44" i="32" s="1"/>
  <c r="AN43" i="32" a="1"/>
  <c r="AN43" i="32" s="1"/>
  <c r="AN42" i="32" a="1"/>
  <c r="AN42" i="32" s="1"/>
  <c r="AN41" i="32" a="1"/>
  <c r="AN41" i="32" s="1"/>
  <c r="AN40" i="32" a="1"/>
  <c r="AN40" i="32" s="1"/>
  <c r="AN39" i="32" a="1"/>
  <c r="AN39" i="32" s="1"/>
  <c r="AN38" i="32" a="1"/>
  <c r="AN38" i="32" s="1"/>
  <c r="AN37" i="32" a="1"/>
  <c r="AN37" i="32" s="1"/>
  <c r="AN36" i="32" a="1"/>
  <c r="AN36" i="32" s="1"/>
  <c r="AN35" i="32" a="1"/>
  <c r="AN35" i="32" s="1"/>
  <c r="AN34" i="32" a="1"/>
  <c r="AN34" i="32" s="1"/>
  <c r="AN33" i="32" a="1"/>
  <c r="AN33" i="32" s="1"/>
  <c r="AN32" i="32" a="1"/>
  <c r="AN32" i="32" s="1"/>
  <c r="AN31" i="32" a="1"/>
  <c r="AN31" i="32" s="1"/>
  <c r="AN30" i="32" a="1"/>
  <c r="AN30" i="32" s="1"/>
  <c r="AN29" i="32" a="1"/>
  <c r="AN29" i="32" s="1"/>
  <c r="AN28" i="32" a="1"/>
  <c r="AN28" i="32" s="1"/>
  <c r="AN27" i="32" a="1"/>
  <c r="AN27" i="32" s="1"/>
  <c r="AN26" i="32" a="1"/>
  <c r="AN26" i="32" s="1"/>
  <c r="AN25" i="32" a="1"/>
  <c r="AN25" i="32" s="1"/>
  <c r="AN24" i="32" a="1"/>
  <c r="AN24" i="32" s="1"/>
  <c r="AN23" i="32" a="1"/>
  <c r="AN23" i="32" s="1"/>
  <c r="AN22" i="32" a="1"/>
  <c r="AN22" i="32" s="1"/>
  <c r="AN21" i="32" a="1"/>
  <c r="AN21" i="32" s="1"/>
  <c r="AN20" i="32" a="1"/>
  <c r="AN20" i="32" s="1"/>
  <c r="AN19" i="32" a="1"/>
  <c r="AN19" i="32" s="1"/>
  <c r="AN18" i="32" a="1"/>
  <c r="AN18" i="32" s="1"/>
  <c r="AN17" i="32" a="1"/>
  <c r="AN17" i="32" s="1"/>
  <c r="AN16" i="32" a="1"/>
  <c r="AN16" i="32" s="1"/>
  <c r="AN15" i="32" a="1"/>
  <c r="AN15" i="32" s="1"/>
  <c r="AN14" i="32" a="1"/>
  <c r="AN14" i="32" s="1"/>
  <c r="Z13" i="32" a="1"/>
  <c r="Z13" i="32" s="1"/>
  <c r="Y14" i="32" a="1"/>
  <c r="Y14" i="32" s="1"/>
  <c r="X14" i="32" a="1"/>
  <c r="X14" i="32" s="1"/>
  <c r="U14" i="32" a="1"/>
  <c r="U14" i="32" s="1"/>
  <c r="T14" i="32" a="1"/>
  <c r="T14" i="32" s="1"/>
  <c r="V13" i="32" a="1"/>
  <c r="V13" i="32" s="1"/>
  <c r="N14" i="32" a="1"/>
  <c r="N14" i="32" s="1"/>
  <c r="O16" i="32" a="1"/>
  <c r="O16" i="32" s="1"/>
  <c r="Q14" i="32" a="1"/>
  <c r="Q14" i="32" s="1"/>
  <c r="N12" i="32" a="1"/>
  <c r="N12" i="32" s="1"/>
  <c r="R10" i="32" a="1"/>
  <c r="R10" i="32" s="1"/>
  <c r="O8" i="32" a="1"/>
  <c r="O8" i="32" s="1"/>
  <c r="N29" i="37" l="1" a="1"/>
  <c r="N29" i="37" s="1"/>
  <c r="N25" i="37" a="1"/>
  <c r="N25" i="37" s="1"/>
  <c r="N21" i="37" a="1"/>
  <c r="N21" i="37" s="1"/>
  <c r="N17" i="37" a="1"/>
  <c r="N17" i="37" s="1"/>
  <c r="N15" i="37" a="1"/>
  <c r="N15" i="37" s="1"/>
  <c r="N18" i="37" a="1"/>
  <c r="N18" i="37" s="1"/>
  <c r="N31" i="37" a="1"/>
  <c r="N31" i="37" s="1"/>
  <c r="N27" i="37" a="1"/>
  <c r="N27" i="37" s="1"/>
  <c r="N23" i="37" a="1"/>
  <c r="N23" i="37" s="1"/>
  <c r="N19" i="37" a="1"/>
  <c r="N19" i="37" s="1"/>
  <c r="N22" i="37" a="1"/>
  <c r="N22" i="37" s="1"/>
  <c r="N16" i="37" a="1"/>
  <c r="N16" i="37" s="1"/>
  <c r="N32" i="37" a="1"/>
  <c r="N32" i="37" s="1"/>
  <c r="N30" i="37" a="1"/>
  <c r="N30" i="37" s="1"/>
  <c r="N28" i="37" a="1"/>
  <c r="N28" i="37" s="1"/>
  <c r="N26" i="37" a="1"/>
  <c r="N26" i="37" s="1"/>
  <c r="N24" i="37" a="1"/>
  <c r="N24" i="37" s="1"/>
  <c r="N20" i="37" a="1"/>
  <c r="N20" i="37" s="1"/>
  <c r="N14" i="37" a="1"/>
  <c r="N14" i="37" s="1"/>
  <c r="AP11" i="32"/>
  <c r="O24" i="37" l="1" a="1"/>
  <c r="O24" i="37" s="1"/>
  <c r="O20" i="37" a="1"/>
  <c r="O20" i="37" s="1"/>
  <c r="O16" i="37" a="1"/>
  <c r="O16" i="37" s="1"/>
  <c r="O14" i="37" a="1"/>
  <c r="O14" i="37" s="1"/>
  <c r="O17" i="37" a="1"/>
  <c r="O17" i="37" s="1"/>
  <c r="O32" i="37" a="1"/>
  <c r="O32" i="37" s="1"/>
  <c r="O30" i="37" a="1"/>
  <c r="O30" i="37" s="1"/>
  <c r="O28" i="37" a="1"/>
  <c r="O28" i="37" s="1"/>
  <c r="O26" i="37" a="1"/>
  <c r="O26" i="37" s="1"/>
  <c r="O22" i="37" a="1"/>
  <c r="O22" i="37" s="1"/>
  <c r="O18" i="37" a="1"/>
  <c r="O18" i="37" s="1"/>
  <c r="O21" i="37" a="1"/>
  <c r="O21" i="37" s="1"/>
  <c r="O15" i="37" a="1"/>
  <c r="O15" i="37" s="1"/>
  <c r="O31" i="37" a="1"/>
  <c r="O31" i="37" s="1"/>
  <c r="O29" i="37" a="1"/>
  <c r="O29" i="37" s="1"/>
  <c r="O27" i="37" a="1"/>
  <c r="O27" i="37" s="1"/>
  <c r="O25" i="37" a="1"/>
  <c r="O25" i="37" s="1"/>
  <c r="O23" i="37" a="1"/>
  <c r="O23" i="37" s="1"/>
  <c r="O19" i="37" a="1"/>
  <c r="O19" i="37" s="1"/>
  <c r="AK22" i="32" a="1"/>
  <c r="AK22" i="32" s="1"/>
  <c r="AJ22" i="32" a="1"/>
  <c r="AJ22" i="32" s="1"/>
  <c r="AI22" i="32" a="1"/>
  <c r="AI22" i="32" s="1"/>
  <c r="AH22" i="32" a="1"/>
  <c r="AH22" i="32" s="1"/>
  <c r="AG22" i="32" a="1"/>
  <c r="AG22" i="32" s="1"/>
  <c r="AF22" i="32" a="1"/>
  <c r="AF22" i="32" s="1"/>
  <c r="AE22" i="32" a="1"/>
  <c r="AE22" i="32" s="1"/>
  <c r="AD22" i="32" a="1"/>
  <c r="AD22" i="32" s="1"/>
  <c r="AK21" i="32" a="1"/>
  <c r="AK21" i="32" s="1"/>
  <c r="AJ21" i="32" a="1"/>
  <c r="AJ21" i="32" s="1"/>
  <c r="AI21" i="32" a="1"/>
  <c r="AI21" i="32" s="1"/>
  <c r="AH21" i="32" a="1"/>
  <c r="AH21" i="32" s="1"/>
  <c r="AG21" i="32" a="1"/>
  <c r="AG21" i="32" s="1"/>
  <c r="AF21" i="32" a="1"/>
  <c r="AF21" i="32" s="1"/>
  <c r="AE21" i="32" a="1"/>
  <c r="AE21" i="32" s="1"/>
  <c r="AD21" i="32" a="1"/>
  <c r="AD21" i="32" s="1"/>
  <c r="AK20" i="32" a="1"/>
  <c r="AK20" i="32" s="1"/>
  <c r="AJ20" i="32" a="1"/>
  <c r="AJ20" i="32" s="1"/>
  <c r="AI20" i="32" a="1"/>
  <c r="AI20" i="32" s="1"/>
  <c r="AH20" i="32" a="1"/>
  <c r="AH20" i="32" s="1"/>
  <c r="AG20" i="32" a="1"/>
  <c r="AG20" i="32" s="1"/>
  <c r="AF20" i="32" a="1"/>
  <c r="AF20" i="32" s="1"/>
  <c r="AE20" i="32" a="1"/>
  <c r="AE20" i="32" s="1"/>
  <c r="AD20" i="32" a="1"/>
  <c r="AD20" i="32" s="1"/>
  <c r="AK19" i="32" a="1"/>
  <c r="AK19" i="32" s="1"/>
  <c r="AJ19" i="32" a="1"/>
  <c r="AJ19" i="32" s="1"/>
  <c r="AI19" i="32" a="1"/>
  <c r="AI19" i="32" s="1"/>
  <c r="AH19" i="32" a="1"/>
  <c r="AH19" i="32" s="1"/>
  <c r="AG19" i="32" a="1"/>
  <c r="AG19" i="32" s="1"/>
  <c r="AF19" i="32" a="1"/>
  <c r="AF19" i="32" s="1"/>
  <c r="AE19" i="32" a="1"/>
  <c r="AE19" i="32" s="1"/>
  <c r="AD19" i="32" a="1"/>
  <c r="AD19" i="32" s="1"/>
  <c r="AK18" i="32" a="1"/>
  <c r="AK18" i="32" s="1"/>
  <c r="AJ18" i="32" a="1"/>
  <c r="AJ18" i="32" s="1"/>
  <c r="AI18" i="32" a="1"/>
  <c r="AI18" i="32" s="1"/>
  <c r="AH18" i="32" a="1"/>
  <c r="AH18" i="32" s="1"/>
  <c r="AG18" i="32" a="1"/>
  <c r="AG18" i="32" s="1"/>
  <c r="AF18" i="32" a="1"/>
  <c r="AF18" i="32" s="1"/>
  <c r="AE18" i="32" a="1"/>
  <c r="AE18" i="32" s="1"/>
  <c r="AD18" i="32" a="1"/>
  <c r="AD18" i="32" s="1"/>
  <c r="AK17" i="32" a="1"/>
  <c r="AK17" i="32" s="1"/>
  <c r="AJ17" i="32" a="1"/>
  <c r="AJ17" i="32" s="1"/>
  <c r="AI17" i="32" a="1"/>
  <c r="AI17" i="32" s="1"/>
  <c r="AH17" i="32" a="1"/>
  <c r="AH17" i="32" s="1"/>
  <c r="AG17" i="32" a="1"/>
  <c r="AG17" i="32" s="1"/>
  <c r="AF17" i="32" a="1"/>
  <c r="AF17" i="32" s="1"/>
  <c r="AE17" i="32" a="1"/>
  <c r="AE17" i="32" s="1"/>
  <c r="AD17" i="32" a="1"/>
  <c r="AD17" i="32" s="1"/>
  <c r="AK16" i="32" a="1"/>
  <c r="AK16" i="32" s="1"/>
  <c r="AJ16" i="32" a="1"/>
  <c r="AJ16" i="32" s="1"/>
  <c r="AI16" i="32" a="1"/>
  <c r="AI16" i="32" s="1"/>
  <c r="AH16" i="32" a="1"/>
  <c r="AH16" i="32" s="1"/>
  <c r="AG16" i="32" a="1"/>
  <c r="AG16" i="32" s="1"/>
  <c r="AF16" i="32" a="1"/>
  <c r="AF16" i="32" s="1"/>
  <c r="AE16" i="32" a="1"/>
  <c r="AE16" i="32" s="1"/>
  <c r="AD16" i="32" a="1"/>
  <c r="AD16" i="32" s="1"/>
  <c r="AK15" i="32" a="1"/>
  <c r="AK15" i="32" s="1"/>
  <c r="AJ15" i="32" a="1"/>
  <c r="AJ15" i="32" s="1"/>
  <c r="AI15" i="32" a="1"/>
  <c r="AI15" i="32" s="1"/>
  <c r="AH15" i="32" a="1"/>
  <c r="AH15" i="32" s="1"/>
  <c r="AG15" i="32" a="1"/>
  <c r="AG15" i="32" s="1"/>
  <c r="AF15" i="32" a="1"/>
  <c r="AF15" i="32" s="1"/>
  <c r="AE15" i="32" a="1"/>
  <c r="AE15" i="32" s="1"/>
  <c r="AD15" i="32" a="1"/>
  <c r="AD15" i="32" s="1"/>
  <c r="P32" i="37" l="1" a="1"/>
  <c r="P32" i="37" s="1"/>
  <c r="P28" i="37" a="1"/>
  <c r="P28" i="37" s="1"/>
  <c r="P24" i="37" a="1"/>
  <c r="P24" i="37" s="1"/>
  <c r="P20" i="37" a="1"/>
  <c r="P20" i="37" s="1"/>
  <c r="P16" i="37" a="1"/>
  <c r="P16" i="37" s="1"/>
  <c r="P30" i="37" a="1"/>
  <c r="P30" i="37" s="1"/>
  <c r="P26" i="37" a="1"/>
  <c r="P26" i="37" s="1"/>
  <c r="P22" i="37" a="1"/>
  <c r="P22" i="37" s="1"/>
  <c r="P18" i="37" a="1"/>
  <c r="P18" i="37" s="1"/>
  <c r="P14" i="37" a="1"/>
  <c r="P14" i="37" s="1"/>
  <c r="P31" i="37" a="1"/>
  <c r="P31" i="37" s="1"/>
  <c r="P27" i="37" a="1"/>
  <c r="P27" i="37" s="1"/>
  <c r="P23" i="37" a="1"/>
  <c r="P23" i="37" s="1"/>
  <c r="P19" i="37" a="1"/>
  <c r="P19" i="37" s="1"/>
  <c r="P15" i="37" a="1"/>
  <c r="P15" i="37" s="1"/>
  <c r="P29" i="37" a="1"/>
  <c r="P29" i="37" s="1"/>
  <c r="P25" i="37" a="1"/>
  <c r="P25" i="37" s="1"/>
  <c r="P21" i="37" a="1"/>
  <c r="P21" i="37" s="1"/>
  <c r="P17" i="37" a="1"/>
  <c r="P17" i="37" s="1"/>
  <c r="AK9" i="32"/>
  <c r="AJ10" i="32"/>
  <c r="AK10" i="32"/>
  <c r="AJ9" i="32"/>
  <c r="U13" i="29" a="1"/>
  <c r="U13" i="29" s="1"/>
  <c r="R13" i="29" a="1"/>
  <c r="R13" i="29" s="1"/>
  <c r="L13" i="29" a="1"/>
  <c r="L13" i="29" s="1"/>
  <c r="G13" i="29" a="1"/>
  <c r="G13" i="29" s="1"/>
  <c r="F10" i="30" a="1"/>
  <c r="F10" i="30" s="1"/>
  <c r="AU18" i="23" a="1"/>
  <c r="AU18" i="23" s="1"/>
  <c r="AQ18" i="23" a="1"/>
  <c r="AQ18" i="23" s="1"/>
  <c r="AM18" i="23" a="1"/>
  <c r="AM18" i="23" s="1"/>
  <c r="AM16" i="23" a="1"/>
  <c r="AM16" i="23" s="1"/>
  <c r="AG15" i="23" a="1"/>
  <c r="AG15" i="23" s="1"/>
  <c r="S15" i="23" a="1"/>
  <c r="S15" i="23" s="1"/>
  <c r="Q15" i="23" a="1"/>
  <c r="Q15" i="23" s="1"/>
  <c r="J16" i="23" a="1"/>
  <c r="J16" i="23" s="1"/>
  <c r="J28" i="23" a="1"/>
  <c r="J28" i="23" s="1"/>
  <c r="J24" i="23" a="1"/>
  <c r="J24" i="23" s="1"/>
  <c r="J20" i="23" a="1"/>
  <c r="J20" i="23" s="1"/>
  <c r="C15" i="23" a="1"/>
  <c r="C15" i="23" s="1"/>
  <c r="AP12" i="33" a="1"/>
  <c r="AP12" i="33" s="1"/>
  <c r="AF12" i="27" a="1"/>
  <c r="AF12" i="27" s="1"/>
  <c r="W12" i="27" a="1"/>
  <c r="W12" i="27" s="1"/>
  <c r="N12" i="27" a="1"/>
  <c r="N12" i="27" s="1"/>
  <c r="BP14" i="28" a="1"/>
  <c r="BP14" i="28" s="1"/>
  <c r="BK14" i="28" a="1"/>
  <c r="BK14" i="28" s="1"/>
  <c r="BH14" i="28" a="1"/>
  <c r="BH14" i="28" s="1"/>
  <c r="AY14" i="28" a="1"/>
  <c r="AY14" i="28" s="1"/>
  <c r="AV14" i="28" a="1"/>
  <c r="AV14" i="28" s="1"/>
  <c r="AR14" i="28" a="1"/>
  <c r="AR14" i="28" s="1"/>
  <c r="AO14" i="28" a="1"/>
  <c r="AO14" i="28" s="1"/>
  <c r="AF14" i="28" a="1"/>
  <c r="AF14" i="28" s="1"/>
  <c r="AA14" i="28" a="1"/>
  <c r="AA14" i="28" s="1"/>
  <c r="X14" i="28" a="1"/>
  <c r="X14" i="28" s="1"/>
  <c r="O14" i="28" a="1"/>
  <c r="O14" i="28" s="1"/>
  <c r="N14" i="28" a="1"/>
  <c r="N14" i="28" s="1"/>
  <c r="X14" i="22" a="1"/>
  <c r="X14" i="22" s="1"/>
  <c r="R14" i="22" a="1"/>
  <c r="R14" i="22"/>
  <c r="U14" i="22" a="1"/>
  <c r="U14" i="22" s="1"/>
  <c r="N15" i="22" a="1"/>
  <c r="N15" i="22" s="1"/>
  <c r="L15" i="22" a="1"/>
  <c r="L15" i="22" s="1"/>
  <c r="J15" i="22" a="1"/>
  <c r="J15" i="22" s="1"/>
  <c r="H15" i="22" a="1"/>
  <c r="H15" i="22" s="1"/>
  <c r="AH12" i="33" l="1" a="1"/>
  <c r="AH12" i="33" s="1"/>
  <c r="Y12" i="33" a="1"/>
  <c r="Y12" i="33" s="1"/>
  <c r="O12" i="33" a="1"/>
  <c r="O12" i="33" s="1"/>
  <c r="E12" i="3" l="1"/>
  <c r="E12" i="3" a="1"/>
  <c r="M12" i="8" a="1"/>
  <c r="M12" i="8" s="1"/>
  <c r="I1" i="26" a="1"/>
  <c r="I1" i="26" s="1"/>
  <c r="O11" i="8" a="1"/>
  <c r="O11" i="8" s="1"/>
  <c r="AU14" i="21" a="1"/>
  <c r="AU14" i="21" s="1"/>
  <c r="AS14" i="21" a="1"/>
  <c r="AS14" i="21" s="1"/>
  <c r="AQ14" i="21" a="1"/>
  <c r="AQ14" i="21" s="1"/>
  <c r="AC14" i="21" a="1"/>
  <c r="AC14" i="21" s="1"/>
  <c r="AN14" i="21" a="1"/>
  <c r="AN14" i="21" s="1"/>
  <c r="AK14" i="21" a="1"/>
  <c r="AK14" i="21" s="1"/>
  <c r="AH14" i="21" a="1"/>
  <c r="AH14" i="21" s="1"/>
  <c r="AE14" i="21" a="1"/>
  <c r="AE14" i="21" s="1"/>
  <c r="AA14" i="21" a="1"/>
  <c r="AA14" i="21" s="1"/>
  <c r="Y14" i="21" a="1"/>
  <c r="Y14" i="21" s="1"/>
  <c r="V14" i="21" a="1"/>
  <c r="V14" i="21" s="1"/>
  <c r="T14" i="21" a="1"/>
  <c r="T14" i="21" s="1"/>
  <c r="M14" i="21" a="1"/>
  <c r="M14" i="21" s="1"/>
  <c r="F17" i="18" l="1" a="1"/>
  <c r="F17" i="18" s="1"/>
  <c r="F13" i="18" a="1"/>
  <c r="F13" i="18" s="1"/>
  <c r="F15" i="18" l="1" a="1"/>
  <c r="F15" i="18" s="1"/>
  <c r="K7" i="18" l="1" a="1"/>
  <c r="K7" i="18" s="1"/>
  <c r="B5" i="18" a="1"/>
  <c r="B5" i="18" s="1"/>
  <c r="L12" i="3" l="1" a="1"/>
  <c r="L12" i="3" s="1"/>
  <c r="AK23" i="37" l="1" a="1"/>
  <c r="AK23" i="37" s="1"/>
  <c r="AI23" i="37" a="1"/>
  <c r="AI23" i="37" s="1"/>
  <c r="AE23" i="37" a="1"/>
  <c r="AE23" i="37" s="1"/>
  <c r="AA23" i="37" a="1"/>
  <c r="AA23" i="37" s="1"/>
  <c r="W23" i="37" a="1"/>
  <c r="W23" i="37" s="1"/>
  <c r="U23" i="37" a="1"/>
  <c r="U23" i="37" s="1"/>
  <c r="AL23" i="37" a="1"/>
  <c r="AL23" i="37" s="1"/>
  <c r="V23" i="37" a="1"/>
  <c r="V23" i="37" s="1"/>
  <c r="X23" i="37" a="1"/>
  <c r="X23" i="37" s="1"/>
  <c r="Y23" i="37" a="1"/>
  <c r="Y23" i="37" s="1"/>
  <c r="Z23" i="37" a="1"/>
  <c r="Z23" i="37" s="1"/>
  <c r="AB23" i="37" a="1"/>
  <c r="AB23" i="37" s="1"/>
  <c r="AC23" i="37" a="1"/>
  <c r="AC23" i="37" s="1"/>
  <c r="AD23" i="37" a="1"/>
  <c r="AD23" i="37" s="1"/>
  <c r="AF23" i="37" a="1"/>
  <c r="AF23" i="37" s="1"/>
  <c r="AG23" i="37" a="1"/>
  <c r="AG23" i="37" s="1"/>
  <c r="AH23" i="37" a="1"/>
  <c r="AH23" i="37" s="1"/>
  <c r="AJ23" i="37" a="1"/>
  <c r="AJ23" i="37" s="1"/>
  <c r="AM23" i="37" a="1"/>
  <c r="AM23" i="37" s="1"/>
  <c r="AH24" i="37" a="1"/>
  <c r="Z24" i="37" a="1"/>
  <c r="AM24" i="37" a="1"/>
  <c r="AK24" i="37" a="1"/>
  <c r="X24" i="37" a="1"/>
  <c r="AH24" i="37"/>
  <c r="Z24" i="37"/>
  <c r="AM24" i="37"/>
  <c r="AK24" i="37"/>
  <c r="X24" i="37"/>
  <c r="AL24" i="37" a="1"/>
  <c r="AD24" i="37" a="1"/>
  <c r="V24" i="37" a="1"/>
  <c r="W24" i="37" a="1"/>
  <c r="AI24" i="37" a="1"/>
  <c r="Y24" i="37" a="1"/>
  <c r="AG24" i="37" a="1"/>
  <c r="AA24" i="37" a="1"/>
  <c r="AB24" i="37" a="1"/>
  <c r="AJ24" i="37" a="1"/>
  <c r="U24" i="37" a="1"/>
  <c r="U24" i="37"/>
  <c r="V24" i="37"/>
  <c r="W24" i="37"/>
  <c r="Y24" i="37"/>
  <c r="AA24" i="37"/>
  <c r="AB24" i="37"/>
  <c r="AC24" i="37" a="1"/>
  <c r="AC24" i="37"/>
  <c r="AD24" i="37"/>
  <c r="AE24" i="37" a="1"/>
  <c r="AE24" i="37"/>
  <c r="AF24" i="37" a="1"/>
  <c r="AF24" i="37"/>
  <c r="AG24" i="37"/>
  <c r="AI24" i="37"/>
  <c r="AJ24" i="37"/>
  <c r="AL24" i="37"/>
  <c r="Z25" i="37" a="1"/>
  <c r="AB25" i="37" a="1"/>
  <c r="AH25" i="37" a="1"/>
  <c r="Y25" i="37" a="1"/>
  <c r="AG25" i="37" a="1"/>
  <c r="AL25" i="37" a="1"/>
  <c r="U25" i="37" a="1"/>
  <c r="AC25" i="37" a="1"/>
  <c r="AK25" i="37" a="1"/>
  <c r="Z25" i="37"/>
  <c r="AL25" i="37"/>
  <c r="AB25" i="37"/>
  <c r="AH25" i="37"/>
  <c r="U25" i="37"/>
  <c r="Y25" i="37"/>
  <c r="AC25" i="37"/>
  <c r="AG25" i="37"/>
  <c r="AK25" i="37"/>
  <c r="AD25" i="37" a="1"/>
  <c r="AD25" i="37"/>
  <c r="AF25" i="37" a="1"/>
  <c r="AF25" i="37"/>
  <c r="W25" i="37" a="1"/>
  <c r="W25" i="37"/>
  <c r="AE25" i="37" a="1"/>
  <c r="AE25" i="37"/>
  <c r="AM25" i="37" a="1"/>
  <c r="AM25" i="37"/>
  <c r="V25" i="37" a="1"/>
  <c r="V25" i="37"/>
  <c r="X25" i="37" a="1"/>
  <c r="X25" i="37"/>
  <c r="AA25" i="37" a="1"/>
  <c r="AA25" i="37"/>
  <c r="AI25" i="37" a="1"/>
  <c r="AI25" i="37"/>
  <c r="AJ25" i="37" a="1"/>
  <c r="AJ25" i="37"/>
  <c r="AF26" i="37" a="1"/>
  <c r="AF26" i="37"/>
  <c r="X26" i="37" a="1"/>
  <c r="X26" i="37"/>
  <c r="AI26" i="37" a="1"/>
  <c r="AI26" i="37"/>
  <c r="AA26" i="37" a="1"/>
  <c r="AA26" i="37"/>
  <c r="U26" i="37" a="1"/>
  <c r="U26" i="37"/>
  <c r="AG26" i="37" a="1"/>
  <c r="AG26" i="37"/>
  <c r="V26" i="37" a="1"/>
  <c r="V26" i="37"/>
  <c r="W26" i="37" a="1"/>
  <c r="W26" i="37"/>
  <c r="Y26" i="37" a="1"/>
  <c r="Y26" i="37"/>
  <c r="Z26" i="37" a="1"/>
  <c r="Z26" i="37"/>
  <c r="AB26" i="37" a="1"/>
  <c r="AB26" i="37"/>
  <c r="AC26" i="37" a="1"/>
  <c r="AC26" i="37"/>
  <c r="AD26" i="37" a="1"/>
  <c r="AD26" i="37"/>
  <c r="AE26" i="37" a="1"/>
  <c r="AE26" i="37"/>
  <c r="AH26" i="37" a="1"/>
  <c r="AH26" i="37"/>
  <c r="AJ26" i="37" a="1"/>
  <c r="AJ26" i="37"/>
  <c r="AK26" i="37" a="1"/>
  <c r="AK26" i="37"/>
  <c r="AL26" i="37" a="1"/>
  <c r="AL26" i="37"/>
  <c r="AM26" i="37" a="1"/>
  <c r="AM26" i="37"/>
  <c r="AG27" i="37" a="1"/>
  <c r="AG27" i="37"/>
  <c r="Z27" i="37" a="1"/>
  <c r="Z27" i="37"/>
  <c r="AA27" i="37" a="1"/>
  <c r="AA27" i="37"/>
  <c r="AC27" i="37" a="1"/>
  <c r="AC27" i="37"/>
  <c r="AJ27" i="37" a="1"/>
  <c r="AJ27" i="37"/>
  <c r="AB27" i="37" a="1"/>
  <c r="AB27" i="37"/>
  <c r="W27" i="37" a="1"/>
  <c r="W27" i="37"/>
  <c r="AH27" i="37" a="1"/>
  <c r="AH27" i="37"/>
  <c r="AI27" i="37" a="1"/>
  <c r="AI27" i="37"/>
  <c r="AM27" i="37" a="1"/>
  <c r="AM27" i="37"/>
  <c r="U27" i="37" a="1"/>
  <c r="U27" i="37"/>
  <c r="AF27" i="37" a="1"/>
  <c r="AF27" i="37"/>
  <c r="X27" i="37" a="1"/>
  <c r="X27" i="37"/>
  <c r="AK27" i="37" a="1"/>
  <c r="AK27" i="37"/>
  <c r="Y27" i="37" a="1"/>
  <c r="Y27" i="37"/>
  <c r="AD27" i="37" a="1"/>
  <c r="AD27" i="37"/>
  <c r="V27" i="37" a="1"/>
  <c r="V27" i="37"/>
  <c r="AL27" i="37" a="1"/>
  <c r="AL27" i="37"/>
  <c r="AE27" i="37" a="1"/>
  <c r="AE27" i="3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<sst xmlns="http://schemas.openxmlformats.org/spreadsheetml/2006/main" count="16102" uniqueCount="4186">
  <si>
    <t>Item</t>
  </si>
  <si>
    <t>Metric_1</t>
  </si>
  <si>
    <t>Metric_2</t>
  </si>
  <si>
    <t>Metric_3</t>
  </si>
  <si>
    <t>Metric_4</t>
  </si>
  <si>
    <t>Metric_5</t>
  </si>
  <si>
    <t>Metric_6</t>
  </si>
  <si>
    <t>Metric_7</t>
  </si>
  <si>
    <t>=RANDARRAY(1000)</t>
  </si>
  <si>
    <t>=B2#*17+3*RANDARRAY(1000)</t>
  </si>
  <si>
    <t>=C2#*0.1+5*RANDARRAY(1000)</t>
  </si>
  <si>
    <t>=D2#*0.3+0.1*RANDARRAY(1000)</t>
  </si>
  <si>
    <t>=E2#*35+9*RANDARRAY(1000)</t>
  </si>
  <si>
    <t>Age</t>
  </si>
  <si>
    <t>Salary</t>
  </si>
  <si>
    <t>Name 1</t>
  </si>
  <si>
    <t>Name 2</t>
  </si>
  <si>
    <t>None</t>
  </si>
  <si>
    <t>Name 3</t>
  </si>
  <si>
    <t>Name 4</t>
  </si>
  <si>
    <t>Name 5</t>
  </si>
  <si>
    <t>Name 6</t>
  </si>
  <si>
    <t>Name 7</t>
  </si>
  <si>
    <t>Name 8</t>
  </si>
  <si>
    <t>Name 9</t>
  </si>
  <si>
    <t>Name 10</t>
  </si>
  <si>
    <t>Name 11</t>
  </si>
  <si>
    <t>Name 12</t>
  </si>
  <si>
    <t>Name 13</t>
  </si>
  <si>
    <t>Name 14</t>
  </si>
  <si>
    <t>Name 15</t>
  </si>
  <si>
    <t>Names</t>
  </si>
  <si>
    <t>C</t>
  </si>
  <si>
    <t>A</t>
  </si>
  <si>
    <t>B</t>
  </si>
  <si>
    <t>D</t>
  </si>
  <si>
    <t>Education services</t>
  </si>
  <si>
    <t>Highways and transport services</t>
  </si>
  <si>
    <t>Children Social Care</t>
  </si>
  <si>
    <t>Adult Social Care</t>
  </si>
  <si>
    <t>Public Health</t>
  </si>
  <si>
    <t>Housing services (GFRA only)</t>
  </si>
  <si>
    <t>Cultural and related services</t>
  </si>
  <si>
    <t>Environmental and regulatory services</t>
  </si>
  <si>
    <t>Planning and development services</t>
  </si>
  <si>
    <t>Police services</t>
  </si>
  <si>
    <t>Fire and rescue services</t>
  </si>
  <si>
    <t>Central services</t>
  </si>
  <si>
    <t>Other services</t>
  </si>
  <si>
    <t>TOTAL SERVICE EXPENDITURE (total of lines 190 to 698)</t>
  </si>
  <si>
    <t>Housing benefits: rent allowances - mandatory payments</t>
  </si>
  <si>
    <t>Housing benefits: non-HRA rent rebates - mandatory payments</t>
  </si>
  <si>
    <t>Housing benefits: rent rebates to HRA tenants - mandatory payments</t>
  </si>
  <si>
    <t>Housing benefits: subsidy limitation transfers from HRA</t>
  </si>
  <si>
    <t>Contribution to the HRA re items shared by the whole community</t>
  </si>
  <si>
    <t>Parish Precepts</t>
  </si>
  <si>
    <t>Integrated Transport Authority levy</t>
  </si>
  <si>
    <t>Waste Disposal Authority levy</t>
  </si>
  <si>
    <t>London Pensions Fund Authority levy</t>
  </si>
  <si>
    <t xml:space="preserve">Other levies </t>
  </si>
  <si>
    <t>External Trading Accounts net surplus(-)/ deficit(+)</t>
  </si>
  <si>
    <t>Internal Trading Accounts net surplus(-)/ deficit(+)</t>
  </si>
  <si>
    <t>Capital items accounted for in External Trading Accounts</t>
  </si>
  <si>
    <t>Capital items accounted for in Internal Trading Accounts</t>
  </si>
  <si>
    <t>Appropriations to(+) / from(-) Accumulated Absences Account</t>
  </si>
  <si>
    <t>Adjustments to net current expenditure</t>
  </si>
  <si>
    <t>NET CURRENT EXPENDITURE (TOTAL OF LINE 699 + LINES 711 TO 748)</t>
  </si>
  <si>
    <t/>
  </si>
  <si>
    <t>Local authority</t>
  </si>
  <si>
    <t>Rand###A</t>
  </si>
  <si>
    <t>Rand###B</t>
  </si>
  <si>
    <t>Rand###C</t>
  </si>
  <si>
    <t>Rand###D</t>
  </si>
  <si>
    <t>Westminster</t>
  </si>
  <si>
    <t>Hampshire</t>
  </si>
  <si>
    <t>Dist</t>
  </si>
  <si>
    <t>5,10,7,8</t>
  </si>
  <si>
    <t xml:space="preserve"> </t>
  </si>
  <si>
    <t>E</t>
  </si>
  <si>
    <t>Best</t>
  </si>
  <si>
    <t>1,1,1,1</t>
  </si>
  <si>
    <t>M_dist</t>
  </si>
  <si>
    <t>Weights</t>
  </si>
  <si>
    <t>Name</t>
  </si>
  <si>
    <t>Description</t>
  </si>
  <si>
    <t>ID</t>
  </si>
  <si>
    <t>Correlation Matrix</t>
  </si>
  <si>
    <t>See how strongly correlated all pairs of metrics are, in a table of numerical data</t>
  </si>
  <si>
    <t>Normalisation</t>
  </si>
  <si>
    <t>Put different data columns on a common scale, where most points fall between -2 and +2</t>
  </si>
  <si>
    <t>Core</t>
  </si>
  <si>
    <t>Extract the handful of most significant items from a list</t>
  </si>
  <si>
    <t>Random Pick</t>
  </si>
  <si>
    <t>Similar &amp; Different</t>
  </si>
  <si>
    <t>Scoring</t>
  </si>
  <si>
    <t>Enter a table of numerical data, decide how important each metric is, and produce a list of scores</t>
  </si>
  <si>
    <t>Weighted Average</t>
  </si>
  <si>
    <t>Text Summary</t>
  </si>
  <si>
    <t>Summarises a column of text-based data, to show the frequencies of different items</t>
  </si>
  <si>
    <t>Contents</t>
  </si>
  <si>
    <t>*have left/right arrows between pages; actually cell references but disguised to look like arrows. Can do this with regular arrows =)</t>
  </si>
  <si>
    <t>*non-default option to mix horizontally</t>
  </si>
  <si>
    <t>*option for total random mix?</t>
  </si>
  <si>
    <t>*slightly easier: rows then columns</t>
  </si>
  <si>
    <t>*could break it down into {primary, secondary, advanced} tools</t>
  </si>
  <si>
    <t>Text</t>
  </si>
  <si>
    <t>Item_1</t>
  </si>
  <si>
    <t>Item_2</t>
  </si>
  <si>
    <t>Item_3</t>
  </si>
  <si>
    <t>Item_4</t>
  </si>
  <si>
    <t>Item_5</t>
  </si>
  <si>
    <t>Item_6</t>
  </si>
  <si>
    <t>Item_7</t>
  </si>
  <si>
    <t>Item_8</t>
  </si>
  <si>
    <t>Item_9</t>
  </si>
  <si>
    <t>Item_10</t>
  </si>
  <si>
    <t>Item_11</t>
  </si>
  <si>
    <t>Item_12</t>
  </si>
  <si>
    <t>Item_13</t>
  </si>
  <si>
    <t>Item_14</t>
  </si>
  <si>
    <t>Item_15</t>
  </si>
  <si>
    <t>Item_16</t>
  </si>
  <si>
    <t>Item_17</t>
  </si>
  <si>
    <t>Item_18</t>
  </si>
  <si>
    <t>Item_19</t>
  </si>
  <si>
    <t>Item_20</t>
  </si>
  <si>
    <t>Item_21</t>
  </si>
  <si>
    <t>Item_22</t>
  </si>
  <si>
    <t>Item_23</t>
  </si>
  <si>
    <t>Item_24</t>
  </si>
  <si>
    <t>Item_25</t>
  </si>
  <si>
    <t>Item_26</t>
  </si>
  <si>
    <t>Item_27</t>
  </si>
  <si>
    <t>Item_28</t>
  </si>
  <si>
    <t>Item_29</t>
  </si>
  <si>
    <t>Item_30</t>
  </si>
  <si>
    <t>Item_31</t>
  </si>
  <si>
    <t>Item_32</t>
  </si>
  <si>
    <t>Item_33</t>
  </si>
  <si>
    <t>Item_34</t>
  </si>
  <si>
    <t>Item_35</t>
  </si>
  <si>
    <t>Item_36</t>
  </si>
  <si>
    <t>Item_37</t>
  </si>
  <si>
    <t>Item_38</t>
  </si>
  <si>
    <t>Item_39</t>
  </si>
  <si>
    <t>Item_40</t>
  </si>
  <si>
    <t>Item_41</t>
  </si>
  <si>
    <t>Item_42</t>
  </si>
  <si>
    <t>Item_43</t>
  </si>
  <si>
    <t>Item_44</t>
  </si>
  <si>
    <t>Item_45</t>
  </si>
  <si>
    <t>Item_46</t>
  </si>
  <si>
    <t>Item_47</t>
  </si>
  <si>
    <t>Item_48</t>
  </si>
  <si>
    <t>Item_49</t>
  </si>
  <si>
    <t>Item_50</t>
  </si>
  <si>
    <t>Item_51</t>
  </si>
  <si>
    <t>Item_52</t>
  </si>
  <si>
    <t>Item_53</t>
  </si>
  <si>
    <t>Item_54</t>
  </si>
  <si>
    <t>Item_55</t>
  </si>
  <si>
    <t>Item_56</t>
  </si>
  <si>
    <t>Item_57</t>
  </si>
  <si>
    <t>Item_58</t>
  </si>
  <si>
    <t>Item_59</t>
  </si>
  <si>
    <t>Item_60</t>
  </si>
  <si>
    <t>Item_61</t>
  </si>
  <si>
    <t>Item_62</t>
  </si>
  <si>
    <t>Item_63</t>
  </si>
  <si>
    <t>Item_64</t>
  </si>
  <si>
    <t>Item_65</t>
  </si>
  <si>
    <t>Item_66</t>
  </si>
  <si>
    <t>Item_67</t>
  </si>
  <si>
    <t>Item_68</t>
  </si>
  <si>
    <t>Item_69</t>
  </si>
  <si>
    <t>Item_70</t>
  </si>
  <si>
    <t>Item_71</t>
  </si>
  <si>
    <t>Item_72</t>
  </si>
  <si>
    <t>Item_73</t>
  </si>
  <si>
    <t>Item_74</t>
  </si>
  <si>
    <t>Item_75</t>
  </si>
  <si>
    <t>Item_76</t>
  </si>
  <si>
    <t>Item_77</t>
  </si>
  <si>
    <t>Item_78</t>
  </si>
  <si>
    <t>Item_79</t>
  </si>
  <si>
    <t>Item_80</t>
  </si>
  <si>
    <t>Item_81</t>
  </si>
  <si>
    <t>Item_82</t>
  </si>
  <si>
    <t>Item_83</t>
  </si>
  <si>
    <t>Item_84</t>
  </si>
  <si>
    <t>Item_85</t>
  </si>
  <si>
    <t>Item_86</t>
  </si>
  <si>
    <t>Item_87</t>
  </si>
  <si>
    <t>Item_88</t>
  </si>
  <si>
    <t>Item_89</t>
  </si>
  <si>
    <t>Item_90</t>
  </si>
  <si>
    <t>Item_91</t>
  </si>
  <si>
    <t>Item_92</t>
  </si>
  <si>
    <t>Item_93</t>
  </si>
  <si>
    <t>Item_94</t>
  </si>
  <si>
    <t>Item_95</t>
  </si>
  <si>
    <t>Item_96</t>
  </si>
  <si>
    <t>Item_97</t>
  </si>
  <si>
    <t>Item_98</t>
  </si>
  <si>
    <t>Item_99</t>
  </si>
  <si>
    <t>Item_100</t>
  </si>
  <si>
    <t>Item_101</t>
  </si>
  <si>
    <t>Item_102</t>
  </si>
  <si>
    <t>Item_103</t>
  </si>
  <si>
    <t>Item_104</t>
  </si>
  <si>
    <t>Item_105</t>
  </si>
  <si>
    <t>Item_106</t>
  </si>
  <si>
    <t>Item_107</t>
  </si>
  <si>
    <t>Item_108</t>
  </si>
  <si>
    <t>Item_109</t>
  </si>
  <si>
    <t>Item_110</t>
  </si>
  <si>
    <t>Item_111</t>
  </si>
  <si>
    <t>Item_112</t>
  </si>
  <si>
    <t>Item_113</t>
  </si>
  <si>
    <t>Item_114</t>
  </si>
  <si>
    <t>Item_115</t>
  </si>
  <si>
    <t>Item_116</t>
  </si>
  <si>
    <t>Item_117</t>
  </si>
  <si>
    <t>Item_118</t>
  </si>
  <si>
    <t>Item_119</t>
  </si>
  <si>
    <t>Item_120</t>
  </si>
  <si>
    <t>Item_121</t>
  </si>
  <si>
    <t>Item_122</t>
  </si>
  <si>
    <t>Item_123</t>
  </si>
  <si>
    <t>Item_124</t>
  </si>
  <si>
    <t>Item_125</t>
  </si>
  <si>
    <t>Item_126</t>
  </si>
  <si>
    <t>Item_127</t>
  </si>
  <si>
    <t>Item_128</t>
  </si>
  <si>
    <t>Item_129</t>
  </si>
  <si>
    <t>Item_130</t>
  </si>
  <si>
    <t>Item_131</t>
  </si>
  <si>
    <t>Item_132</t>
  </si>
  <si>
    <t>Item_133</t>
  </si>
  <si>
    <t>Item_134</t>
  </si>
  <si>
    <t>Item_135</t>
  </si>
  <si>
    <t>Item_136</t>
  </si>
  <si>
    <t>Item_137</t>
  </si>
  <si>
    <t>Item_138</t>
  </si>
  <si>
    <t>Item_139</t>
  </si>
  <si>
    <t>Item_140</t>
  </si>
  <si>
    <t>Item_141</t>
  </si>
  <si>
    <t>Item_142</t>
  </si>
  <si>
    <t>Item_143</t>
  </si>
  <si>
    <t>Item_144</t>
  </si>
  <si>
    <t>Item_145</t>
  </si>
  <si>
    <t>Item_146</t>
  </si>
  <si>
    <t>Item_147</t>
  </si>
  <si>
    <t>Item_148</t>
  </si>
  <si>
    <t>Item_149</t>
  </si>
  <si>
    <t>Item_150</t>
  </si>
  <si>
    <t>Item_151</t>
  </si>
  <si>
    <t>Item_152</t>
  </si>
  <si>
    <t>Item_153</t>
  </si>
  <si>
    <t>Item_154</t>
  </si>
  <si>
    <t>Item_155</t>
  </si>
  <si>
    <t>Item_156</t>
  </si>
  <si>
    <t>Item_157</t>
  </si>
  <si>
    <t>Item_158</t>
  </si>
  <si>
    <t>Item_159</t>
  </si>
  <si>
    <t>Item_160</t>
  </si>
  <si>
    <t>Item_161</t>
  </si>
  <si>
    <t>Item_162</t>
  </si>
  <si>
    <t>Item_163</t>
  </si>
  <si>
    <t>Item_164</t>
  </si>
  <si>
    <t>Item_165</t>
  </si>
  <si>
    <t>Item_166</t>
  </si>
  <si>
    <t>Item_167</t>
  </si>
  <si>
    <t>Item_168</t>
  </si>
  <si>
    <t>Item_169</t>
  </si>
  <si>
    <t>Item_170</t>
  </si>
  <si>
    <t>Item_171</t>
  </si>
  <si>
    <t>Item_172</t>
  </si>
  <si>
    <t>Item_173</t>
  </si>
  <si>
    <t>Item_174</t>
  </si>
  <si>
    <t>Item_175</t>
  </si>
  <si>
    <t>Item_176</t>
  </si>
  <si>
    <t>Item_177</t>
  </si>
  <si>
    <t>Item_178</t>
  </si>
  <si>
    <t>Item_179</t>
  </si>
  <si>
    <t>Item_180</t>
  </si>
  <si>
    <t>Item_181</t>
  </si>
  <si>
    <t>Item_182</t>
  </si>
  <si>
    <t>Item_183</t>
  </si>
  <si>
    <t>Item_184</t>
  </si>
  <si>
    <t>Item_185</t>
  </si>
  <si>
    <t>Item_186</t>
  </si>
  <si>
    <t>Item_187</t>
  </si>
  <si>
    <t>Item_188</t>
  </si>
  <si>
    <t>Item_189</t>
  </si>
  <si>
    <t>Item_190</t>
  </si>
  <si>
    <t>Item_191</t>
  </si>
  <si>
    <t>Item_192</t>
  </si>
  <si>
    <t>Item_193</t>
  </si>
  <si>
    <t>Item_194</t>
  </si>
  <si>
    <t>Item_195</t>
  </si>
  <si>
    <t>Item_196</t>
  </si>
  <si>
    <t>Item_197</t>
  </si>
  <si>
    <t>Item_198</t>
  </si>
  <si>
    <t>Item_199</t>
  </si>
  <si>
    <t>Item_200</t>
  </si>
  <si>
    <t>Item_201</t>
  </si>
  <si>
    <t>Item_202</t>
  </si>
  <si>
    <t>Item_203</t>
  </si>
  <si>
    <t>Item_204</t>
  </si>
  <si>
    <t>Item_205</t>
  </si>
  <si>
    <t>Item_206</t>
  </si>
  <si>
    <t>Item_207</t>
  </si>
  <si>
    <t>Item_208</t>
  </si>
  <si>
    <t>Item_209</t>
  </si>
  <si>
    <t>Item_210</t>
  </si>
  <si>
    <t>Item_211</t>
  </si>
  <si>
    <t>Item_212</t>
  </si>
  <si>
    <t>Item_213</t>
  </si>
  <si>
    <t>Item_214</t>
  </si>
  <si>
    <t>Item_215</t>
  </si>
  <si>
    <t>Item_216</t>
  </si>
  <si>
    <t>Item_217</t>
  </si>
  <si>
    <t>Item_218</t>
  </si>
  <si>
    <t>Item_219</t>
  </si>
  <si>
    <t>Item_220</t>
  </si>
  <si>
    <t>Item_221</t>
  </si>
  <si>
    <t>Item_222</t>
  </si>
  <si>
    <t>Item_223</t>
  </si>
  <si>
    <t>Item_224</t>
  </si>
  <si>
    <t>Item_225</t>
  </si>
  <si>
    <t>Item_226</t>
  </si>
  <si>
    <t>Item_227</t>
  </si>
  <si>
    <t>Item_228</t>
  </si>
  <si>
    <t>Item_229</t>
  </si>
  <si>
    <t>Item_230</t>
  </si>
  <si>
    <t>Item_231</t>
  </si>
  <si>
    <t>Item_232</t>
  </si>
  <si>
    <t>Item_233</t>
  </si>
  <si>
    <t>Item_234</t>
  </si>
  <si>
    <t>Item_235</t>
  </si>
  <si>
    <t>Item_236</t>
  </si>
  <si>
    <t>Item_237</t>
  </si>
  <si>
    <t>Item_238</t>
  </si>
  <si>
    <t>Item_239</t>
  </si>
  <si>
    <t>Item_240</t>
  </si>
  <si>
    <t>Item_241</t>
  </si>
  <si>
    <t>Item_242</t>
  </si>
  <si>
    <t>Item_243</t>
  </si>
  <si>
    <t>Item_244</t>
  </si>
  <si>
    <t>Item_245</t>
  </si>
  <si>
    <t>Item_246</t>
  </si>
  <si>
    <t>Item_247</t>
  </si>
  <si>
    <t>Item_248</t>
  </si>
  <si>
    <t>Item_249</t>
  </si>
  <si>
    <t>Item_250</t>
  </si>
  <si>
    <t>Item_251</t>
  </si>
  <si>
    <t>Item_252</t>
  </si>
  <si>
    <t>Item_253</t>
  </si>
  <si>
    <t>Item_254</t>
  </si>
  <si>
    <t>Item_255</t>
  </si>
  <si>
    <t>Item_256</t>
  </si>
  <si>
    <t>Item_257</t>
  </si>
  <si>
    <t>Item_258</t>
  </si>
  <si>
    <t>Item_259</t>
  </si>
  <si>
    <t>Item_260</t>
  </si>
  <si>
    <t>Item_261</t>
  </si>
  <si>
    <t>Item_262</t>
  </si>
  <si>
    <t>Item_263</t>
  </si>
  <si>
    <t>Item_264</t>
  </si>
  <si>
    <t>Item_265</t>
  </si>
  <si>
    <t>Item_266</t>
  </si>
  <si>
    <t>Item_267</t>
  </si>
  <si>
    <t>Item_268</t>
  </si>
  <si>
    <t>Item_269</t>
  </si>
  <si>
    <t>Item_270</t>
  </si>
  <si>
    <t>Item_271</t>
  </si>
  <si>
    <t>Item_272</t>
  </si>
  <si>
    <t>Item_273</t>
  </si>
  <si>
    <t>Item_274</t>
  </si>
  <si>
    <t>Item_275</t>
  </si>
  <si>
    <t>Item_276</t>
  </si>
  <si>
    <t>Item_277</t>
  </si>
  <si>
    <t>Item_278</t>
  </si>
  <si>
    <t>Item_279</t>
  </si>
  <si>
    <t>Item_280</t>
  </si>
  <si>
    <t>Item_281</t>
  </si>
  <si>
    <t>Item_282</t>
  </si>
  <si>
    <t>Item_283</t>
  </si>
  <si>
    <t>Item_284</t>
  </si>
  <si>
    <t>Item_285</t>
  </si>
  <si>
    <t>Item_286</t>
  </si>
  <si>
    <t>Item_287</t>
  </si>
  <si>
    <t>Item_288</t>
  </si>
  <si>
    <t>Item_289</t>
  </si>
  <si>
    <t>Item_290</t>
  </si>
  <si>
    <t>Item_291</t>
  </si>
  <si>
    <t>Item_292</t>
  </si>
  <si>
    <t>Item_293</t>
  </si>
  <si>
    <t>Item_294</t>
  </si>
  <si>
    <t>Item_295</t>
  </si>
  <si>
    <t>Item_296</t>
  </si>
  <si>
    <t>Item_297</t>
  </si>
  <si>
    <t>Item_298</t>
  </si>
  <si>
    <t>Item_299</t>
  </si>
  <si>
    <t>Item_300</t>
  </si>
  <si>
    <t>Item_301</t>
  </si>
  <si>
    <t>Item_302</t>
  </si>
  <si>
    <t>Item_303</t>
  </si>
  <si>
    <t>Item_304</t>
  </si>
  <si>
    <t>Item_305</t>
  </si>
  <si>
    <t>Item_306</t>
  </si>
  <si>
    <t>Item_307</t>
  </si>
  <si>
    <t>Item_308</t>
  </si>
  <si>
    <t>Item_309</t>
  </si>
  <si>
    <t>Item_310</t>
  </si>
  <si>
    <t>Item_311</t>
  </si>
  <si>
    <t>Item_312</t>
  </si>
  <si>
    <t>Item_313</t>
  </si>
  <si>
    <t>Item_314</t>
  </si>
  <si>
    <t>Item_315</t>
  </si>
  <si>
    <t>Item_316</t>
  </si>
  <si>
    <t>Item_317</t>
  </si>
  <si>
    <t>Item_318</t>
  </si>
  <si>
    <t>Item_319</t>
  </si>
  <si>
    <t>Item_320</t>
  </si>
  <si>
    <t>Item_321</t>
  </si>
  <si>
    <t>Item_322</t>
  </si>
  <si>
    <t>Item_323</t>
  </si>
  <si>
    <t>Item_324</t>
  </si>
  <si>
    <t>Item_325</t>
  </si>
  <si>
    <t>Item_326</t>
  </si>
  <si>
    <t>Item_327</t>
  </si>
  <si>
    <t>Item_328</t>
  </si>
  <si>
    <t>Item_329</t>
  </si>
  <si>
    <t>Item_330</t>
  </si>
  <si>
    <t>Item_331</t>
  </si>
  <si>
    <t>Item_332</t>
  </si>
  <si>
    <t>Item_333</t>
  </si>
  <si>
    <t>Item_334</t>
  </si>
  <si>
    <t>Item_335</t>
  </si>
  <si>
    <t>Item_336</t>
  </si>
  <si>
    <t>Item_337</t>
  </si>
  <si>
    <t>Item_338</t>
  </si>
  <si>
    <t>Item_339</t>
  </si>
  <si>
    <t>Item_340</t>
  </si>
  <si>
    <t>Item_341</t>
  </si>
  <si>
    <t>Item_342</t>
  </si>
  <si>
    <t>Item_343</t>
  </si>
  <si>
    <t>Item_344</t>
  </si>
  <si>
    <t>Item_345</t>
  </si>
  <si>
    <t>Item_346</t>
  </si>
  <si>
    <t>Item_347</t>
  </si>
  <si>
    <t>Item_348</t>
  </si>
  <si>
    <t>Item_349</t>
  </si>
  <si>
    <t>Item_350</t>
  </si>
  <si>
    <t>Item_351</t>
  </si>
  <si>
    <t>Item_352</t>
  </si>
  <si>
    <t>Item_353</t>
  </si>
  <si>
    <t>Item_354</t>
  </si>
  <si>
    <t>Item_355</t>
  </si>
  <si>
    <t>Item_356</t>
  </si>
  <si>
    <t>Item_357</t>
  </si>
  <si>
    <t>Item_358</t>
  </si>
  <si>
    <t>Item_359</t>
  </si>
  <si>
    <t>Item_360</t>
  </si>
  <si>
    <t>Item_361</t>
  </si>
  <si>
    <t>Item_362</t>
  </si>
  <si>
    <t>Item_363</t>
  </si>
  <si>
    <t>Item_364</t>
  </si>
  <si>
    <t>Item_365</t>
  </si>
  <si>
    <t>Item_366</t>
  </si>
  <si>
    <t>Item_367</t>
  </si>
  <si>
    <t>Item_368</t>
  </si>
  <si>
    <t>Item_369</t>
  </si>
  <si>
    <t>Item_370</t>
  </si>
  <si>
    <t>Item_371</t>
  </si>
  <si>
    <t>Item_372</t>
  </si>
  <si>
    <t>Item_373</t>
  </si>
  <si>
    <t>Item_374</t>
  </si>
  <si>
    <t>Item_375</t>
  </si>
  <si>
    <t>Item_376</t>
  </si>
  <si>
    <t>Item_377</t>
  </si>
  <si>
    <t>Item_378</t>
  </si>
  <si>
    <t>Item_379</t>
  </si>
  <si>
    <t>Item_380</t>
  </si>
  <si>
    <t>Item_381</t>
  </si>
  <si>
    <t>Item_382</t>
  </si>
  <si>
    <t>Item_383</t>
  </si>
  <si>
    <t>Item_384</t>
  </si>
  <si>
    <t>Item_385</t>
  </si>
  <si>
    <t>Item_386</t>
  </si>
  <si>
    <t>Item_387</t>
  </si>
  <si>
    <t>Item_388</t>
  </si>
  <si>
    <t>Item_389</t>
  </si>
  <si>
    <t>Item_390</t>
  </si>
  <si>
    <t>Item_391</t>
  </si>
  <si>
    <t>Item_392</t>
  </si>
  <si>
    <t>Item_393</t>
  </si>
  <si>
    <t>Item_394</t>
  </si>
  <si>
    <t>Item_395</t>
  </si>
  <si>
    <t>Item_396</t>
  </si>
  <si>
    <t>Item_397</t>
  </si>
  <si>
    <t>Item_398</t>
  </si>
  <si>
    <t>Item_399</t>
  </si>
  <si>
    <t>Item_400</t>
  </si>
  <si>
    <t>Item_401</t>
  </si>
  <si>
    <t>Item_402</t>
  </si>
  <si>
    <t>Item_403</t>
  </si>
  <si>
    <t>Item_404</t>
  </si>
  <si>
    <t>Item_405</t>
  </si>
  <si>
    <t>Item_406</t>
  </si>
  <si>
    <t>Item_407</t>
  </si>
  <si>
    <t>Item_408</t>
  </si>
  <si>
    <t>Item_409</t>
  </si>
  <si>
    <t>Item_410</t>
  </si>
  <si>
    <t>Item_411</t>
  </si>
  <si>
    <t>Item_412</t>
  </si>
  <si>
    <t>Item_413</t>
  </si>
  <si>
    <t>Mix</t>
  </si>
  <si>
    <t>LET(table,A1:F414,no_head,0,flip,0,tbl,IF(flip,TRANSPOSE(table),table),N,ROWS(tbl)+no_head-1,head,INDEX(tbl,1,),block,DROP(tbl,1-no_head),mx_block,SORTBY(block,RANDARRAY(N)),out,IF(no_head,mx_block,VSTACK(head,mx_block)),final,IF(flip,TRANSPOSE(out),out),final)</t>
  </si>
  <si>
    <t>Alpha</t>
  </si>
  <si>
    <t>Bravo</t>
  </si>
  <si>
    <t>Charlie</t>
  </si>
  <si>
    <t>Delta</t>
  </si>
  <si>
    <t>Echo</t>
  </si>
  <si>
    <t>Foxtrot</t>
  </si>
  <si>
    <t>Scores</t>
  </si>
  <si>
    <t>Cap = 4</t>
  </si>
  <si>
    <t>Cap = 2.5</t>
  </si>
  <si>
    <t>Cap = 1</t>
  </si>
  <si>
    <t>Both</t>
  </si>
  <si>
    <t>Items</t>
  </si>
  <si>
    <t>Highest</t>
  </si>
  <si>
    <t>Lowest</t>
  </si>
  <si>
    <t>Item_414</t>
  </si>
  <si>
    <t>Item_415</t>
  </si>
  <si>
    <t>Item_416</t>
  </si>
  <si>
    <t>Item_417</t>
  </si>
  <si>
    <t>Item_418</t>
  </si>
  <si>
    <t>Item_419</t>
  </si>
  <si>
    <t>Item_420</t>
  </si>
  <si>
    <t>Item_421</t>
  </si>
  <si>
    <t>Item_422</t>
  </si>
  <si>
    <t>Item_423</t>
  </si>
  <si>
    <t>Item_424</t>
  </si>
  <si>
    <t>Item_425</t>
  </si>
  <si>
    <t>Item_426</t>
  </si>
  <si>
    <t>Item_427</t>
  </si>
  <si>
    <t>Item_428</t>
  </si>
  <si>
    <t>Item_429</t>
  </si>
  <si>
    <t>Item_430</t>
  </si>
  <si>
    <t>Item_431</t>
  </si>
  <si>
    <t>Item_432</t>
  </si>
  <si>
    <t>Item_433</t>
  </si>
  <si>
    <t>Item_434</t>
  </si>
  <si>
    <t>Item_435</t>
  </si>
  <si>
    <t>Item_436</t>
  </si>
  <si>
    <t>Item_437</t>
  </si>
  <si>
    <t>Item_438</t>
  </si>
  <si>
    <t>Item_439</t>
  </si>
  <si>
    <t>Item_440</t>
  </si>
  <si>
    <t>Item_441</t>
  </si>
  <si>
    <t>Item_442</t>
  </si>
  <si>
    <t>Item_443</t>
  </si>
  <si>
    <t>Item_444</t>
  </si>
  <si>
    <t>Item_445</t>
  </si>
  <si>
    <t>Item_446</t>
  </si>
  <si>
    <t>Item_447</t>
  </si>
  <si>
    <t>Item_448</t>
  </si>
  <si>
    <t>Item_449</t>
  </si>
  <si>
    <t>Item_450</t>
  </si>
  <si>
    <t>Item_451</t>
  </si>
  <si>
    <t>Item_452</t>
  </si>
  <si>
    <t>Item_453</t>
  </si>
  <si>
    <t>Item_454</t>
  </si>
  <si>
    <t>Item_455</t>
  </si>
  <si>
    <t>Item_456</t>
  </si>
  <si>
    <t>Item_457</t>
  </si>
  <si>
    <t>Item_458</t>
  </si>
  <si>
    <t>Item_459</t>
  </si>
  <si>
    <t>Item_460</t>
  </si>
  <si>
    <t>Item_461</t>
  </si>
  <si>
    <t>Item_462</t>
  </si>
  <si>
    <t>Item_463</t>
  </si>
  <si>
    <t>Item_464</t>
  </si>
  <si>
    <t>Item_465</t>
  </si>
  <si>
    <t>Item_466</t>
  </si>
  <si>
    <t>Item_467</t>
  </si>
  <si>
    <t>Item_468</t>
  </si>
  <si>
    <t>Item_469</t>
  </si>
  <si>
    <t>Item_470</t>
  </si>
  <si>
    <t>Item_471</t>
  </si>
  <si>
    <t>Item_472</t>
  </si>
  <si>
    <t>Item_473</t>
  </si>
  <si>
    <t>Item_474</t>
  </si>
  <si>
    <t>Item_475</t>
  </si>
  <si>
    <t>Item_476</t>
  </si>
  <si>
    <t>Item_477</t>
  </si>
  <si>
    <t>Item_478</t>
  </si>
  <si>
    <t>Item_479</t>
  </si>
  <si>
    <t>Item_480</t>
  </si>
  <si>
    <t>Item_481</t>
  </si>
  <si>
    <t>Item_482</t>
  </si>
  <si>
    <t>Item_483</t>
  </si>
  <si>
    <t>Item_484</t>
  </si>
  <si>
    <t>Item_485</t>
  </si>
  <si>
    <t>Item_486</t>
  </si>
  <si>
    <t>Item_487</t>
  </si>
  <si>
    <t>Item_488</t>
  </si>
  <si>
    <t>Item_489</t>
  </si>
  <si>
    <t>Item_490</t>
  </si>
  <si>
    <t>Item_491</t>
  </si>
  <si>
    <t>Item_492</t>
  </si>
  <si>
    <t>Item_493</t>
  </si>
  <si>
    <t>Item_494</t>
  </si>
  <si>
    <t>Item_495</t>
  </si>
  <si>
    <t>Item_496</t>
  </si>
  <si>
    <t>Item_497</t>
  </si>
  <si>
    <t>Item_498</t>
  </si>
  <si>
    <t>Item_499</t>
  </si>
  <si>
    <t>Item_500</t>
  </si>
  <si>
    <t>Top 10</t>
  </si>
  <si>
    <t>Worst 5</t>
  </si>
  <si>
    <r>
      <rPr>
        <b/>
        <sz val="8"/>
        <color theme="1"/>
        <rFont val="Calibri"/>
        <family val="2"/>
        <scheme val="minor"/>
      </rPr>
      <t xml:space="preserve">
</t>
    </r>
    <r>
      <rPr>
        <b/>
        <sz val="12"/>
        <color theme="1"/>
        <rFont val="Calibri"/>
        <family val="2"/>
        <scheme val="minor"/>
      </rPr>
      <t>Use function in other documents</t>
    </r>
    <r>
      <rPr>
        <sz val="12"/>
        <color theme="1"/>
        <rFont val="Calibri"/>
        <family val="2"/>
        <scheme val="minor"/>
      </rPr>
      <t xml:space="preserve">
</t>
    </r>
    <r>
      <rPr>
        <sz val="12"/>
        <color theme="1" tint="0.499984740745262"/>
        <rFont val="Calibri"/>
        <family val="2"/>
        <scheme val="minor"/>
      </rPr>
      <t>LAMBDA(table,[weights],[cap],[mode],[sort_order],[top_N],LET(N,ROWS(table),D,COLUMNS(table)-1,wt,IF(SUM(ABS(weights))=0,SEQUENCE(1,D,1,0),weights),ank,INDEX(table,1,2),obs,OFFSET(ank,0,-1,N,1),avg,MAP(SEQUENCE(1,D),LAMBDA(a,AVERAGE(OFFSET(ank,0,a-1,N,1)))),sdv,MAP(SEQUENCE(1,D),LAMBDA(a,STDEV.P(OFFSET(ank,0,a-1,N,1)))),AC,ABS(cap),SSM,MAP(SEQUENCE(N),LAMBDA(a,SUMPRODUCT(LET(nrm,IFERROR((OFFSET(ank,a-1,0,1,D)-avg)/sdv,0),IF(cap=0,nrm,IF(nrm&gt;AC,AC,IF(nrm&lt;-AC,-AC,nrm)))),wt))),scores,IFERROR(ROUND((((SSM-AVERAGE(SSM))/STDEV.P(SSM))+1.75)*(100/3.5),2),"null"),F_mode,IF(mode="Both",HSTACK(obs,scores),IF(mode="Items",obs,scores)),F_sort,IF(sort_order=-1,SORTBY(F_mode,scores,1),IF(sort_order=1,SORTBY(F_mode,scores,-1),F_mode)),F_top,IF((top_N=0)+(top_N&gt;=N),F_sort,DROP(F_sort,top_N-N)),F_top))</t>
    </r>
  </si>
  <si>
    <t>Item_501</t>
  </si>
  <si>
    <t>Item_502</t>
  </si>
  <si>
    <t>Item_503</t>
  </si>
  <si>
    <t>Item_504</t>
  </si>
  <si>
    <t>Item_505</t>
  </si>
  <si>
    <t>Item_506</t>
  </si>
  <si>
    <t>Item_507</t>
  </si>
  <si>
    <t>Item_508</t>
  </si>
  <si>
    <t>Item_509</t>
  </si>
  <si>
    <t>Item_510</t>
  </si>
  <si>
    <t>Item_511</t>
  </si>
  <si>
    <t>Item_512</t>
  </si>
  <si>
    <t>Item_513</t>
  </si>
  <si>
    <t>Item_514</t>
  </si>
  <si>
    <t>Item_515</t>
  </si>
  <si>
    <t>Item_516</t>
  </si>
  <si>
    <t>Item_517</t>
  </si>
  <si>
    <t>Item_518</t>
  </si>
  <si>
    <t>Item_519</t>
  </si>
  <si>
    <t>Item_520</t>
  </si>
  <si>
    <t>Item_521</t>
  </si>
  <si>
    <t>Item_522</t>
  </si>
  <si>
    <t>Item_523</t>
  </si>
  <si>
    <t>Item_524</t>
  </si>
  <si>
    <t>Item_525</t>
  </si>
  <si>
    <t>Item_526</t>
  </si>
  <si>
    <t>Item_527</t>
  </si>
  <si>
    <t>Item_528</t>
  </si>
  <si>
    <t>Item_529</t>
  </si>
  <si>
    <t>Item_530</t>
  </si>
  <si>
    <t>Item_531</t>
  </si>
  <si>
    <t>Item_532</t>
  </si>
  <si>
    <t>Item_533</t>
  </si>
  <si>
    <t>Item_534</t>
  </si>
  <si>
    <t>Item_535</t>
  </si>
  <si>
    <t>Item_536</t>
  </si>
  <si>
    <t>Item_537</t>
  </si>
  <si>
    <t>Item_538</t>
  </si>
  <si>
    <t>Item_539</t>
  </si>
  <si>
    <t>Item_540</t>
  </si>
  <si>
    <t>Item_541</t>
  </si>
  <si>
    <t>Item_542</t>
  </si>
  <si>
    <t>Item_543</t>
  </si>
  <si>
    <t>Item_544</t>
  </si>
  <si>
    <t>Item_545</t>
  </si>
  <si>
    <t>Item_546</t>
  </si>
  <si>
    <t>Item_547</t>
  </si>
  <si>
    <t>Item_548</t>
  </si>
  <si>
    <t>Item_549</t>
  </si>
  <si>
    <t>Item_550</t>
  </si>
  <si>
    <t>Item_551</t>
  </si>
  <si>
    <t>Item_552</t>
  </si>
  <si>
    <t>Item_553</t>
  </si>
  <si>
    <t>Item_554</t>
  </si>
  <si>
    <t>Item_555</t>
  </si>
  <si>
    <t>Item_556</t>
  </si>
  <si>
    <t>Item_557</t>
  </si>
  <si>
    <t>Item_558</t>
  </si>
  <si>
    <t>Item_559</t>
  </si>
  <si>
    <t>Item_560</t>
  </si>
  <si>
    <t>Item_561</t>
  </si>
  <si>
    <t>Item_562</t>
  </si>
  <si>
    <t>Item_563</t>
  </si>
  <si>
    <t>Item_564</t>
  </si>
  <si>
    <t>Item_565</t>
  </si>
  <si>
    <t>Item_566</t>
  </si>
  <si>
    <t>Item_567</t>
  </si>
  <si>
    <t>Item_568</t>
  </si>
  <si>
    <t>Item_569</t>
  </si>
  <si>
    <t>Item_570</t>
  </si>
  <si>
    <t>Item_571</t>
  </si>
  <si>
    <t>Item_572</t>
  </si>
  <si>
    <t>Item_573</t>
  </si>
  <si>
    <t>Item_574</t>
  </si>
  <si>
    <t>Item_575</t>
  </si>
  <si>
    <t>Item_576</t>
  </si>
  <si>
    <t>Item_577</t>
  </si>
  <si>
    <t>Item_578</t>
  </si>
  <si>
    <t>Item_579</t>
  </si>
  <si>
    <t>Item_580</t>
  </si>
  <si>
    <t>Item_581</t>
  </si>
  <si>
    <t>Item_582</t>
  </si>
  <si>
    <t>Item_583</t>
  </si>
  <si>
    <t>Item_584</t>
  </si>
  <si>
    <t>Item_585</t>
  </si>
  <si>
    <t>Item_586</t>
  </si>
  <si>
    <t>Item_587</t>
  </si>
  <si>
    <t>Item_588</t>
  </si>
  <si>
    <t>Item_589</t>
  </si>
  <si>
    <t>Item_590</t>
  </si>
  <si>
    <t>Item_591</t>
  </si>
  <si>
    <t>Item_592</t>
  </si>
  <si>
    <t>Item_593</t>
  </si>
  <si>
    <t>Item_594</t>
  </si>
  <si>
    <t>Item_595</t>
  </si>
  <si>
    <t>Item_596</t>
  </si>
  <si>
    <t>Item_597</t>
  </si>
  <si>
    <t>Item_598</t>
  </si>
  <si>
    <t>Item_599</t>
  </si>
  <si>
    <t>Item_600</t>
  </si>
  <si>
    <t>Item_601</t>
  </si>
  <si>
    <t>Item_602</t>
  </si>
  <si>
    <t>Item_603</t>
  </si>
  <si>
    <t>Item_604</t>
  </si>
  <si>
    <t>Item_605</t>
  </si>
  <si>
    <t>Item_606</t>
  </si>
  <si>
    <t>Item_607</t>
  </si>
  <si>
    <t>Item_608</t>
  </si>
  <si>
    <t>Item_609</t>
  </si>
  <si>
    <t>Item_610</t>
  </si>
  <si>
    <t>Item_611</t>
  </si>
  <si>
    <t>Item_612</t>
  </si>
  <si>
    <t>Item_613</t>
  </si>
  <si>
    <t>Item_614</t>
  </si>
  <si>
    <t>Item_615</t>
  </si>
  <si>
    <t>Item_616</t>
  </si>
  <si>
    <t>Item_617</t>
  </si>
  <si>
    <t>Item_618</t>
  </si>
  <si>
    <t>Item_619</t>
  </si>
  <si>
    <t>Item_620</t>
  </si>
  <si>
    <t>Item_621</t>
  </si>
  <si>
    <t>Item_622</t>
  </si>
  <si>
    <t>Item_623</t>
  </si>
  <si>
    <t>Item_624</t>
  </si>
  <si>
    <t>Item_625</t>
  </si>
  <si>
    <t>Item_626</t>
  </si>
  <si>
    <t>Item_627</t>
  </si>
  <si>
    <t>Item_628</t>
  </si>
  <si>
    <t>Item_629</t>
  </si>
  <si>
    <t>Item_630</t>
  </si>
  <si>
    <t>Item_631</t>
  </si>
  <si>
    <t>Item_632</t>
  </si>
  <si>
    <t>Item_633</t>
  </si>
  <si>
    <t>Item_634</t>
  </si>
  <si>
    <t>Item_635</t>
  </si>
  <si>
    <t>Item_636</t>
  </si>
  <si>
    <t>Item_637</t>
  </si>
  <si>
    <t>Item_638</t>
  </si>
  <si>
    <t>Item_639</t>
  </si>
  <si>
    <t>Item_640</t>
  </si>
  <si>
    <t>Item_641</t>
  </si>
  <si>
    <t>Item_642</t>
  </si>
  <si>
    <t>Item_643</t>
  </si>
  <si>
    <t>Item_644</t>
  </si>
  <si>
    <t>Item_645</t>
  </si>
  <si>
    <t>Item_646</t>
  </si>
  <si>
    <t>Item_647</t>
  </si>
  <si>
    <t>Item_648</t>
  </si>
  <si>
    <t>Item_649</t>
  </si>
  <si>
    <t>Item_650</t>
  </si>
  <si>
    <t>Item_651</t>
  </si>
  <si>
    <t>Item_652</t>
  </si>
  <si>
    <t>Item_653</t>
  </si>
  <si>
    <t>Item_654</t>
  </si>
  <si>
    <t>Item_655</t>
  </si>
  <si>
    <t>Item_656</t>
  </si>
  <si>
    <t>Item_657</t>
  </si>
  <si>
    <t>Item_658</t>
  </si>
  <si>
    <t>Item_659</t>
  </si>
  <si>
    <t>Item_660</t>
  </si>
  <si>
    <t>Item_661</t>
  </si>
  <si>
    <t>Item_662</t>
  </si>
  <si>
    <t>Item_663</t>
  </si>
  <si>
    <t>Item_664</t>
  </si>
  <si>
    <t>Item_665</t>
  </si>
  <si>
    <t>Item_666</t>
  </si>
  <si>
    <t>Item_667</t>
  </si>
  <si>
    <t>Item_668</t>
  </si>
  <si>
    <t>Item_669</t>
  </si>
  <si>
    <t>Item_670</t>
  </si>
  <si>
    <t>Item_671</t>
  </si>
  <si>
    <t>Item_672</t>
  </si>
  <si>
    <t>Item_673</t>
  </si>
  <si>
    <t>Item_674</t>
  </si>
  <si>
    <t>Item_675</t>
  </si>
  <si>
    <t>Item_676</t>
  </si>
  <si>
    <t>Item_677</t>
  </si>
  <si>
    <t>Item_678</t>
  </si>
  <si>
    <t>Item_679</t>
  </si>
  <si>
    <t>Item_680</t>
  </si>
  <si>
    <t>Item_681</t>
  </si>
  <si>
    <t>Item_682</t>
  </si>
  <si>
    <t>Item_683</t>
  </si>
  <si>
    <t>Item_684</t>
  </si>
  <si>
    <t>Item_685</t>
  </si>
  <si>
    <t>Item_686</t>
  </si>
  <si>
    <t>Item_687</t>
  </si>
  <si>
    <t>Item_688</t>
  </si>
  <si>
    <t>Item_689</t>
  </si>
  <si>
    <t>Item_690</t>
  </si>
  <si>
    <t>Item_691</t>
  </si>
  <si>
    <t>Item_692</t>
  </si>
  <si>
    <t>Item_693</t>
  </si>
  <si>
    <t>Item_694</t>
  </si>
  <si>
    <t>Item_695</t>
  </si>
  <si>
    <t>Item_696</t>
  </si>
  <si>
    <t>Item_697</t>
  </si>
  <si>
    <t>Item_698</t>
  </si>
  <si>
    <t>Item_699</t>
  </si>
  <si>
    <t>Item_700</t>
  </si>
  <si>
    <t>Item_701</t>
  </si>
  <si>
    <t>Item_702</t>
  </si>
  <si>
    <t>Item_703</t>
  </si>
  <si>
    <t>Item_704</t>
  </si>
  <si>
    <t>Item_705</t>
  </si>
  <si>
    <t>Item_706</t>
  </si>
  <si>
    <t>Item_707</t>
  </si>
  <si>
    <t>Item_708</t>
  </si>
  <si>
    <t>Item_709</t>
  </si>
  <si>
    <t>Item_710</t>
  </si>
  <si>
    <t>Item_711</t>
  </si>
  <si>
    <t>Item_712</t>
  </si>
  <si>
    <t>Item_713</t>
  </si>
  <si>
    <t>Item_714</t>
  </si>
  <si>
    <t>Item_715</t>
  </si>
  <si>
    <t>Item_716</t>
  </si>
  <si>
    <t>Item_717</t>
  </si>
  <si>
    <t>Item_718</t>
  </si>
  <si>
    <t>Item_719</t>
  </si>
  <si>
    <t>Item_720</t>
  </si>
  <si>
    <t>Item_721</t>
  </si>
  <si>
    <t>Item_722</t>
  </si>
  <si>
    <t>Item_723</t>
  </si>
  <si>
    <t>Item_724</t>
  </si>
  <si>
    <t>Item_725</t>
  </si>
  <si>
    <t>Item_726</t>
  </si>
  <si>
    <t>Item_727</t>
  </si>
  <si>
    <t>Item_728</t>
  </si>
  <si>
    <t>Item_729</t>
  </si>
  <si>
    <t>Item_730</t>
  </si>
  <si>
    <t>Item_731</t>
  </si>
  <si>
    <t>Item_732</t>
  </si>
  <si>
    <t>Item_733</t>
  </si>
  <si>
    <t>Item_734</t>
  </si>
  <si>
    <t>Item_735</t>
  </si>
  <si>
    <t>Item_736</t>
  </si>
  <si>
    <t>Item_737</t>
  </si>
  <si>
    <t>Item_738</t>
  </si>
  <si>
    <t>Item_739</t>
  </si>
  <si>
    <t>Item_740</t>
  </si>
  <si>
    <t>Item_741</t>
  </si>
  <si>
    <t>Item_742</t>
  </si>
  <si>
    <t>Item_743</t>
  </si>
  <si>
    <t>Item_744</t>
  </si>
  <si>
    <t>Item_745</t>
  </si>
  <si>
    <t>Item_746</t>
  </si>
  <si>
    <t>Item_747</t>
  </si>
  <si>
    <t>Item_748</t>
  </si>
  <si>
    <t>Item_749</t>
  </si>
  <si>
    <t>Item_750</t>
  </si>
  <si>
    <t>Item_751</t>
  </si>
  <si>
    <t>Item_752</t>
  </si>
  <si>
    <t>Item_753</t>
  </si>
  <si>
    <t>Item_754</t>
  </si>
  <si>
    <t>Item_755</t>
  </si>
  <si>
    <t>Item_756</t>
  </si>
  <si>
    <t>Item_757</t>
  </si>
  <si>
    <t>Item_758</t>
  </si>
  <si>
    <t>Item_759</t>
  </si>
  <si>
    <t>Item_760</t>
  </si>
  <si>
    <t>Item_761</t>
  </si>
  <si>
    <t>Item_762</t>
  </si>
  <si>
    <t>Item_763</t>
  </si>
  <si>
    <t>Item_764</t>
  </si>
  <si>
    <t>Item_765</t>
  </si>
  <si>
    <t>Item_766</t>
  </si>
  <si>
    <t>Item_767</t>
  </si>
  <si>
    <t>Item_768</t>
  </si>
  <si>
    <t>Item_769</t>
  </si>
  <si>
    <t>Item_770</t>
  </si>
  <si>
    <t>Item_771</t>
  </si>
  <si>
    <t>Item_772</t>
  </si>
  <si>
    <t>Item_773</t>
  </si>
  <si>
    <t>Item_774</t>
  </si>
  <si>
    <t>Item_775</t>
  </si>
  <si>
    <t>Item_776</t>
  </si>
  <si>
    <t>Item_777</t>
  </si>
  <si>
    <t>Item_778</t>
  </si>
  <si>
    <t>Item_779</t>
  </si>
  <si>
    <t>Item_780</t>
  </si>
  <si>
    <t>Item_781</t>
  </si>
  <si>
    <t>Item_782</t>
  </si>
  <si>
    <t>Item_783</t>
  </si>
  <si>
    <t>Item_784</t>
  </si>
  <si>
    <t>Item_785</t>
  </si>
  <si>
    <t>Item_786</t>
  </si>
  <si>
    <t>Item_787</t>
  </si>
  <si>
    <t>Item_788</t>
  </si>
  <si>
    <t>Item_789</t>
  </si>
  <si>
    <t>Item_790</t>
  </si>
  <si>
    <t>Item_791</t>
  </si>
  <si>
    <t>Item_792</t>
  </si>
  <si>
    <t>Item_793</t>
  </si>
  <si>
    <t>Item_794</t>
  </si>
  <si>
    <t>Item_795</t>
  </si>
  <si>
    <t>Item_796</t>
  </si>
  <si>
    <t>Item_797</t>
  </si>
  <si>
    <t>Item_798</t>
  </si>
  <si>
    <t>Item_799</t>
  </si>
  <si>
    <t>Item_800</t>
  </si>
  <si>
    <t>Item_801</t>
  </si>
  <si>
    <t>Item_802</t>
  </si>
  <si>
    <t>Item_803</t>
  </si>
  <si>
    <t>Item_804</t>
  </si>
  <si>
    <t>Item_805</t>
  </si>
  <si>
    <t>Item_806</t>
  </si>
  <si>
    <t>Item_807</t>
  </si>
  <si>
    <t>Item_808</t>
  </si>
  <si>
    <t>Item_809</t>
  </si>
  <si>
    <t>Item_810</t>
  </si>
  <si>
    <t>Item_811</t>
  </si>
  <si>
    <t>Item_812</t>
  </si>
  <si>
    <t>Item_813</t>
  </si>
  <si>
    <t>Item_814</t>
  </si>
  <si>
    <t>Item_815</t>
  </si>
  <si>
    <t>Item_816</t>
  </si>
  <si>
    <t>Item_817</t>
  </si>
  <si>
    <t>Item_818</t>
  </si>
  <si>
    <t>Item_819</t>
  </si>
  <si>
    <t>Item_820</t>
  </si>
  <si>
    <t>Item_821</t>
  </si>
  <si>
    <t>Item_822</t>
  </si>
  <si>
    <t>Item_823</t>
  </si>
  <si>
    <t>Item_824</t>
  </si>
  <si>
    <t>Item_825</t>
  </si>
  <si>
    <t>Item_826</t>
  </si>
  <si>
    <t>Item_827</t>
  </si>
  <si>
    <t>Item_828</t>
  </si>
  <si>
    <t>Item_829</t>
  </si>
  <si>
    <t>Item_830</t>
  </si>
  <si>
    <t>Item_831</t>
  </si>
  <si>
    <t>Item_832</t>
  </si>
  <si>
    <t>Item_833</t>
  </si>
  <si>
    <t>Item_834</t>
  </si>
  <si>
    <t>Item_835</t>
  </si>
  <si>
    <t>Item_836</t>
  </si>
  <si>
    <t>Item_837</t>
  </si>
  <si>
    <t>Item_838</t>
  </si>
  <si>
    <t>Item_839</t>
  </si>
  <si>
    <t>Item_840</t>
  </si>
  <si>
    <t>Item_841</t>
  </si>
  <si>
    <t>Item_842</t>
  </si>
  <si>
    <t>Item_843</t>
  </si>
  <si>
    <t>Item_844</t>
  </si>
  <si>
    <t>Item_845</t>
  </si>
  <si>
    <t>Item_846</t>
  </si>
  <si>
    <t>Item_847</t>
  </si>
  <si>
    <t>Item_848</t>
  </si>
  <si>
    <t>Item_849</t>
  </si>
  <si>
    <t>Item_850</t>
  </si>
  <si>
    <t>Item_851</t>
  </si>
  <si>
    <t>Item_852</t>
  </si>
  <si>
    <t>Item_853</t>
  </si>
  <si>
    <t>Item_854</t>
  </si>
  <si>
    <t>Item_855</t>
  </si>
  <si>
    <t>Item_856</t>
  </si>
  <si>
    <t>Item_857</t>
  </si>
  <si>
    <t>Item_858</t>
  </si>
  <si>
    <t>Item_859</t>
  </si>
  <si>
    <t>Item_860</t>
  </si>
  <si>
    <t>Item_861</t>
  </si>
  <si>
    <t>Item_862</t>
  </si>
  <si>
    <t>Item_863</t>
  </si>
  <si>
    <t>Item_864</t>
  </si>
  <si>
    <t>Item_865</t>
  </si>
  <si>
    <t>Item_866</t>
  </si>
  <si>
    <t>Item_867</t>
  </si>
  <si>
    <t>Item_868</t>
  </si>
  <si>
    <t>Item_869</t>
  </si>
  <si>
    <t>Item_870</t>
  </si>
  <si>
    <t>Item_871</t>
  </si>
  <si>
    <t>Item_872</t>
  </si>
  <si>
    <t>Item_873</t>
  </si>
  <si>
    <t>Item_874</t>
  </si>
  <si>
    <t>Item_875</t>
  </si>
  <si>
    <t>Item_876</t>
  </si>
  <si>
    <t>Item_877</t>
  </si>
  <si>
    <t>Item_878</t>
  </si>
  <si>
    <t>Item_879</t>
  </si>
  <si>
    <t>Item_880</t>
  </si>
  <si>
    <t>Item_881</t>
  </si>
  <si>
    <t>Item_882</t>
  </si>
  <si>
    <t>Item_883</t>
  </si>
  <si>
    <t>Item_884</t>
  </si>
  <si>
    <t>Item_885</t>
  </si>
  <si>
    <t>Item_886</t>
  </si>
  <si>
    <t>Item_887</t>
  </si>
  <si>
    <t>Item_888</t>
  </si>
  <si>
    <t>Item_889</t>
  </si>
  <si>
    <t>Item_890</t>
  </si>
  <si>
    <t>Item_891</t>
  </si>
  <si>
    <t>Item_892</t>
  </si>
  <si>
    <t>Item_893</t>
  </si>
  <si>
    <t>Item_894</t>
  </si>
  <si>
    <t>Item_895</t>
  </si>
  <si>
    <t>Item_896</t>
  </si>
  <si>
    <t>Item_897</t>
  </si>
  <si>
    <t>Item_898</t>
  </si>
  <si>
    <t>Item_899</t>
  </si>
  <si>
    <t>Item_900</t>
  </si>
  <si>
    <t>Item_901</t>
  </si>
  <si>
    <t>Item_902</t>
  </si>
  <si>
    <t>Item_903</t>
  </si>
  <si>
    <t>Item_904</t>
  </si>
  <si>
    <t>Item_905</t>
  </si>
  <si>
    <t>Item_906</t>
  </si>
  <si>
    <t>Item_907</t>
  </si>
  <si>
    <t>Item_908</t>
  </si>
  <si>
    <t>Item_909</t>
  </si>
  <si>
    <t>Item_910</t>
  </si>
  <si>
    <t>Item_911</t>
  </si>
  <si>
    <t>Item_912</t>
  </si>
  <si>
    <t>Item_913</t>
  </si>
  <si>
    <t>Item_914</t>
  </si>
  <si>
    <t>Item_915</t>
  </si>
  <si>
    <t>Item_916</t>
  </si>
  <si>
    <t>Item_917</t>
  </si>
  <si>
    <t>Item_918</t>
  </si>
  <si>
    <t>Item_919</t>
  </si>
  <si>
    <t>Item_920</t>
  </si>
  <si>
    <t>Item_921</t>
  </si>
  <si>
    <t>Item_922</t>
  </si>
  <si>
    <t>Item_923</t>
  </si>
  <si>
    <t>Item_924</t>
  </si>
  <si>
    <t>Item_925</t>
  </si>
  <si>
    <t>Item_926</t>
  </si>
  <si>
    <t>Item_927</t>
  </si>
  <si>
    <t>Item_928</t>
  </si>
  <si>
    <t>Item_929</t>
  </si>
  <si>
    <t>Item_930</t>
  </si>
  <si>
    <t>Item_931</t>
  </si>
  <si>
    <t>Item_932</t>
  </si>
  <si>
    <t>Item_933</t>
  </si>
  <si>
    <t>Item_934</t>
  </si>
  <si>
    <t>Item_935</t>
  </si>
  <si>
    <t>Item_936</t>
  </si>
  <si>
    <t>Item_937</t>
  </si>
  <si>
    <t>Item_938</t>
  </si>
  <si>
    <t>Item_939</t>
  </si>
  <si>
    <t>Item_940</t>
  </si>
  <si>
    <t>Item_941</t>
  </si>
  <si>
    <t>Item_942</t>
  </si>
  <si>
    <t>Item_943</t>
  </si>
  <si>
    <t>Item_944</t>
  </si>
  <si>
    <t>Item_945</t>
  </si>
  <si>
    <t>Item_946</t>
  </si>
  <si>
    <t>Item_947</t>
  </si>
  <si>
    <t>Item_948</t>
  </si>
  <si>
    <t>Item_949</t>
  </si>
  <si>
    <t>Item_950</t>
  </si>
  <si>
    <t>Item_951</t>
  </si>
  <si>
    <t>Item_952</t>
  </si>
  <si>
    <t>Item_953</t>
  </si>
  <si>
    <t>Item_954</t>
  </si>
  <si>
    <t>Item_955</t>
  </si>
  <si>
    <t>Item_956</t>
  </si>
  <si>
    <t>Item_957</t>
  </si>
  <si>
    <t>Item_958</t>
  </si>
  <si>
    <t>Item_959</t>
  </si>
  <si>
    <t>Item_960</t>
  </si>
  <si>
    <t>Item_961</t>
  </si>
  <si>
    <t>Item_962</t>
  </si>
  <si>
    <t>Item_963</t>
  </si>
  <si>
    <t>Item_964</t>
  </si>
  <si>
    <t>Item_965</t>
  </si>
  <si>
    <t>Item_966</t>
  </si>
  <si>
    <t>Item_967</t>
  </si>
  <si>
    <t>Item_968</t>
  </si>
  <si>
    <t>Item_969</t>
  </si>
  <si>
    <t>Item_970</t>
  </si>
  <si>
    <t>Item_971</t>
  </si>
  <si>
    <t>Item_972</t>
  </si>
  <si>
    <t>Item_973</t>
  </si>
  <si>
    <t>Item_974</t>
  </si>
  <si>
    <t>Item_975</t>
  </si>
  <si>
    <t>Item_976</t>
  </si>
  <si>
    <t>Item_977</t>
  </si>
  <si>
    <t>Item_978</t>
  </si>
  <si>
    <t>Item_979</t>
  </si>
  <si>
    <t>Item_980</t>
  </si>
  <si>
    <t>Item_981</t>
  </si>
  <si>
    <t>Item_982</t>
  </si>
  <si>
    <t>Item_983</t>
  </si>
  <si>
    <t>Item_984</t>
  </si>
  <si>
    <t>Item_985</t>
  </si>
  <si>
    <t>Item_986</t>
  </si>
  <si>
    <t>Item_987</t>
  </si>
  <si>
    <t>Item_988</t>
  </si>
  <si>
    <t>Item_989</t>
  </si>
  <si>
    <t>Item_990</t>
  </si>
  <si>
    <t>Item_991</t>
  </si>
  <si>
    <t>Item_992</t>
  </si>
  <si>
    <t>Item_993</t>
  </si>
  <si>
    <t>Item_994</t>
  </si>
  <si>
    <t>Item_995</t>
  </si>
  <si>
    <t>Item_996</t>
  </si>
  <si>
    <t>Item_997</t>
  </si>
  <si>
    <t>Item_998</t>
  </si>
  <si>
    <t>Item_999</t>
  </si>
  <si>
    <t>Item_1000</t>
  </si>
  <si>
    <t>The "Correlation matrix" function shows how strongly related a set of numerical data columns are. The result for each pair of metrics varies from -100% (perfect negative correlation) through 0% (no correlation) to +100% (perfect positive correlation). This function works with any data table, and will ignore text values.</t>
  </si>
  <si>
    <t>Simply point the function at the entire table, including headings and row items on the left. There is no limit to how long or wide the input table can be, though it may take longer to run with large tables. Use conditional formatting under "Home" to colour-code the results.</t>
  </si>
  <si>
    <t>LAMBDA(Table,LET(N,ROWS(Table)-1,Dims,COLUMNS(Table)-1,ank,INDEX(Table,1,1),grid,MAKEARRAY(Dims+1,Dims+1,LAMBDA(a,b,IF(a-1+b-1=0,"Metrics",IF((a-1)*(b-1)=0,OFFSET(ank,0,a+b-2),IF(a=b,"",CORREL(OFFSET(ank,1,a-1,N,1),OFFSET(ank,1,b-1,N,1))))))),grid))</t>
  </si>
  <si>
    <t>LAMBDA(table,[weights],[cap],[mode],[sort_order],[top_N],LET(N,ROWS(table),D,COLUMNS(table)-1,wt,IF(SUM(ABS(weights))=0,SEQUENCE(1,D,1,0),weights),ank,INDEX(table,1,2),obs,OFFSET(ank,0,-1,N,1),avg,MAP(SEQUENCE(1,D),LAMBDA(a,AVERAGE(OFFSET(ank,0,a-1,N,1)))),sdv,MAP(SEQUENCE(1,D),LAMBDA(a,STDEV.P(OFFSET(ank,0,a-1,N,1)))),AC,ABS(cap),SSM,MAP(SEQUENCE(N),LAMBDA(a,SUMPRODUCT(LET(nrm,IFERROR((OFFSET(ank,a-1,0,1,D)-avg)/sdv,0),IF(cap=0,nrm,IF(nrm&gt;AC,AC,IF(nrm&lt;-AC,-AC,nrm)))),wt))),scores,IFERROR(ROUND((((SSM-AVERAGE(SSM))/STDEV.P(SSM))+1.75)*(100/3.5),2),"null"),F_mode,IF(mode="Both",HSTACK(obs,scores),IF(mode="Items",obs,scores)),F_sort,IF(sort_order=-1,SORTBY(F_mode,scores,1),IF(sort_order=1,SORTBY(F_mode,scores,-1),F_mode)),F_top,IF((top_N=0)+(top_N&gt;=N),F_sort,DROP(F_sort,top_N-N)),F_top))</t>
  </si>
  <si>
    <t>Oliver Norton</t>
  </si>
  <si>
    <t>Ralph Coles</t>
  </si>
  <si>
    <t>Liam Webb</t>
  </si>
  <si>
    <t>Samuel Nicholson</t>
  </si>
  <si>
    <t>Steve Goddard</t>
  </si>
  <si>
    <t>Eashan Tadavi</t>
  </si>
  <si>
    <t>Leo Chapman</t>
  </si>
  <si>
    <t>Evelyn Giles</t>
  </si>
  <si>
    <t>Billy Griffiths</t>
  </si>
  <si>
    <t>Thea Hall</t>
  </si>
  <si>
    <t>Ethan Clements</t>
  </si>
  <si>
    <t>Florence Horton</t>
  </si>
  <si>
    <t>Wén Yǐn</t>
  </si>
  <si>
    <t>Louie Nixon</t>
  </si>
  <si>
    <t>Simona Bruno</t>
  </si>
  <si>
    <t>Sex = Female</t>
  </si>
  <si>
    <t>Sex = Male</t>
  </si>
  <si>
    <t>Sex = Prefer not to say</t>
  </si>
  <si>
    <t>"Normalising" data transforms it, to show whether each value is above or below the average, and by how much. This lets you to make meaningful comparisons between metrics on different scales. For example you could compare one metric that shows percentages, with another that shows large transactions. Outputs will be approximately in the range of -2 to +2, though this can vary.</t>
  </si>
  <si>
    <t>Normalised</t>
  </si>
  <si>
    <t>Normalising an entire table</t>
  </si>
  <si>
    <t>LAMBDA(data,IF(OR(COUNTA(UNIQUE(data))=1,TEXTJOIN("",1,SORT(UNIQUE(data)))="01",NOT(ISNUMBER(INDEX(data,1,1)))),data,ROUND((data-AVERAGE(data))/STDEV.P(data),4)))</t>
  </si>
  <si>
    <t>Normalise a table</t>
  </si>
  <si>
    <t>Apply normalisation to multiple column metrics at once</t>
  </si>
  <si>
    <t>LAMBDA(table,LET(N,ROWS(table)-1,ank,INDEX(table,1,1),Dims,COLUMNS(table)-1,head,OFFSET(ank,0,1,1,Dims),obs,OFFSET(ank,1,0,N,1),type,MAP(SEQUENCE(1,Dims),LAMBDA(a,LET(arr,OFFSET(ank,1,a,N,1),IF(OR(COUNTA(UNIQUE(arr))=1,TEXTJOIN("",1,SORT(UNIQUE(arr)))="01",ISTEXT(INDEX(arr,1,1))),"Leave","Adjust")))),avgs,MAP(SEQUENCE(1,Dims),LAMBDA(a,IF(INDEX(type,1,a)="Leave","",AVERAGE(OFFSET(ank,1,a,N,1))))),stdv,MAP(SEQUENCE(1,Dims),LAMBDA(a,IF(INDEX(type,1,a)="Leave","",STDEV.P(OFFSET(ank,1,a,N,1))))),final,MAKEARRAY(N+1,Dims+1,LAMBDA(a,b,IF(a+b=2,ank,IF(b=1,OFFSET(ank,a-1,0),IF(a=1,OFFSET(ank,0,b-1),IF(INDEX(type,1,b-1)="Leave",OFFSET(ank,a-1,b-1),ROUND((OFFSET(ank,a-1,b-1)-INDEX(avgs,1,b-1))/INDEX(stdv,1,b-1),4))))))),final))</t>
  </si>
  <si>
    <t>Text Matching</t>
  </si>
  <si>
    <t>Category Summary</t>
  </si>
  <si>
    <t>Angela</t>
  </si>
  <si>
    <t>Bob</t>
  </si>
  <si>
    <t>Cynthia</t>
  </si>
  <si>
    <t>Dave</t>
  </si>
  <si>
    <t>Fred</t>
  </si>
  <si>
    <t>Georgina</t>
  </si>
  <si>
    <t>Harry</t>
  </si>
  <si>
    <t>India</t>
  </si>
  <si>
    <t>John</t>
  </si>
  <si>
    <t>Kathy</t>
  </si>
  <si>
    <t>Liam</t>
  </si>
  <si>
    <t>Marge</t>
  </si>
  <si>
    <t>Nigel</t>
  </si>
  <si>
    <t>Ophelia</t>
  </si>
  <si>
    <t>Paddy</t>
  </si>
  <si>
    <t>Querida</t>
  </si>
  <si>
    <t>Randy</t>
  </si>
  <si>
    <t>Sierra</t>
  </si>
  <si>
    <t>Tom</t>
  </si>
  <si>
    <t>Eve</t>
  </si>
  <si>
    <t>LAMBDA(table,[mode],[sort],LET(N,ROWS(table)-1,Dims,COLUMNS(table)-1,ank,INDEX(table,1,1),head,OFFSET(ank,0,1,1,Dims),obs,OFFSET(ank,1,0,N,1),unq,IF(sort&lt;&gt;0,SORT(UNIQUE(obs),,sort),UNIQUE(obs)),U_ct,COUNTA(unq),grid,IF(mode="Average",MAKEARRAY(U_ct,Dims,LAMBDA(a,b,AVERAGE(FILTER(OFFSET(ank,1,b,N,1),obs=INDEX(unq,a,1))))),IF(mode="Count",MAKEARRAY(U_ct,Dims,LAMBDA(a,b,COUNTA(FILTER(OFFSET(ank,1,b,N,1),obs=INDEX(unq,a,1))))),MAKEARRAY(U_ct,Dims,LAMBDA(a,b,SUM(FILTER(OFFSET(ank,1,b,N,1),obs=INDEX(unq,a,1))))))),final,HSTACK(VSTACK(ank,unq),VSTACK(head,grid)),final))</t>
  </si>
  <si>
    <t>The "Summarise" function will be useful when dealing with large tables, that have a limited number of distinct elements which are repeated many times each. An example would be a ledger, with many transactions but a relatively limited number of unique counterparties. The function adds up all of the entries associated with each unique item.</t>
  </si>
  <si>
    <r>
      <t xml:space="preserve">As can be seen, the table headings are the same as in the original table, but there are only as many row items as there are </t>
    </r>
    <r>
      <rPr>
        <u/>
        <sz val="12"/>
        <color theme="1"/>
        <rFont val="Calibri"/>
        <family val="2"/>
        <scheme val="minor"/>
      </rPr>
      <t>unique</t>
    </r>
    <r>
      <rPr>
        <sz val="12"/>
        <color theme="1"/>
        <rFont val="Calibri"/>
        <family val="2"/>
        <scheme val="minor"/>
      </rPr>
      <t xml:space="preserve"> row items in the original table. In this case there are 20 different names. Note that the function needs to take in the entire table as an input, including headers and row labels, in order to function correctly.</t>
    </r>
  </si>
  <si>
    <t>The system can also show the average value of corresponding items, or how many there are of each. The second optional input governs how the row items are ordered. Leaving this blank or putting "0" will put distinct items in the order in which they appear, in the original table. Putting "1" will give an alphabetical sort, and "-1" a reverse alphabetical sort.</t>
  </si>
  <si>
    <t>The average for each metric and unique item</t>
  </si>
  <si>
    <t>How many times each unique observation appears</t>
  </si>
  <si>
    <t>Putting the original list in alphabetical order</t>
  </si>
  <si>
    <t>People</t>
  </si>
  <si>
    <t>Income</t>
  </si>
  <si>
    <t>Phoebe Buckley</t>
  </si>
  <si>
    <t>Lottie John</t>
  </si>
  <si>
    <t>Rose Black</t>
  </si>
  <si>
    <t>Sebastian Garner</t>
  </si>
  <si>
    <t>Finn Johnston</t>
  </si>
  <si>
    <t>Erin Robson</t>
  </si>
  <si>
    <t>Kazuto Haga</t>
  </si>
  <si>
    <t>Louie Walters</t>
  </si>
  <si>
    <t>Lucas Griffiths</t>
  </si>
  <si>
    <t>Sienna Whittaker</t>
  </si>
  <si>
    <t>Robyn Smart</t>
  </si>
  <si>
    <t>Harriet Lawson</t>
  </si>
  <si>
    <t>Rupert Matthews</t>
  </si>
  <si>
    <t>Liesl Mora</t>
  </si>
  <si>
    <t>Ya Xiàng</t>
  </si>
  <si>
    <t>George Sutton</t>
  </si>
  <si>
    <t>Reggie Carroll</t>
  </si>
  <si>
    <t>Benjamin Bradshaw</t>
  </si>
  <si>
    <t>Heidi Frost</t>
  </si>
  <si>
    <t>Elliot Johnson</t>
  </si>
  <si>
    <t>Pari Khandare</t>
  </si>
  <si>
    <t>Rory Fox</t>
  </si>
  <si>
    <t>Stanley Bryant</t>
  </si>
  <si>
    <t>Oakley Lord</t>
  </si>
  <si>
    <t>Filip Crnčević</t>
  </si>
  <si>
    <t>Louis Baxter</t>
  </si>
  <si>
    <t>Alfie Ward</t>
  </si>
  <si>
    <t>Chán-Juān Hán</t>
  </si>
  <si>
    <t>Thomas Wells</t>
  </si>
  <si>
    <t>Milo Hardy</t>
  </si>
  <si>
    <t>Poppy Parsons</t>
  </si>
  <si>
    <t>Lì-Nà Kǒng</t>
  </si>
  <si>
    <t>Bella Bell</t>
  </si>
  <si>
    <t>Sonny Baker</t>
  </si>
  <si>
    <t>Freddie Butler</t>
  </si>
  <si>
    <t>Thomas Noble</t>
  </si>
  <si>
    <t>Lara Oliver</t>
  </si>
  <si>
    <t>Alex Buckley</t>
  </si>
  <si>
    <t>Eliza Shaw</t>
  </si>
  <si>
    <t>Evie Leach</t>
  </si>
  <si>
    <t>Sofia Patterson</t>
  </si>
  <si>
    <t>Lyra Wells</t>
  </si>
  <si>
    <t>Yuusuf Neto</t>
  </si>
  <si>
    <t>Willow Yates</t>
  </si>
  <si>
    <t>Chàng Xióng</t>
  </si>
  <si>
    <t>Daisy Coleman</t>
  </si>
  <si>
    <t>Jessica O’Sullivan</t>
  </si>
  <si>
    <t>Felipe Zamora</t>
  </si>
  <si>
    <t>Arthur Gregory</t>
  </si>
  <si>
    <t>Noah Power</t>
  </si>
  <si>
    <t>Ronnie Wilkinson</t>
  </si>
  <si>
    <t>Emilio Alemany</t>
  </si>
  <si>
    <t>Eddie Dyer</t>
  </si>
  <si>
    <t>Pilar Parrilla</t>
  </si>
  <si>
    <t>Isla Potter</t>
  </si>
  <si>
    <t>Jackson Gregory</t>
  </si>
  <si>
    <t>Stanley Franklin</t>
  </si>
  <si>
    <t>Eden Ross</t>
  </si>
  <si>
    <t>Athena Shepherd</t>
  </si>
  <si>
    <t>Elsie Singh</t>
  </si>
  <si>
    <t>Robyn Thorpe</t>
  </si>
  <si>
    <t>Zayn Salem</t>
  </si>
  <si>
    <t>Jiàn-Yǔ Zēng</t>
  </si>
  <si>
    <t>Isabella Allan</t>
  </si>
  <si>
    <t>Daniel Coles</t>
  </si>
  <si>
    <t>Lara Tomlinson</t>
  </si>
  <si>
    <t>Daisuke Tobe</t>
  </si>
  <si>
    <t>Sumayya Sarkis</t>
  </si>
  <si>
    <t>Lì-Nà Lài</t>
  </si>
  <si>
    <t>Lyla Wallis</t>
  </si>
  <si>
    <t>Finley Mellor</t>
  </si>
  <si>
    <t>Marta Borsa</t>
  </si>
  <si>
    <t>Kai Parkin</t>
  </si>
  <si>
    <t>Sophie Mccarthy</t>
  </si>
  <si>
    <t>Florencia Amoros</t>
  </si>
  <si>
    <t>Oscar Harding</t>
  </si>
  <si>
    <t>Sonny Holmes</t>
  </si>
  <si>
    <t>Evelyn Fitzgerald</t>
  </si>
  <si>
    <t>Willow Faulkner</t>
  </si>
  <si>
    <t>Isabella Field</t>
  </si>
  <si>
    <t>Astrid Bauer</t>
  </si>
  <si>
    <t>Chloe Bennett</t>
  </si>
  <si>
    <t>Delilah Shaw</t>
  </si>
  <si>
    <t>Maya Davey</t>
  </si>
  <si>
    <t>Arabella Farmer</t>
  </si>
  <si>
    <t>Bobby Morley</t>
  </si>
  <si>
    <t>Isabelle Hart</t>
  </si>
  <si>
    <t>Elizabeth Thornton</t>
  </si>
  <si>
    <t>Eloise Murray</t>
  </si>
  <si>
    <t>Elizabeth Kelly</t>
  </si>
  <si>
    <t>Gabriel Yvanova</t>
  </si>
  <si>
    <t>Carter Bell</t>
  </si>
  <si>
    <t>Mia Coates</t>
  </si>
  <si>
    <t>Mason Wright</t>
  </si>
  <si>
    <t>Léontine Ramos</t>
  </si>
  <si>
    <t>Theo Chapman</t>
  </si>
  <si>
    <t>Niamh Swift</t>
  </si>
  <si>
    <t>Ulrika Larsen</t>
  </si>
  <si>
    <t>Slavica Titova</t>
  </si>
  <si>
    <t>Rose Wells</t>
  </si>
  <si>
    <t>Harrison Moss</t>
  </si>
  <si>
    <t>Frankie Hart</t>
  </si>
  <si>
    <t>Alberto Amado</t>
  </si>
  <si>
    <t>Anaisha Boruah</t>
  </si>
  <si>
    <t>Molly Talbot</t>
  </si>
  <si>
    <t>Elliot Evans</t>
  </si>
  <si>
    <t>Yǔxuān Zhào</t>
  </si>
  <si>
    <t>Carolina Soriano</t>
  </si>
  <si>
    <t>Esme Barlow</t>
  </si>
  <si>
    <t>Eleanor Hurst</t>
  </si>
  <si>
    <t>Theo Hyde</t>
  </si>
  <si>
    <t>Hunter Goodwin</t>
  </si>
  <si>
    <t>Orla Hicks</t>
  </si>
  <si>
    <t>David Hobbs</t>
  </si>
  <si>
    <t>Anuradha Rajput</t>
  </si>
  <si>
    <t>Isabelle Rowley</t>
  </si>
  <si>
    <t>Miles Jenkins</t>
  </si>
  <si>
    <t>Juan-David Casals</t>
  </si>
  <si>
    <t>Alfie Hilton</t>
  </si>
  <si>
    <t>William Thorpe</t>
  </si>
  <si>
    <t>Elijah Rahman</t>
  </si>
  <si>
    <t>Louie Power</t>
  </si>
  <si>
    <t>Eloise Warren</t>
  </si>
  <si>
    <t>Sophia Slater</t>
  </si>
  <si>
    <t>Amata Gohil</t>
  </si>
  <si>
    <t>Income randomly generated with: (2*RANDARRAY(125)+1)*(2*RANDARRAY(125)+1)*(2*RANDARRAY(125)+1)*(2*RANDARRAY(125)+1)*(2*RANDARRAY(125)+1)*(2*RANDARRAY(125)+1)*(2*RANDARRAY(125)+1)*(2*RANDARRAY(125)+1)*100+15000</t>
  </si>
  <si>
    <t>Core (T = 1)</t>
  </si>
  <si>
    <t>Core (T = 3)</t>
  </si>
  <si>
    <t>Core (T = 5)</t>
  </si>
  <si>
    <t>Core (T = 7)</t>
  </si>
  <si>
    <t>A table of fictional salary data for employees at a UK company. The data has been constructed to approximately fit a typical positively-skewed income distribution.</t>
  </si>
  <si>
    <t>The function has another optional setting, which is to also show the numbers that associated with the most significant text items. Put "1" in this position within the function, as shown in the example below. Use this in conjunction with the SUMMARISE function to quickly extract insight from large data tables.</t>
  </si>
  <si>
    <t>LAMBDA(names,values,[tightness],[show_values],LET(flip,IF(ROWS(values)=1,1,0),sorted,IF(flip,SORT(TRANSPOSE(values),,-1),SORT(values,,-1)),s_nm,SORTBY(names,values,-1),N_2,IF(flip,TRANSPOSE(s_nm),s_nm),num,COUNTA(values),curve,SCAN(0,sorted,LAMBDA(a,b,a+b))/SUM(values),line,SEQUENCE(num)/num,added,IF(tightness=0,1,tightness)*curve+line,rdw,ROUNDDOWN(added,0),counting,SUM(IF(rdw=0,1,0)),out_names,IF(counting=0,INDEX(s_nm,,1),INDEX(N_2,SEQUENCE(counting),)),final,IF(show_values,HSTACK(out_names,XLOOKUP(out_names,names,values)),out_names),final))</t>
  </si>
  <si>
    <t>The "Difference" function shows how similar or different each item in a data table is, compared with a selected item. This can help to match people with similar individuals, when working with data on employees, or it could help to find relevant comparators for a benchmarking exercise.</t>
  </si>
  <si>
    <t>Item list</t>
  </si>
  <si>
    <t>In the basic mode, the function returns an ordered list of items, sorted so that the most similar ones are at the top. In the example below, "Item_9" has been selected in 2 different ways, as shown in the formulas in the 2 yellow cells. In the right-hand table, the transposed values for items 9 and 56 are shown, clarifying why item 56 is most similar to item 9.</t>
  </si>
  <si>
    <t>Closest item to #57</t>
  </si>
  <si>
    <t>Furthest 5 items from #57</t>
  </si>
  <si>
    <t>Closest 3 items to #33 and #89</t>
  </si>
  <si>
    <t>The "Pick" function returns a random subset of items in a table. It works in such a way that each item only appears a maximum of 1 time in the resulting list. This will be useful for tasks like "picking names from a hat", choosing samples to inspect in a way that is genuinely random, or splitting large datasets into smaller and more manageable chunks.</t>
  </si>
  <si>
    <t>The basic version takes in a reference to a data table (which can be a single column), and a number of rows to return. In the example shown below, the function is returning 10 rows from the table on the left, chosen entirely at random. Refresh the page to see a new subset of the table.</t>
  </si>
  <si>
    <t>The "Core" function helps you to home in on the key elements within a large dataset. It takes in a list of unique text items, and a matching list of numerical data. This example uses a list of employees and their salaries, but any pair of text and numerical lists will work. Make sure the numbers are positive and that the lists are of the same length. The output is a condensed list of the items in the text list that had the largest associated values - the "core" drivers of the numerical values.</t>
  </si>
  <si>
    <t>The Core function, applied with default "tightness" T = 1, and higher values for shorter lists</t>
  </si>
  <si>
    <t>Num_A</t>
  </si>
  <si>
    <t>Num_B</t>
  </si>
  <si>
    <t>Cat_A</t>
  </si>
  <si>
    <t>Cat_B</t>
  </si>
  <si>
    <t>F</t>
  </si>
  <si>
    <t>G</t>
  </si>
  <si>
    <t>W</t>
  </si>
  <si>
    <t>Z</t>
  </si>
  <si>
    <t>X</t>
  </si>
  <si>
    <t>Y</t>
  </si>
  <si>
    <t>ROUNDUP((100-C19:C318)*XLOOKUP(F19:F318,K19:K25,L19:L25)/7,0)</t>
  </si>
  <si>
    <t>IF($C$19:$C$318&lt;40,IF(XLOOKUP(F19:F318,K19:K25,L19:L25)&lt;4,"W","X"),IF(XLOOKUP(F19:F318,K19:K25,L19:L25)&lt;4,"Y","Z"))</t>
  </si>
  <si>
    <t>Numerical column A predicts numerical column B with an accuracy of 52.76%</t>
  </si>
  <si>
    <t>Double-click on the yellow cells to see the formulas</t>
  </si>
  <si>
    <t>Non-linear mechanics mean that the system may give a different value for column B predicting A</t>
  </si>
  <si>
    <t>The "Predict" function allows you to make data-driven predictions using any pair of metrics. For example predicting a person's salary using their age, based on existing data about ages and salaries. The system works with Category and numerical data.</t>
  </si>
  <si>
    <t>Category column B predicts numerical column B with an accuracy of 40.67%</t>
  </si>
  <si>
    <t>Category column A predicts Category column B with an accuracy of 64.33%</t>
  </si>
  <si>
    <t>Prediction Generator</t>
  </si>
  <si>
    <t>Employee</t>
  </si>
  <si>
    <t>Emp_1</t>
  </si>
  <si>
    <t>Emp_2</t>
  </si>
  <si>
    <t>Emp_3</t>
  </si>
  <si>
    <t>Emp_4</t>
  </si>
  <si>
    <t>Emp_5</t>
  </si>
  <si>
    <t>Emp_6</t>
  </si>
  <si>
    <t>Emp_7</t>
  </si>
  <si>
    <t>Emp_8</t>
  </si>
  <si>
    <t>Emp_9</t>
  </si>
  <si>
    <t>Emp_10</t>
  </si>
  <si>
    <t>Emp_11</t>
  </si>
  <si>
    <t>Emp_12</t>
  </si>
  <si>
    <t>Emp_13</t>
  </si>
  <si>
    <t>Emp_14</t>
  </si>
  <si>
    <t>Emp_15</t>
  </si>
  <si>
    <t>Emp_16</t>
  </si>
  <si>
    <t>Emp_17</t>
  </si>
  <si>
    <t>Emp_18</t>
  </si>
  <si>
    <t>Emp_19</t>
  </si>
  <si>
    <t>Emp_20</t>
  </si>
  <si>
    <t>Emp_21</t>
  </si>
  <si>
    <t>Emp_22</t>
  </si>
  <si>
    <t>Emp_23</t>
  </si>
  <si>
    <t>Emp_24</t>
  </si>
  <si>
    <t>Emp_25</t>
  </si>
  <si>
    <t>Emp_26</t>
  </si>
  <si>
    <t>Emp_27</t>
  </si>
  <si>
    <t>Emp_28</t>
  </si>
  <si>
    <t>Emp_29</t>
  </si>
  <si>
    <t>Emp_30</t>
  </si>
  <si>
    <t>Emp_31</t>
  </si>
  <si>
    <t>Emp_32</t>
  </si>
  <si>
    <t>Emp_33</t>
  </si>
  <si>
    <t>Emp_34</t>
  </si>
  <si>
    <t>Emp_35</t>
  </si>
  <si>
    <t>Emp_36</t>
  </si>
  <si>
    <t>Emp_37</t>
  </si>
  <si>
    <t>Emp_38</t>
  </si>
  <si>
    <t>Emp_39</t>
  </si>
  <si>
    <t>Emp_40</t>
  </si>
  <si>
    <t>Emp_41</t>
  </si>
  <si>
    <t>Emp_42</t>
  </si>
  <si>
    <t>Emp_43</t>
  </si>
  <si>
    <t>Emp_44</t>
  </si>
  <si>
    <t>Emp_45</t>
  </si>
  <si>
    <t>Emp_46</t>
  </si>
  <si>
    <t>Emp_47</t>
  </si>
  <si>
    <t>Emp_48</t>
  </si>
  <si>
    <t>Emp_49</t>
  </si>
  <si>
    <t>Emp_50</t>
  </si>
  <si>
    <t>Emp_51</t>
  </si>
  <si>
    <t>Emp_52</t>
  </si>
  <si>
    <t>Emp_53</t>
  </si>
  <si>
    <t>Emp_54</t>
  </si>
  <si>
    <t>Emp_55</t>
  </si>
  <si>
    <t>Emp_56</t>
  </si>
  <si>
    <t>Emp_57</t>
  </si>
  <si>
    <t>Emp_58</t>
  </si>
  <si>
    <t>Emp_59</t>
  </si>
  <si>
    <t>Emp_60</t>
  </si>
  <si>
    <t>Emp_61</t>
  </si>
  <si>
    <t>Emp_62</t>
  </si>
  <si>
    <t>Emp_63</t>
  </si>
  <si>
    <t>Emp_64</t>
  </si>
  <si>
    <t>Emp_65</t>
  </si>
  <si>
    <t>Emp_66</t>
  </si>
  <si>
    <t>Emp_67</t>
  </si>
  <si>
    <t>Emp_68</t>
  </si>
  <si>
    <t>Emp_69</t>
  </si>
  <si>
    <t>Emp_70</t>
  </si>
  <si>
    <t>Emp_71</t>
  </si>
  <si>
    <t>Emp_72</t>
  </si>
  <si>
    <t>Emp_73</t>
  </si>
  <si>
    <t>Emp_74</t>
  </si>
  <si>
    <t>Emp_75</t>
  </si>
  <si>
    <t>Emp_76</t>
  </si>
  <si>
    <t>Emp_77</t>
  </si>
  <si>
    <t>Emp_78</t>
  </si>
  <si>
    <t>Emp_79</t>
  </si>
  <si>
    <t>Emp_80</t>
  </si>
  <si>
    <t>Emp_81</t>
  </si>
  <si>
    <t>Emp_82</t>
  </si>
  <si>
    <t>Emp_83</t>
  </si>
  <si>
    <t>Emp_84</t>
  </si>
  <si>
    <t>Emp_85</t>
  </si>
  <si>
    <t>Emp_86</t>
  </si>
  <si>
    <t>Emp_87</t>
  </si>
  <si>
    <t>Emp_88</t>
  </si>
  <si>
    <t>Emp_89</t>
  </si>
  <si>
    <t>Emp_90</t>
  </si>
  <si>
    <t>Emp_91</t>
  </si>
  <si>
    <t>Emp_92</t>
  </si>
  <si>
    <t>Emp_93</t>
  </si>
  <si>
    <t>Emp_94</t>
  </si>
  <si>
    <t>Emp_95</t>
  </si>
  <si>
    <t>Emp_96</t>
  </si>
  <si>
    <t>Emp_97</t>
  </si>
  <si>
    <t>Emp_98</t>
  </si>
  <si>
    <t>Emp_99</t>
  </si>
  <si>
    <t>Emp_100</t>
  </si>
  <si>
    <t>LET(age,X15:X114,basic,5000+600*age,extra,IF(age&gt;46,1200*(age-46),0),rand,NORM.INV(RANDARRAY(100),0,6000),basic+extra+rand)</t>
  </si>
  <si>
    <t>New_1</t>
  </si>
  <si>
    <t>New_2</t>
  </si>
  <si>
    <t>New_3</t>
  </si>
  <si>
    <t>New_4</t>
  </si>
  <si>
    <t>New_5</t>
  </si>
  <si>
    <t>New_6</t>
  </si>
  <si>
    <t>New_7</t>
  </si>
  <si>
    <t>New_8</t>
  </si>
  <si>
    <t>New_9</t>
  </si>
  <si>
    <t>New_10</t>
  </si>
  <si>
    <t>New_11</t>
  </si>
  <si>
    <t>New_12</t>
  </si>
  <si>
    <t>New_13</t>
  </si>
  <si>
    <t>New_14</t>
  </si>
  <si>
    <t>New_15</t>
  </si>
  <si>
    <t>Person</t>
  </si>
  <si>
    <t>Prs_1</t>
  </si>
  <si>
    <t>Prs_2</t>
  </si>
  <si>
    <t>Prs_3</t>
  </si>
  <si>
    <t>Prs_4</t>
  </si>
  <si>
    <t>Prs_5</t>
  </si>
  <si>
    <t>Prs_6</t>
  </si>
  <si>
    <t>Prs_7</t>
  </si>
  <si>
    <t>Prs_8</t>
  </si>
  <si>
    <t>Prs_9</t>
  </si>
  <si>
    <t>Prs_10</t>
  </si>
  <si>
    <t>Prs_11</t>
  </si>
  <si>
    <t>Prs_12</t>
  </si>
  <si>
    <t>Prs_13</t>
  </si>
  <si>
    <t>Prs_14</t>
  </si>
  <si>
    <t>Prs_15</t>
  </si>
  <si>
    <t>Prs_16</t>
  </si>
  <si>
    <t>Prs_17</t>
  </si>
  <si>
    <t>Prs_18</t>
  </si>
  <si>
    <t>Prs_19</t>
  </si>
  <si>
    <t>Prs_20</t>
  </si>
  <si>
    <t>Prs_21</t>
  </si>
  <si>
    <t>Prs_22</t>
  </si>
  <si>
    <t>Prs_23</t>
  </si>
  <si>
    <t>Prs_24</t>
  </si>
  <si>
    <t>Prs_25</t>
  </si>
  <si>
    <t>Prs_26</t>
  </si>
  <si>
    <t>Prs_27</t>
  </si>
  <si>
    <t>Prs_28</t>
  </si>
  <si>
    <t>Prs_29</t>
  </si>
  <si>
    <t>Prs_30</t>
  </si>
  <si>
    <t>Prs_31</t>
  </si>
  <si>
    <t>Prs_32</t>
  </si>
  <si>
    <t>Prs_33</t>
  </si>
  <si>
    <t>Prs_34</t>
  </si>
  <si>
    <t>Prs_35</t>
  </si>
  <si>
    <t>Prs_36</t>
  </si>
  <si>
    <t>Prs_37</t>
  </si>
  <si>
    <t>Prs_38</t>
  </si>
  <si>
    <t>Prs_39</t>
  </si>
  <si>
    <t>Prs_40</t>
  </si>
  <si>
    <t>Prs_41</t>
  </si>
  <si>
    <t>Prs_42</t>
  </si>
  <si>
    <t>Prs_43</t>
  </si>
  <si>
    <t>Prs_44</t>
  </si>
  <si>
    <t>Prs_45</t>
  </si>
  <si>
    <t>Prs_46</t>
  </si>
  <si>
    <t>Prs_47</t>
  </si>
  <si>
    <t>Prs_48</t>
  </si>
  <si>
    <t>Prs_49</t>
  </si>
  <si>
    <t>Prs_50</t>
  </si>
  <si>
    <t>Prs_51</t>
  </si>
  <si>
    <t>Prs_52</t>
  </si>
  <si>
    <t>Prs_53</t>
  </si>
  <si>
    <t>Prs_54</t>
  </si>
  <si>
    <t>Prs_55</t>
  </si>
  <si>
    <t>Prs_56</t>
  </si>
  <si>
    <t>Prs_57</t>
  </si>
  <si>
    <t>Prs_58</t>
  </si>
  <si>
    <t>Prs_59</t>
  </si>
  <si>
    <t>Prs_60</t>
  </si>
  <si>
    <t>Prs_61</t>
  </si>
  <si>
    <t>Prs_62</t>
  </si>
  <si>
    <t>Prs_63</t>
  </si>
  <si>
    <t>Prs_64</t>
  </si>
  <si>
    <t>Prs_65</t>
  </si>
  <si>
    <t>Prs_66</t>
  </si>
  <si>
    <t>Prs_67</t>
  </si>
  <si>
    <t>Prs_68</t>
  </si>
  <si>
    <t>Prs_69</t>
  </si>
  <si>
    <t>Prs_70</t>
  </si>
  <si>
    <t>Prs_71</t>
  </si>
  <si>
    <t>Prs_72</t>
  </si>
  <si>
    <t>Prs_73</t>
  </si>
  <si>
    <t>Prs_74</t>
  </si>
  <si>
    <t>Prs_75</t>
  </si>
  <si>
    <t>Prs_76</t>
  </si>
  <si>
    <t>Prs_77</t>
  </si>
  <si>
    <t>Prs_78</t>
  </si>
  <si>
    <t>Prs_79</t>
  </si>
  <si>
    <t>Prs_80</t>
  </si>
  <si>
    <t>Prs_81</t>
  </si>
  <si>
    <t>Prs_82</t>
  </si>
  <si>
    <t>Prs_83</t>
  </si>
  <si>
    <t>Prs_84</t>
  </si>
  <si>
    <t>Prs_85</t>
  </si>
  <si>
    <t>Prs_86</t>
  </si>
  <si>
    <t>Prs_87</t>
  </si>
  <si>
    <t>Prs_88</t>
  </si>
  <si>
    <t>Prs_89</t>
  </si>
  <si>
    <t>Prs_90</t>
  </si>
  <si>
    <t>Prs_91</t>
  </si>
  <si>
    <t>Prs_92</t>
  </si>
  <si>
    <t>Prs_93</t>
  </si>
  <si>
    <t>Prs_94</t>
  </si>
  <si>
    <t>Prs_95</t>
  </si>
  <si>
    <t>Prs_96</t>
  </si>
  <si>
    <t>Prs_97</t>
  </si>
  <si>
    <t>Prs_98</t>
  </si>
  <si>
    <t>Prs_99</t>
  </si>
  <si>
    <t>Prs_100</t>
  </si>
  <si>
    <t>Prs_101</t>
  </si>
  <si>
    <t>Prs_102</t>
  </si>
  <si>
    <t>Prs_103</t>
  </si>
  <si>
    <t>Prs_104</t>
  </si>
  <si>
    <t>Prs_105</t>
  </si>
  <si>
    <t>Prs_106</t>
  </si>
  <si>
    <t>Prs_107</t>
  </si>
  <si>
    <t>Prs_108</t>
  </si>
  <si>
    <t>Prs_109</t>
  </si>
  <si>
    <t>Prs_110</t>
  </si>
  <si>
    <t>Prs_111</t>
  </si>
  <si>
    <t>Prs_112</t>
  </si>
  <si>
    <t>Prs_113</t>
  </si>
  <si>
    <t>Prs_114</t>
  </si>
  <si>
    <t>Prs_115</t>
  </si>
  <si>
    <t>Prs_116</t>
  </si>
  <si>
    <t>Prs_117</t>
  </si>
  <si>
    <t>Prs_118</t>
  </si>
  <si>
    <t>Prs_119</t>
  </si>
  <si>
    <t>Prs_120</t>
  </si>
  <si>
    <t>Prs_121</t>
  </si>
  <si>
    <t>Prs_122</t>
  </si>
  <si>
    <t>Prs_123</t>
  </si>
  <si>
    <t>Prs_124</t>
  </si>
  <si>
    <t>Prs_125</t>
  </si>
  <si>
    <t>Prs_126</t>
  </si>
  <si>
    <t>Prs_127</t>
  </si>
  <si>
    <t>Prs_128</t>
  </si>
  <si>
    <t>Prs_129</t>
  </si>
  <si>
    <t>Prs_130</t>
  </si>
  <si>
    <t>Prs_131</t>
  </si>
  <si>
    <t>Prs_132</t>
  </si>
  <si>
    <t>Prs_133</t>
  </si>
  <si>
    <t>Prs_134</t>
  </si>
  <si>
    <t>Prs_135</t>
  </si>
  <si>
    <t>Prs_136</t>
  </si>
  <si>
    <t>Prs_137</t>
  </si>
  <si>
    <t>Prs_138</t>
  </si>
  <si>
    <t>Prs_139</t>
  </si>
  <si>
    <t>Prs_140</t>
  </si>
  <si>
    <t>Prs_141</t>
  </si>
  <si>
    <t>Prs_142</t>
  </si>
  <si>
    <t>Prs_143</t>
  </si>
  <si>
    <t>Prs_144</t>
  </si>
  <si>
    <t>Prs_145</t>
  </si>
  <si>
    <t>Prs_146</t>
  </si>
  <si>
    <t>Prs_147</t>
  </si>
  <si>
    <t>Prs_148</t>
  </si>
  <si>
    <t>Prs_149</t>
  </si>
  <si>
    <t>Prs_150</t>
  </si>
  <si>
    <t>Prs_151</t>
  </si>
  <si>
    <t>Prs_152</t>
  </si>
  <si>
    <t>Prs_153</t>
  </si>
  <si>
    <t>Prs_154</t>
  </si>
  <si>
    <t>Prs_155</t>
  </si>
  <si>
    <t>Prs_156</t>
  </si>
  <si>
    <t>Prs_157</t>
  </si>
  <si>
    <t>Prs_158</t>
  </si>
  <si>
    <t>Prs_159</t>
  </si>
  <si>
    <t>Prs_160</t>
  </si>
  <si>
    <t>Prs_161</t>
  </si>
  <si>
    <t>Prs_162</t>
  </si>
  <si>
    <t>Prs_163</t>
  </si>
  <si>
    <t>Prs_164</t>
  </si>
  <si>
    <t>Prs_165</t>
  </si>
  <si>
    <t>Prs_166</t>
  </si>
  <si>
    <t>Prs_167</t>
  </si>
  <si>
    <t>Prs_168</t>
  </si>
  <si>
    <t>Prs_169</t>
  </si>
  <si>
    <t>Prs_170</t>
  </si>
  <si>
    <t>Prs_171</t>
  </si>
  <si>
    <t>Prs_172</t>
  </si>
  <si>
    <t>Prs_173</t>
  </si>
  <si>
    <t>Prs_174</t>
  </si>
  <si>
    <t>Prs_175</t>
  </si>
  <si>
    <t>Prs_176</t>
  </si>
  <si>
    <t>Prs_177</t>
  </si>
  <si>
    <t>Prs_178</t>
  </si>
  <si>
    <t>Prs_179</t>
  </si>
  <si>
    <t>Prs_180</t>
  </si>
  <si>
    <t>Prs_181</t>
  </si>
  <si>
    <t>Prs_182</t>
  </si>
  <si>
    <t>Prs_183</t>
  </si>
  <si>
    <t>Prs_184</t>
  </si>
  <si>
    <t>Prs_185</t>
  </si>
  <si>
    <t>Prs_186</t>
  </si>
  <si>
    <t>Prs_187</t>
  </si>
  <si>
    <t>Prs_188</t>
  </si>
  <si>
    <t>Prs_189</t>
  </si>
  <si>
    <t>Prs_190</t>
  </si>
  <si>
    <t>Prs_191</t>
  </si>
  <si>
    <t>Prs_192</t>
  </si>
  <si>
    <t>Prs_193</t>
  </si>
  <si>
    <t>Prs_194</t>
  </si>
  <si>
    <t>Prs_195</t>
  </si>
  <si>
    <t>Prs_196</t>
  </si>
  <si>
    <t>Prs_197</t>
  </si>
  <si>
    <t>Prs_198</t>
  </si>
  <si>
    <t>Prs_199</t>
  </si>
  <si>
    <t>Prs_200</t>
  </si>
  <si>
    <t>Prs_201</t>
  </si>
  <si>
    <t>Prs_202</t>
  </si>
  <si>
    <t>Prs_203</t>
  </si>
  <si>
    <t>Prs_204</t>
  </si>
  <si>
    <t>Prs_205</t>
  </si>
  <si>
    <t>Prs_206</t>
  </si>
  <si>
    <t>Prs_207</t>
  </si>
  <si>
    <t>Prs_208</t>
  </si>
  <si>
    <t>Prs_209</t>
  </si>
  <si>
    <t>Prs_210</t>
  </si>
  <si>
    <t>Prs_211</t>
  </si>
  <si>
    <t>Prs_212</t>
  </si>
  <si>
    <t>Prs_213</t>
  </si>
  <si>
    <t>Prs_214</t>
  </si>
  <si>
    <t>Prs_215</t>
  </si>
  <si>
    <t>Prs_216</t>
  </si>
  <si>
    <t>Prs_217</t>
  </si>
  <si>
    <t>Prs_218</t>
  </si>
  <si>
    <t>Prs_219</t>
  </si>
  <si>
    <t>Prs_220</t>
  </si>
  <si>
    <t>Prs_221</t>
  </si>
  <si>
    <t>Prs_222</t>
  </si>
  <si>
    <t>Prs_223</t>
  </si>
  <si>
    <t>Prs_224</t>
  </si>
  <si>
    <t>Prs_225</t>
  </si>
  <si>
    <t>Prs_226</t>
  </si>
  <si>
    <t>Prs_227</t>
  </si>
  <si>
    <t>Prs_228</t>
  </si>
  <si>
    <t>Prs_229</t>
  </si>
  <si>
    <t>Prs_230</t>
  </si>
  <si>
    <t>Prs_231</t>
  </si>
  <si>
    <t>Prs_232</t>
  </si>
  <si>
    <t>Prs_233</t>
  </si>
  <si>
    <t>Prs_234</t>
  </si>
  <si>
    <t>Prs_235</t>
  </si>
  <si>
    <t>Prs_236</t>
  </si>
  <si>
    <t>Prs_237</t>
  </si>
  <si>
    <t>Prs_238</t>
  </si>
  <si>
    <t>Prs_239</t>
  </si>
  <si>
    <t>Prs_240</t>
  </si>
  <si>
    <t>Prs_241</t>
  </si>
  <si>
    <t>Prs_242</t>
  </si>
  <si>
    <t>Prs_243</t>
  </si>
  <si>
    <t>Prs_244</t>
  </si>
  <si>
    <t>Prs_245</t>
  </si>
  <si>
    <t>Prs_246</t>
  </si>
  <si>
    <t>Prs_247</t>
  </si>
  <si>
    <t>Prs_248</t>
  </si>
  <si>
    <t>Prs_249</t>
  </si>
  <si>
    <t>Prs_250</t>
  </si>
  <si>
    <t>Prs_251</t>
  </si>
  <si>
    <t>Prs_252</t>
  </si>
  <si>
    <t>Prs_253</t>
  </si>
  <si>
    <t>Prs_254</t>
  </si>
  <si>
    <t>Prs_255</t>
  </si>
  <si>
    <t>Prs_256</t>
  </si>
  <si>
    <t>Prs_257</t>
  </si>
  <si>
    <t>Prs_258</t>
  </si>
  <si>
    <t>Prs_259</t>
  </si>
  <si>
    <t>Prs_260</t>
  </si>
  <si>
    <t>Prs_261</t>
  </si>
  <si>
    <t>Prs_262</t>
  </si>
  <si>
    <t>Prs_263</t>
  </si>
  <si>
    <t>Prs_264</t>
  </si>
  <si>
    <t>Prs_265</t>
  </si>
  <si>
    <t>Prs_266</t>
  </si>
  <si>
    <t>Prs_267</t>
  </si>
  <si>
    <t>Prs_268</t>
  </si>
  <si>
    <t>Prs_269</t>
  </si>
  <si>
    <t>Prs_270</t>
  </si>
  <si>
    <t>Prs_271</t>
  </si>
  <si>
    <t>Prs_272</t>
  </si>
  <si>
    <t>Prs_273</t>
  </si>
  <si>
    <t>Prs_274</t>
  </si>
  <si>
    <t>Prs_275</t>
  </si>
  <si>
    <t>Prs_276</t>
  </si>
  <si>
    <t>Prs_277</t>
  </si>
  <si>
    <t>Prs_278</t>
  </si>
  <si>
    <t>Prs_279</t>
  </si>
  <si>
    <t>Prs_280</t>
  </si>
  <si>
    <t>Prs_281</t>
  </si>
  <si>
    <t>Prs_282</t>
  </si>
  <si>
    <t>Prs_283</t>
  </si>
  <si>
    <t>Prs_284</t>
  </si>
  <si>
    <t>Prs_285</t>
  </si>
  <si>
    <t>Prs_286</t>
  </si>
  <si>
    <t>Prs_287</t>
  </si>
  <si>
    <t>Prs_288</t>
  </si>
  <si>
    <t>Prs_289</t>
  </si>
  <si>
    <t>Prs_290</t>
  </si>
  <si>
    <t>Prs_291</t>
  </si>
  <si>
    <t>Prs_292</t>
  </si>
  <si>
    <t>Prs_293</t>
  </si>
  <si>
    <t>Prs_294</t>
  </si>
  <si>
    <t>Prs_295</t>
  </si>
  <si>
    <t>Prs_296</t>
  </si>
  <si>
    <t>Prs_297</t>
  </si>
  <si>
    <t>Prs_298</t>
  </si>
  <si>
    <t>Prs_299</t>
  </si>
  <si>
    <t>Prs_300</t>
  </si>
  <si>
    <t>Prs_301</t>
  </si>
  <si>
    <t>Prs_302</t>
  </si>
  <si>
    <t>Prs_303</t>
  </si>
  <si>
    <t>Prs_304</t>
  </si>
  <si>
    <t>Prs_305</t>
  </si>
  <si>
    <t>Prs_306</t>
  </si>
  <si>
    <t>Prs_307</t>
  </si>
  <si>
    <t>Prs_308</t>
  </si>
  <si>
    <t>Prs_309</t>
  </si>
  <si>
    <t>Prs_310</t>
  </si>
  <si>
    <t>Prs_311</t>
  </si>
  <si>
    <t>Prs_312</t>
  </si>
  <si>
    <t>Prs_313</t>
  </si>
  <si>
    <t>Prs_314</t>
  </si>
  <si>
    <t>Prs_315</t>
  </si>
  <si>
    <t>Prs_316</t>
  </si>
  <si>
    <t>Prs_317</t>
  </si>
  <si>
    <t>Prs_318</t>
  </si>
  <si>
    <t>Prs_319</t>
  </si>
  <si>
    <t>Prs_320</t>
  </si>
  <si>
    <t>Prs_321</t>
  </si>
  <si>
    <t>Prs_322</t>
  </si>
  <si>
    <t>Prs_323</t>
  </si>
  <si>
    <t>Prs_324</t>
  </si>
  <si>
    <t>Prs_325</t>
  </si>
  <si>
    <t>Prs_326</t>
  </si>
  <si>
    <t>Prs_327</t>
  </si>
  <si>
    <t>Prs_328</t>
  </si>
  <si>
    <t>Prs_329</t>
  </si>
  <si>
    <t>Prs_330</t>
  </si>
  <si>
    <t>Prs_331</t>
  </si>
  <si>
    <t>Prs_332</t>
  </si>
  <si>
    <t>Prs_333</t>
  </si>
  <si>
    <t>Prs_334</t>
  </si>
  <si>
    <t>Prs_335</t>
  </si>
  <si>
    <t>Prs_336</t>
  </si>
  <si>
    <t>Prs_337</t>
  </si>
  <si>
    <t>Prs_338</t>
  </si>
  <si>
    <t>Prs_339</t>
  </si>
  <si>
    <t>Prs_340</t>
  </si>
  <si>
    <t>Prs_341</t>
  </si>
  <si>
    <t>Prs_342</t>
  </si>
  <si>
    <t>Prs_343</t>
  </si>
  <si>
    <t>Prs_344</t>
  </si>
  <si>
    <t>Prs_345</t>
  </si>
  <si>
    <t>Prs_346</t>
  </si>
  <si>
    <t>Prs_347</t>
  </si>
  <si>
    <t>Prs_348</t>
  </si>
  <si>
    <t>Prs_349</t>
  </si>
  <si>
    <t>Prs_350</t>
  </si>
  <si>
    <t>Prs_351</t>
  </si>
  <si>
    <t>Prs_352</t>
  </si>
  <si>
    <t>Prs_353</t>
  </si>
  <si>
    <t>Prs_354</t>
  </si>
  <si>
    <t>Prs_355</t>
  </si>
  <si>
    <t>Prs_356</t>
  </si>
  <si>
    <t>Prs_357</t>
  </si>
  <si>
    <t>Prs_358</t>
  </si>
  <si>
    <t>Prs_359</t>
  </si>
  <si>
    <t>Prs_360</t>
  </si>
  <si>
    <t>Prs_361</t>
  </si>
  <si>
    <t>Prs_362</t>
  </si>
  <si>
    <t>Prs_363</t>
  </si>
  <si>
    <t>Prs_364</t>
  </si>
  <si>
    <t>Prs_365</t>
  </si>
  <si>
    <t>Prs_366</t>
  </si>
  <si>
    <t>Prs_367</t>
  </si>
  <si>
    <t>Prs_368</t>
  </si>
  <si>
    <t>Prs_369</t>
  </si>
  <si>
    <t>Prs_370</t>
  </si>
  <si>
    <t>Prs_371</t>
  </si>
  <si>
    <t>Prs_372</t>
  </si>
  <si>
    <t>Prs_373</t>
  </si>
  <si>
    <t>Prs_374</t>
  </si>
  <si>
    <t>Prs_375</t>
  </si>
  <si>
    <t>Prs_376</t>
  </si>
  <si>
    <t>Prs_377</t>
  </si>
  <si>
    <t>Prs_378</t>
  </si>
  <si>
    <t>Prs_379</t>
  </si>
  <si>
    <t>Prs_380</t>
  </si>
  <si>
    <t>Prs_381</t>
  </si>
  <si>
    <t>Prs_382</t>
  </si>
  <si>
    <t>Prs_383</t>
  </si>
  <si>
    <t>Prs_384</t>
  </si>
  <si>
    <t>Prs_385</t>
  </si>
  <si>
    <t>Prs_386</t>
  </si>
  <si>
    <t>Prs_387</t>
  </si>
  <si>
    <t>Prs_388</t>
  </si>
  <si>
    <t>Prs_389</t>
  </si>
  <si>
    <t>Prs_390</t>
  </si>
  <si>
    <t>Prs_391</t>
  </si>
  <si>
    <t>Prs_392</t>
  </si>
  <si>
    <t>Prs_393</t>
  </si>
  <si>
    <t>Prs_394</t>
  </si>
  <si>
    <t>Prs_395</t>
  </si>
  <si>
    <t>Prs_396</t>
  </si>
  <si>
    <t>Prs_397</t>
  </si>
  <si>
    <t>Prs_398</t>
  </si>
  <si>
    <t>Prs_399</t>
  </si>
  <si>
    <t>Prs_400</t>
  </si>
  <si>
    <t>Prs_401</t>
  </si>
  <si>
    <t>Prs_402</t>
  </si>
  <si>
    <t>Prs_403</t>
  </si>
  <si>
    <t>Prs_404</t>
  </si>
  <si>
    <t>Prs_405</t>
  </si>
  <si>
    <t>Prs_406</t>
  </si>
  <si>
    <t>Prs_407</t>
  </si>
  <si>
    <t>Prs_408</t>
  </si>
  <si>
    <t>Prs_409</t>
  </si>
  <si>
    <t>Prs_410</t>
  </si>
  <si>
    <t>Prs_411</t>
  </si>
  <si>
    <t>Prs_412</t>
  </si>
  <si>
    <t>Prs_413</t>
  </si>
  <si>
    <t>Prs_414</t>
  </si>
  <si>
    <t>Prs_415</t>
  </si>
  <si>
    <t>Prs_416</t>
  </si>
  <si>
    <t>Prs_417</t>
  </si>
  <si>
    <t>Prs_418</t>
  </si>
  <si>
    <t>Prs_419</t>
  </si>
  <si>
    <t>Prs_420</t>
  </si>
  <si>
    <t>Prs_421</t>
  </si>
  <si>
    <t>Prs_422</t>
  </si>
  <si>
    <t>Prs_423</t>
  </si>
  <si>
    <t>Prs_424</t>
  </si>
  <si>
    <t>Prs_425</t>
  </si>
  <si>
    <t>Prs_426</t>
  </si>
  <si>
    <t>Prs_427</t>
  </si>
  <si>
    <t>Prs_428</t>
  </si>
  <si>
    <t>Prs_429</t>
  </si>
  <si>
    <t>Prs_430</t>
  </si>
  <si>
    <t>Prs_431</t>
  </si>
  <si>
    <t>Prs_432</t>
  </si>
  <si>
    <t>Prs_433</t>
  </si>
  <si>
    <t>Prs_434</t>
  </si>
  <si>
    <t>Prs_435</t>
  </si>
  <si>
    <t>Prs_436</t>
  </si>
  <si>
    <t>Prs_437</t>
  </si>
  <si>
    <t>Prs_438</t>
  </si>
  <si>
    <t>Prs_439</t>
  </si>
  <si>
    <t>Prs_440</t>
  </si>
  <si>
    <t>Prs_441</t>
  </si>
  <si>
    <t>Prs_442</t>
  </si>
  <si>
    <t>Prs_443</t>
  </si>
  <si>
    <t>Prs_444</t>
  </si>
  <si>
    <t>Prs_445</t>
  </si>
  <si>
    <t>Prs_446</t>
  </si>
  <si>
    <t>Prs_447</t>
  </si>
  <si>
    <t>Prs_448</t>
  </si>
  <si>
    <t>Prs_449</t>
  </si>
  <si>
    <t>Prs_450</t>
  </si>
  <si>
    <t>Prs_451</t>
  </si>
  <si>
    <t>Prs_452</t>
  </si>
  <si>
    <t>Prs_453</t>
  </si>
  <si>
    <t>Prs_454</t>
  </si>
  <si>
    <t>Prs_455</t>
  </si>
  <si>
    <t>Prs_456</t>
  </si>
  <si>
    <t>Prs_457</t>
  </si>
  <si>
    <t>Prs_458</t>
  </si>
  <si>
    <t>Prs_459</t>
  </si>
  <si>
    <t>Prs_460</t>
  </si>
  <si>
    <t>Prs_461</t>
  </si>
  <si>
    <t>Prs_462</t>
  </si>
  <si>
    <t>Prs_463</t>
  </si>
  <si>
    <t>Prs_464</t>
  </si>
  <si>
    <t>Prs_465</t>
  </si>
  <si>
    <t>Prs_466</t>
  </si>
  <si>
    <t>Prs_467</t>
  </si>
  <si>
    <t>Prs_468</t>
  </si>
  <si>
    <t>Prs_469</t>
  </si>
  <si>
    <t>Prs_470</t>
  </si>
  <si>
    <t>Prs_471</t>
  </si>
  <si>
    <t>Prs_472</t>
  </si>
  <si>
    <t>Prs_473</t>
  </si>
  <si>
    <t>Prs_474</t>
  </si>
  <si>
    <t>Prs_475</t>
  </si>
  <si>
    <t>Prs_476</t>
  </si>
  <si>
    <t>Prs_477</t>
  </si>
  <si>
    <t>Prs_478</t>
  </si>
  <si>
    <t>Prs_479</t>
  </si>
  <si>
    <t>Prs_480</t>
  </si>
  <si>
    <t>Prs_481</t>
  </si>
  <si>
    <t>Prs_482</t>
  </si>
  <si>
    <t>Prs_483</t>
  </si>
  <si>
    <t>Prs_484</t>
  </si>
  <si>
    <t>Prs_485</t>
  </si>
  <si>
    <t>Prs_486</t>
  </si>
  <si>
    <t>Prs_487</t>
  </si>
  <si>
    <t>Prs_488</t>
  </si>
  <si>
    <t>Prs_489</t>
  </si>
  <si>
    <t>Prs_490</t>
  </si>
  <si>
    <t>Prs_491</t>
  </si>
  <si>
    <t>Prs_492</t>
  </si>
  <si>
    <t>Prs_493</t>
  </si>
  <si>
    <t>Prs_494</t>
  </si>
  <si>
    <t>Prs_495</t>
  </si>
  <si>
    <t>Prs_496</t>
  </si>
  <si>
    <t>Prs_497</t>
  </si>
  <si>
    <t>Prs_498</t>
  </si>
  <si>
    <t>Prs_499</t>
  </si>
  <si>
    <t>Prs_500</t>
  </si>
  <si>
    <t>Prs_501</t>
  </si>
  <si>
    <t>Prs_502</t>
  </si>
  <si>
    <t>Prs_503</t>
  </si>
  <si>
    <t>Prs_504</t>
  </si>
  <si>
    <t>Prs_505</t>
  </si>
  <si>
    <t>Prs_506</t>
  </si>
  <si>
    <t>Prs_507</t>
  </si>
  <si>
    <t>Prs_508</t>
  </si>
  <si>
    <t>Prs_509</t>
  </si>
  <si>
    <t>Prs_510</t>
  </si>
  <si>
    <t>Prs_511</t>
  </si>
  <si>
    <t>Prs_512</t>
  </si>
  <si>
    <t>Prs_513</t>
  </si>
  <si>
    <t>Prs_514</t>
  </si>
  <si>
    <t>Prs_515</t>
  </si>
  <si>
    <t>Prs_516</t>
  </si>
  <si>
    <t>Prs_517</t>
  </si>
  <si>
    <t>Prs_518</t>
  </si>
  <si>
    <t>Prs_519</t>
  </si>
  <si>
    <t>Prs_520</t>
  </si>
  <si>
    <t>Prs_521</t>
  </si>
  <si>
    <t>Prs_522</t>
  </si>
  <si>
    <t>Prs_523</t>
  </si>
  <si>
    <t>Prs_524</t>
  </si>
  <si>
    <t>Prs_525</t>
  </si>
  <si>
    <t>Prs_526</t>
  </si>
  <si>
    <t>Prs_527</t>
  </si>
  <si>
    <t>Prs_528</t>
  </si>
  <si>
    <t>Prs_529</t>
  </si>
  <si>
    <t>Prs_530</t>
  </si>
  <si>
    <t>Prs_531</t>
  </si>
  <si>
    <t>Prs_532</t>
  </si>
  <si>
    <t>Prs_533</t>
  </si>
  <si>
    <t>Prs_534</t>
  </si>
  <si>
    <t>Prs_535</t>
  </si>
  <si>
    <t>Prs_536</t>
  </si>
  <si>
    <t>Prs_537</t>
  </si>
  <si>
    <t>Prs_538</t>
  </si>
  <si>
    <t>Prs_539</t>
  </si>
  <si>
    <t>Prs_540</t>
  </si>
  <si>
    <t>Prs_541</t>
  </si>
  <si>
    <t>Prs_542</t>
  </si>
  <si>
    <t>Prs_543</t>
  </si>
  <si>
    <t>Prs_544</t>
  </si>
  <si>
    <t>Prs_545</t>
  </si>
  <si>
    <t>Prs_546</t>
  </si>
  <si>
    <t>Prs_547</t>
  </si>
  <si>
    <t>Prs_548</t>
  </si>
  <si>
    <t>Prs_549</t>
  </si>
  <si>
    <t>Prs_550</t>
  </si>
  <si>
    <t>Prs_551</t>
  </si>
  <si>
    <t>Prs_552</t>
  </si>
  <si>
    <t>Prs_553</t>
  </si>
  <si>
    <t>Prs_554</t>
  </si>
  <si>
    <t>Prs_555</t>
  </si>
  <si>
    <t>Prs_556</t>
  </si>
  <si>
    <t>Prs_557</t>
  </si>
  <si>
    <t>Prs_558</t>
  </si>
  <si>
    <t>Prs_559</t>
  </si>
  <si>
    <t>Prs_560</t>
  </si>
  <si>
    <t>Prs_561</t>
  </si>
  <si>
    <t>Prs_562</t>
  </si>
  <si>
    <t>Prs_563</t>
  </si>
  <si>
    <t>Prs_564</t>
  </si>
  <si>
    <t>Prs_565</t>
  </si>
  <si>
    <t>Prs_566</t>
  </si>
  <si>
    <t>Prs_567</t>
  </si>
  <si>
    <t>Prs_568</t>
  </si>
  <si>
    <t>Prs_569</t>
  </si>
  <si>
    <t>Prs_570</t>
  </si>
  <si>
    <t>Prs_571</t>
  </si>
  <si>
    <t>Prs_572</t>
  </si>
  <si>
    <t>Prs_573</t>
  </si>
  <si>
    <t>Prs_574</t>
  </si>
  <si>
    <t>Prs_575</t>
  </si>
  <si>
    <t>Prs_576</t>
  </si>
  <si>
    <t>Prs_577</t>
  </si>
  <si>
    <t>Prs_578</t>
  </si>
  <si>
    <t>Prs_579</t>
  </si>
  <si>
    <t>Prs_580</t>
  </si>
  <si>
    <t>Prs_581</t>
  </si>
  <si>
    <t>Prs_582</t>
  </si>
  <si>
    <t>Prs_583</t>
  </si>
  <si>
    <t>Prs_584</t>
  </si>
  <si>
    <t>Prs_585</t>
  </si>
  <si>
    <t>Prs_586</t>
  </si>
  <si>
    <t>Prs_587</t>
  </si>
  <si>
    <t>Prs_588</t>
  </si>
  <si>
    <t>Prs_589</t>
  </si>
  <si>
    <t>Prs_590</t>
  </si>
  <si>
    <t>Prs_591</t>
  </si>
  <si>
    <t>Prs_592</t>
  </si>
  <si>
    <t>Prs_593</t>
  </si>
  <si>
    <t>Prs_594</t>
  </si>
  <si>
    <t>Prs_595</t>
  </si>
  <si>
    <t>Prs_596</t>
  </si>
  <si>
    <t>Prs_597</t>
  </si>
  <si>
    <t>Prs_598</t>
  </si>
  <si>
    <t>Prs_599</t>
  </si>
  <si>
    <t>Prs_600</t>
  </si>
  <si>
    <t>Prs_601</t>
  </si>
  <si>
    <t>Prs_602</t>
  </si>
  <si>
    <t>Prs_603</t>
  </si>
  <si>
    <t>Prs_604</t>
  </si>
  <si>
    <t>Prs_605</t>
  </si>
  <si>
    <t>Prs_606</t>
  </si>
  <si>
    <t>Prs_607</t>
  </si>
  <si>
    <t>Prs_608</t>
  </si>
  <si>
    <t>Prs_609</t>
  </si>
  <si>
    <t>Prs_610</t>
  </si>
  <si>
    <t>Prs_611</t>
  </si>
  <si>
    <t>Prs_612</t>
  </si>
  <si>
    <t>Prs_613</t>
  </si>
  <si>
    <t>Prs_614</t>
  </si>
  <si>
    <t>Prs_615</t>
  </si>
  <si>
    <t>Prs_616</t>
  </si>
  <si>
    <t>Prs_617</t>
  </si>
  <si>
    <t>Prs_618</t>
  </si>
  <si>
    <t>Prs_619</t>
  </si>
  <si>
    <t>Prs_620</t>
  </si>
  <si>
    <t>Prs_621</t>
  </si>
  <si>
    <t>Prs_622</t>
  </si>
  <si>
    <t>Prs_623</t>
  </si>
  <si>
    <t>Prs_624</t>
  </si>
  <si>
    <t>Prs_625</t>
  </si>
  <si>
    <t>Prs_626</t>
  </si>
  <si>
    <t>Prs_627</t>
  </si>
  <si>
    <t>Prs_628</t>
  </si>
  <si>
    <t>Prs_629</t>
  </si>
  <si>
    <t>Prs_630</t>
  </si>
  <si>
    <t>Prs_631</t>
  </si>
  <si>
    <t>Prs_632</t>
  </si>
  <si>
    <t>Prs_633</t>
  </si>
  <si>
    <t>Prs_634</t>
  </si>
  <si>
    <t>Prs_635</t>
  </si>
  <si>
    <t>Prs_636</t>
  </si>
  <si>
    <t>Prs_637</t>
  </si>
  <si>
    <t>Prs_638</t>
  </si>
  <si>
    <t>Prs_639</t>
  </si>
  <si>
    <t>Prs_640</t>
  </si>
  <si>
    <t>Prs_641</t>
  </si>
  <si>
    <t>Prs_642</t>
  </si>
  <si>
    <t>Prs_643</t>
  </si>
  <si>
    <t>Prs_644</t>
  </si>
  <si>
    <t>Prs_645</t>
  </si>
  <si>
    <t>Prs_646</t>
  </si>
  <si>
    <t>Prs_647</t>
  </si>
  <si>
    <t>Prs_648</t>
  </si>
  <si>
    <t>Prs_649</t>
  </si>
  <si>
    <t>Prs_650</t>
  </si>
  <si>
    <t>Prs_651</t>
  </si>
  <si>
    <t>Prs_652</t>
  </si>
  <si>
    <t>Prs_653</t>
  </si>
  <si>
    <t>Prs_654</t>
  </si>
  <si>
    <t>Prs_655</t>
  </si>
  <si>
    <t>Prs_656</t>
  </si>
  <si>
    <t>Prs_657</t>
  </si>
  <si>
    <t>Prs_658</t>
  </si>
  <si>
    <t>Prs_659</t>
  </si>
  <si>
    <t>Prs_660</t>
  </si>
  <si>
    <t>Prs_661</t>
  </si>
  <si>
    <t>Prs_662</t>
  </si>
  <si>
    <t>Prs_663</t>
  </si>
  <si>
    <t>Prs_664</t>
  </si>
  <si>
    <t>Prs_665</t>
  </si>
  <si>
    <t>Prs_666</t>
  </si>
  <si>
    <t>Prs_667</t>
  </si>
  <si>
    <t>Prs_668</t>
  </si>
  <si>
    <t>Prs_669</t>
  </si>
  <si>
    <t>Prs_670</t>
  </si>
  <si>
    <t>Prs_671</t>
  </si>
  <si>
    <t>Prs_672</t>
  </si>
  <si>
    <t>Prs_673</t>
  </si>
  <si>
    <t>Prs_674</t>
  </si>
  <si>
    <t>Prs_675</t>
  </si>
  <si>
    <t>Prs_676</t>
  </si>
  <si>
    <t>Prs_677</t>
  </si>
  <si>
    <t>Prs_678</t>
  </si>
  <si>
    <t>Prs_679</t>
  </si>
  <si>
    <t>Prs_680</t>
  </si>
  <si>
    <t>Prs_681</t>
  </si>
  <si>
    <t>Prs_682</t>
  </si>
  <si>
    <t>Prs_683</t>
  </si>
  <si>
    <t>Prs_684</t>
  </si>
  <si>
    <t>Prs_685</t>
  </si>
  <si>
    <t>Prs_686</t>
  </si>
  <si>
    <t>Prs_687</t>
  </si>
  <si>
    <t>Prs_688</t>
  </si>
  <si>
    <t>Prs_689</t>
  </si>
  <si>
    <t>Prs_690</t>
  </si>
  <si>
    <t>Prs_691</t>
  </si>
  <si>
    <t>Prs_692</t>
  </si>
  <si>
    <t>Prs_693</t>
  </si>
  <si>
    <t>Prs_694</t>
  </si>
  <si>
    <t>Prs_695</t>
  </si>
  <si>
    <t>Prs_696</t>
  </si>
  <si>
    <t>Prs_697</t>
  </si>
  <si>
    <t>Prs_698</t>
  </si>
  <si>
    <t>Prs_699</t>
  </si>
  <si>
    <t>Prs_700</t>
  </si>
  <si>
    <t>Prs_701</t>
  </si>
  <si>
    <t>Prs_702</t>
  </si>
  <si>
    <t>Prs_703</t>
  </si>
  <si>
    <t>Prs_704</t>
  </si>
  <si>
    <t>Prs_705</t>
  </si>
  <si>
    <t>Prs_706</t>
  </si>
  <si>
    <t>Prs_707</t>
  </si>
  <si>
    <t>Prs_708</t>
  </si>
  <si>
    <t>Prs_709</t>
  </si>
  <si>
    <t>Prs_710</t>
  </si>
  <si>
    <t>Prs_711</t>
  </si>
  <si>
    <t>Prs_712</t>
  </si>
  <si>
    <t>Prs_713</t>
  </si>
  <si>
    <t>Prs_714</t>
  </si>
  <si>
    <t>Prs_715</t>
  </si>
  <si>
    <t>Prs_716</t>
  </si>
  <si>
    <t>Prs_717</t>
  </si>
  <si>
    <t>Prs_718</t>
  </si>
  <si>
    <t>Prs_719</t>
  </si>
  <si>
    <t>Prs_720</t>
  </si>
  <si>
    <t>Prs_721</t>
  </si>
  <si>
    <t>Prs_722</t>
  </si>
  <si>
    <t>Prs_723</t>
  </si>
  <si>
    <t>Prs_724</t>
  </si>
  <si>
    <t>Prs_725</t>
  </si>
  <si>
    <t>Prs_726</t>
  </si>
  <si>
    <t>Prs_727</t>
  </si>
  <si>
    <t>Prs_728</t>
  </si>
  <si>
    <t>Prs_729</t>
  </si>
  <si>
    <t>Prs_730</t>
  </si>
  <si>
    <t>Prs_731</t>
  </si>
  <si>
    <t>Prs_732</t>
  </si>
  <si>
    <t>Prs_733</t>
  </si>
  <si>
    <t>Prs_734</t>
  </si>
  <si>
    <t>Prs_735</t>
  </si>
  <si>
    <t>Prs_736</t>
  </si>
  <si>
    <t>Prs_737</t>
  </si>
  <si>
    <t>Prs_738</t>
  </si>
  <si>
    <t>Prs_739</t>
  </si>
  <si>
    <t>Prs_740</t>
  </si>
  <si>
    <t>Prs_741</t>
  </si>
  <si>
    <t>Prs_742</t>
  </si>
  <si>
    <t>Prs_743</t>
  </si>
  <si>
    <t>Prs_744</t>
  </si>
  <si>
    <t>Prs_745</t>
  </si>
  <si>
    <t>Prs_746</t>
  </si>
  <si>
    <t>Prs_747</t>
  </si>
  <si>
    <t>Prs_748</t>
  </si>
  <si>
    <t>Prs_749</t>
  </si>
  <si>
    <t>Prs_750</t>
  </si>
  <si>
    <t>Prs_751</t>
  </si>
  <si>
    <t>Prs_752</t>
  </si>
  <si>
    <t>Prs_753</t>
  </si>
  <si>
    <t>Prs_754</t>
  </si>
  <si>
    <t>Prs_755</t>
  </si>
  <si>
    <t>Prs_756</t>
  </si>
  <si>
    <t>Prs_757</t>
  </si>
  <si>
    <t>Prs_758</t>
  </si>
  <si>
    <t>Prs_759</t>
  </si>
  <si>
    <t>Prs_760</t>
  </si>
  <si>
    <t>Prs_761</t>
  </si>
  <si>
    <t>Prs_762</t>
  </si>
  <si>
    <t>Prs_763</t>
  </si>
  <si>
    <t>Prs_764</t>
  </si>
  <si>
    <t>Prs_765</t>
  </si>
  <si>
    <t>Prs_766</t>
  </si>
  <si>
    <t>Prs_767</t>
  </si>
  <si>
    <t>Prs_768</t>
  </si>
  <si>
    <t>Prs_769</t>
  </si>
  <si>
    <t>Prs_770</t>
  </si>
  <si>
    <t>Prs_771</t>
  </si>
  <si>
    <t>Prs_772</t>
  </si>
  <si>
    <t>Prs_773</t>
  </si>
  <si>
    <t>Prs_774</t>
  </si>
  <si>
    <t>Prs_775</t>
  </si>
  <si>
    <t>Prs_776</t>
  </si>
  <si>
    <t>Prs_777</t>
  </si>
  <si>
    <t>Prs_778</t>
  </si>
  <si>
    <t>Prs_779</t>
  </si>
  <si>
    <t>Prs_780</t>
  </si>
  <si>
    <t>Prs_781</t>
  </si>
  <si>
    <t>Prs_782</t>
  </si>
  <si>
    <t>Prs_783</t>
  </si>
  <si>
    <t>Prs_784</t>
  </si>
  <si>
    <t>Prs_785</t>
  </si>
  <si>
    <t>Prs_786</t>
  </si>
  <si>
    <t>Prs_787</t>
  </si>
  <si>
    <t>Prs_788</t>
  </si>
  <si>
    <t>Prs_789</t>
  </si>
  <si>
    <t>Prs_790</t>
  </si>
  <si>
    <t>Prs_791</t>
  </si>
  <si>
    <t>Prs_792</t>
  </si>
  <si>
    <t>Prs_793</t>
  </si>
  <si>
    <t>Prs_794</t>
  </si>
  <si>
    <t>Prs_795</t>
  </si>
  <si>
    <t>Prs_796</t>
  </si>
  <si>
    <t>Prs_797</t>
  </si>
  <si>
    <t>Prs_798</t>
  </si>
  <si>
    <t>Prs_799</t>
  </si>
  <si>
    <t>Prs_800</t>
  </si>
  <si>
    <t>Qualification</t>
  </si>
  <si>
    <t>School leaver</t>
  </si>
  <si>
    <t>Degree</t>
  </si>
  <si>
    <t>Masters</t>
  </si>
  <si>
    <t>PhD</t>
  </si>
  <si>
    <t>MAP(RANDARRAY(800,1,1,5,1),LAMBDA(a,OFFSET(AN14,a,0)))</t>
  </si>
  <si>
    <t>ROUND(1000*XLOOKUP(AJ15:AJ814,AN15:AN19,AO15:AO19)+NORM.INV(RANDARRAY(800),0,3000),0)</t>
  </si>
  <si>
    <t>The prediction function works with any combination of numerical or categorical data, so long as each individual column contains only one type. The material below shows how the function can be used to predict people's salaries based on qualifications, or qualifications based on salary. As before, you can use the function in "predict" mode to leverage relationships that have already been found, in order to generate predictions based on new data. As shown in the yellow cells, a person's qualification predicts their salary with 91% accuracy, however their salary only predicts their qualification with 73% accuracy.</t>
  </si>
  <si>
    <t>Predicting salary using qualifications</t>
  </si>
  <si>
    <t>Predicting qualifications using salary</t>
  </si>
  <si>
    <t>&lt;&lt;</t>
  </si>
  <si>
    <t>Select a random subset of items from a list</t>
  </si>
  <si>
    <t>LAMBDA(table,num_items,[no_head],[pick_columns],LET(tbl,IF(pick_columns,TRANSPOSE(table),table),N,ROWS(tbl)+no_head-1,head,INDEX(tbl,1,),block,DROP(tbl,1-no_head),item_list,DROP(SORTBY(SEQUENCE(N),RANDARRAY(N)),N-num_items),arr,MAKEARRAY(num_items,COLUMNS(block),LAMBDA(a,b,INDEX(block,INDEX(item_list,a,1),b))),out,IF(no_head,arr,VSTACK(head,arr)),final,IF(num_items&gt;ROWS(tbl)-1,"ERROR",IF(pick_columns,TRANSPOSE(out),out)),final))</t>
  </si>
  <si>
    <t>LAMBDA(table,item,[weights],[furthest],[no_header],[mode],[top_N],LET(ank,INDEX(table,2-no_header,1),N,ROWS(table)+no_header-1,Dims,COLUMNS(table)-1,obs,OFFSET(ank,0,0,N,1),block,OFFSET(ank,0,1,N,Dims),i_data,OFFSET(ank,MATCH(item,obs,0)-1,1,1,Dims),avg,IFERROR(MAP(SEQUENCE(1,Dims),LAMBDA(a,AVERAGE(OFFSET(ank,0,a,N,1)))),"null"),sdv,IFERROR(MAP(SEQUENCE(1,Dims),LAMBDA(a,STDEV.P(OFFSET(ank,0,a,N,1)))),"null"),valid,IF(ISERROR(MATCH(item,obs,0)),0,1),wt,IF(SUM(ABS(NUMBERVALUE(weights)))=0,SEQUENCE(1,Dims,1,0),NUMBERVALUE(weights)),distances,MAP(SEQUENCE(N),LAMBDA(a,SUMPRODUCT(wt,LET(i_vals,IF(ISNUMBER(i_data),(i_data-avg)/sdv,i_data),c_vals,LET(c_data,OFFSET(ank,a-1,1,1,Dims),IF(ISNUMBER(c_data),(c_data-avg)/sdv,c_data)),IF(ISNUMBER(i_vals),ABS(i_vals-c_vals),IF(i_vals=c_vals,0,1.11)))))),d_norm,ROUND(distances/AVERAGE(distances)*100,2),flt_obs,FILTER(obs,obs&lt;&gt;item),flt_block,FILTER(block,obs&lt;&gt;item),flt_dist,FILTER(d_norm,obs&lt;&gt;item),out,IF(mode=0,flt_obs,IF(mode=1,HSTACK(flt_obs,flt_dist),IF(mode=2,HSTACK(flt_obs,flt_block),HSTACK(flt_obs,flt_block,flt_dist)))),srt,SORTBY(out,flt_dist,1-2*furthest),final,IF(top_N=0,srt,DROP(srt,top_N-N+1)),final))</t>
  </si>
  <si>
    <t>Items from the table whose cells have higher values, relative to their metric average, will receive a higher score. The function automatically fits to each metric's range, which means metrics with larger or smaller values/ranges will have the same impact on the final score.</t>
  </si>
  <si>
    <t>The "Scoring" function assigns scores to items in a data table, based on their relative positions across multiple metrics. This will be useful for evaluating employee performance, product quality or risk, when there are several factors to consider. An example data table is shown below.</t>
  </si>
  <si>
    <t>The function can be customised, but the basic version is shown below. Double-click on the yellow cell to see what it points to. Make sure to include the list of items in the selection, as well as the numerical data.</t>
  </si>
  <si>
    <t>LAMBDA(list,LET(unq,UNIQUE(list),ct,MAP(unq,LAMBDA(a,SUM(IF(list=a,1,0)))),pct,ct/SUM(ct),order_names,SORTBY(unq,pct,-1),order_nums,TEXT(SORT(pct,,-1),"#0.00%"),final,TEXTJOIN(", ",1,order_names&amp;" = "&amp;order_nums),final))</t>
  </si>
  <si>
    <t>AP(RANDARRAY(1000),LAMBDA(a,OFFSET($G$1,SUM(IF(a&gt;$E$1003:$E$1008,1,0))+1,0)))</t>
  </si>
  <si>
    <t>The "Text summary" function takes in a list of text-based values and shows what proportion each of them constitute, of the entire list. The function works best when there are a limited number of categories, however it will still work with non-restricted lists. The function returns results in a descending order of frequency, so you can immediately see the most common appearances.</t>
  </si>
  <si>
    <t>Values</t>
  </si>
  <si>
    <t>The "Weighted average" function allows you to take an average of a set of numbers, where some have a greater impact/"weight" than others. This can help to integrate different streams of information, for example, when they are not all equally relevant.</t>
  </si>
  <si>
    <t>&lt;&lt;&lt;</t>
  </si>
  <si>
    <t>Weighted median</t>
  </si>
  <si>
    <t>Trimming 50% of the distribution</t>
  </si>
  <si>
    <t>Weighted average</t>
  </si>
  <si>
    <t>LAMBDA(values,weights,[mode],[trim],LET(N,COUNTA(values),M,ROUND(trim*N/2,0),S_V,SORT(values,,1),S_W,SORTBY(weights,values,1),F_V,DROP(DROP(S_V,M),-1*M),F_W,DROP(DROP(S_W,M),-1*M),WAVG,SUMPRODUCT(F_V,F_W)/SUM(F_W),sq,SEQUENCE(COUNTA(F_V)),W_pct,F_W/SUM(F_W),W_run,SCAN(0,W_pct,LAMBDA(a,b,a+b)),midpoint,SUM(IF(W_run&lt;0.5,1,0))+1,WMED,INDEX(F_V,midpoint),final,IF(mode=1,WMED,WAVG),final))</t>
  </si>
  <si>
    <t>Take the mean or median average of a group, weighting some items more heavily than others</t>
  </si>
  <si>
    <t>The general election is the largest democratic exercise ever - almost one in eight people in the world can vote. On 19 April, Indians will begin choosing a new parliament for the next five years, as Prime Minister Narendra Modi seeks a third consecutive term. Scroll down to find out all about the staggering scale of the exercise, the powerful personalities and issues on which the election will be fought. A poster of India's Prime Minister Narendra Modi outside the Bhartiya Janata Party (BJP) headquarters in Mumbai, India on 23 May 2019 Prime Minister Modi is aiming for a third consecutive term in power Opinion polls put Mr Modi's Bharatiya Janata Party (BJP) and its allies ahead. They are up against the Indian National Developmental Inclusive Alliance (India), which groups more than two dozen opposition parties including Congress, which was dominant for decades until the BJP took office in 2014. The election to the</t>
  </si>
  <si>
    <t>lower house (Lok Sabha) is taking place in a bitter atmosphere. The opposition say they have been denied a level playing field, with many leaders raided by federal law enforcement agencies. Congress said tax authorities had frozen its bank accounts for six weeks, hampering its campaign finances. Some opposition leaders, including popular Delhi Chief Minister Arvind Kejriwal, have been jailed on corruption charges they deny. The opposition has appealed to India's electoral authorities to intervene but the Election Commission itself has faced questions over its independence. The commission says it is providing a level playing field for all parties and candidates and treating them equally. With 1.4 billion people, India is the world’s most populous country and the numbers around the election are mindboggling. Polling to elect 543 MPs will run in seven phases over six weeks, ending on 1 June. Results are on 4 June. Some 969 million citizens are eligible to cast</t>
  </si>
  <si>
    <t>their ballot. To give you an idea, if you add together the populations of the US, Russia, Japan, Britain, Brazil and France - that comes close to how many Indians are on the electoral rolls. Since we are still a bit short, let's also throw in Belgium. Voting is staggered for security and logistical reasons. For the first time, the Election Commission has said elderly and disabled people can vote from home by postal ballot. Nearly 1.5 million polling booths have been set up across the country, with Chief Election Commissioner Rajiv Kumar vowing to “take democracy to every corner of India”. “Our teams will walk the extra mile to reach every voter, whether they are in jungles or on snowy mountains. We will go on horseback, elephants, mules or helicopters. We will reach everywhere.” Rajiv Kumar, Chief Election Commissioner While most polling booths are in schools, colleges and community centres, unusual locations are</t>
  </si>
  <si>
    <t>sometimes chosen - like shipping containers, mountain tops or forests. Indian poll station workers transport Electronic Voting Machines (EVM) with horses to the remote high altitude Darjeeling constituency Polling booths are set up even in the remotest corners of the country And when the commission says “every voter counts”, it’s not just a slogan. In the 2019 general election, five officials travelled by bus and on foot for two days so that a lone voter – a 39-year-old woman in the north-eastern state of Arunachal Pradesh – could exercise her franchise. The most politically crucial state is Uttar Pradesh (UP). With more than 240 million people, it’s India’s most populous state and sends more MPs to parliament than any other. Analysts say “the way to Delhi is through UP” and a party that does well here is usually well-placed to rule India - eight of India’s prime ministers trace their roots to the state.</t>
  </si>
  <si>
    <t>It was late February 2022 when Tite revealed he would be stepping down as Brazil head coach at the end of the Qatar World Cup. That, in theory, gave the Brazilian FA (CBF) plenty of time to work on his replacement. As it turned out, though, it wasn't enough. Since then, the Selecao have had two caretaker managers - Ramon Menezes and Fernando Diniz - and another manager they assumed had been hired and publicly announced it but wasn't - Carlo Ancelotti. Only now, when they take on England this Saturday at Wembley, will Brazil finally have in Dorival Jr a permanent manager in charge, putting an end to what was largely perceived back home as "a lost year". "That was the result of much disorganisation and also some arrogance to believe that any coach would just come running [to take the job] because it's the Brazilian national team," former Brazil international Walter Casagrande, now a popular football</t>
  </si>
  <si>
    <t>pundit, told BBC Sport. In 2023, the Selecao finished a year with more defeats than wins for the first time since 1963 - in total, they lost five times, drew once and won just three times in nine games, breaking several negative records along the way, including losing a home World Cup qualifier - versus Argentina - and three consecutive qualifiers - versus Colombia, Uruguay and Argentina - for the first time. In six qualifying matches, they have conceded more goals (seven) than in the entire previous campaign (five in 17 games). Overall, the Brazilians managed to beat only Guinea, Bolivia and Peru, so it's no surprise the team's confidence before the game with England is at its lowest level since the 7-1 thrashing by Germany in 2014. With a new era starting in London, the five-time world champions will be hoping to move on from arguably one of their worst years in recent history. "The current Brazilian</t>
  </si>
  <si>
    <t>side cannot compete with any top European team," added Casagrande. "And that also applies to France, Spain, Belgium, Netherlands, Croatia and others." "One of the greatest humiliations in the history of Brazilian football" having last won the World Cup trophy in 2002, equalling their longest run without lifting it - the 24 years between 1970 and 1994 - the Brazilian Football Confederation (CBF) made Ancelotti top of their list after the quarter-finals exit in Qatar. It instantly sparked a local debate on whether Brazil should wait for any coach, regardless of how impressive their CV was. With Ancelotti under contract for one more season with Real Madrid back then, CBF president Ednaldo Rodrigues decided he was worth the wait and confirmed he would only take over at this year's Copa America. "He will be there, it's a sure thing," explained Rodrigues last July. Brazil winger Rodrygo
Brazil and Real Madrid winger Rodrygo pictured with Real boss Carlo Ancelotti</t>
  </si>
  <si>
    <t>such was the mess around that time that Under-20 national team boss Menezes had to travel to Brazil on his day off during the Under-20 World Cup in Argentina to announce the senior squad for friendlies and return the same day to the neighbouring country because there was no one else to do it. In his brief spell, Menezes failed to impress, so Rodrigues came up with another unusual solution, naming Fluminense coach Diniz on a temporary basis while he still maintained his role with the Libertadores Cup champions. Despite being highly rated in the country, Diniz couldn't make an impact either. And as if things couldn't get any worse, Rodrigues was removed from his post in December by a local court, which prompted Fifa to threaten to suspend Brazil from international competitions due to third-party interference. Rock bottom came when Ancelotti announced later that month that he'd be extending his contract with Real Madrid until 2026.</t>
  </si>
  <si>
    <t>A_1</t>
  </si>
  <si>
    <t>A_2</t>
  </si>
  <si>
    <t>A_3</t>
  </si>
  <si>
    <t>A_4</t>
  </si>
  <si>
    <t>B_1</t>
  </si>
  <si>
    <t>B_2</t>
  </si>
  <si>
    <t>B_3</t>
  </si>
  <si>
    <t>B_4</t>
  </si>
  <si>
    <t>The section below shows a series of short examples, of pairs of text strings and their calculated similarity/difference</t>
  </si>
  <si>
    <t>Apples and pears</t>
  </si>
  <si>
    <t>Apples</t>
  </si>
  <si>
    <t>First piece of sample text</t>
  </si>
  <si>
    <t>Second piece of sample text</t>
  </si>
  <si>
    <t>Mary had a little lamb</t>
  </si>
  <si>
    <t>A longer piece of sample text, that uses more words than before.</t>
  </si>
  <si>
    <t>This text is different to the one above, but probably shares a few words.</t>
  </si>
  <si>
    <t>A B C D</t>
  </si>
  <si>
    <t>B C D E F</t>
  </si>
  <si>
    <t>A little lamb had Mary</t>
  </si>
  <si>
    <t>Whole-words method</t>
  </si>
  <si>
    <t>"Slice" method (size = 3)</t>
  </si>
  <si>
    <t>Search term --&gt;</t>
  </si>
  <si>
    <t>Admiral Group</t>
  </si>
  <si>
    <t>Airtel Africa</t>
  </si>
  <si>
    <t>Anglo American plc</t>
  </si>
  <si>
    <t>Antofagasta plc</t>
  </si>
  <si>
    <t>Ashtead Group</t>
  </si>
  <si>
    <t>Associated British Foods</t>
  </si>
  <si>
    <t>AstraZeneca</t>
  </si>
  <si>
    <t>Auto Trader Group</t>
  </si>
  <si>
    <t>Aviva</t>
  </si>
  <si>
    <t>BAE Systems</t>
  </si>
  <si>
    <t>Barclays</t>
  </si>
  <si>
    <t>Barratt Developments</t>
  </si>
  <si>
    <t>Beazley Group</t>
  </si>
  <si>
    <t>Berkeley Group Holdings</t>
  </si>
  <si>
    <t>British American Tobacco</t>
  </si>
  <si>
    <t>BT Group</t>
  </si>
  <si>
    <t>Bunzl</t>
  </si>
  <si>
    <t>Burberry</t>
  </si>
  <si>
    <t>Centrica</t>
  </si>
  <si>
    <t>Coca-Cola HBC</t>
  </si>
  <si>
    <t>Compass Group</t>
  </si>
  <si>
    <t>Convatec</t>
  </si>
  <si>
    <t>Croda International</t>
  </si>
  <si>
    <t>DCC plc</t>
  </si>
  <si>
    <t>Diageo</t>
  </si>
  <si>
    <t>Diploma</t>
  </si>
  <si>
    <t>Entain</t>
  </si>
  <si>
    <t>EasyJet</t>
  </si>
  <si>
    <t>Experian</t>
  </si>
  <si>
    <t>F &amp; C Investment Trust</t>
  </si>
  <si>
    <t>Flutter Entertainment</t>
  </si>
  <si>
    <t>Frasers Group</t>
  </si>
  <si>
    <t>Fresnillo plc</t>
  </si>
  <si>
    <t>Glencore</t>
  </si>
  <si>
    <t>GSK plc</t>
  </si>
  <si>
    <t>Haleon</t>
  </si>
  <si>
    <t>Halma plc</t>
  </si>
  <si>
    <t>Hikma Pharmaceuticals</t>
  </si>
  <si>
    <t>Howdens Joinery</t>
  </si>
  <si>
    <t>HSBC</t>
  </si>
  <si>
    <t>IHG Hotels &amp; Resorts</t>
  </si>
  <si>
    <t>IMI</t>
  </si>
  <si>
    <t>Imperial Brands</t>
  </si>
  <si>
    <t>Informa</t>
  </si>
  <si>
    <t>Intermediate Capital Group</t>
  </si>
  <si>
    <t>International Airlines Group</t>
  </si>
  <si>
    <t>Intertek</t>
  </si>
  <si>
    <t>JD Sports</t>
  </si>
  <si>
    <t>Kingfisher plc</t>
  </si>
  <si>
    <t>Land Securities</t>
  </si>
  <si>
    <t>Legal &amp; General</t>
  </si>
  <si>
    <t>Lloyds Banking Group</t>
  </si>
  <si>
    <t>London Stock Exchange Group</t>
  </si>
  <si>
    <t>Marks &amp; Spencer</t>
  </si>
  <si>
    <t>Melrose Industries</t>
  </si>
  <si>
    <t>Mondi</t>
  </si>
  <si>
    <t>National Grid plc</t>
  </si>
  <si>
    <t>NatWest Group</t>
  </si>
  <si>
    <t>Next plc</t>
  </si>
  <si>
    <t>Ocado Group</t>
  </si>
  <si>
    <t>Pearson plc</t>
  </si>
  <si>
    <t>Pershing Square Holdings</t>
  </si>
  <si>
    <t>Persimmon</t>
  </si>
  <si>
    <t>Phoenix Group</t>
  </si>
  <si>
    <t>Prudential plc</t>
  </si>
  <si>
    <t>Reckitt</t>
  </si>
  <si>
    <t>RELX</t>
  </si>
  <si>
    <t>Rentokil Initial</t>
  </si>
  <si>
    <t>Rightmove</t>
  </si>
  <si>
    <t>Rio Tinto</t>
  </si>
  <si>
    <t>Rolls-Royce Holdings</t>
  </si>
  <si>
    <t>RS Group plc</t>
  </si>
  <si>
    <t>Sage Group</t>
  </si>
  <si>
    <t>Sainsbury's</t>
  </si>
  <si>
    <t>Schroders</t>
  </si>
  <si>
    <t>Scottish Mortgage Investment Trust</t>
  </si>
  <si>
    <t>Segro</t>
  </si>
  <si>
    <t>Severn Trent</t>
  </si>
  <si>
    <t>Shell plc</t>
  </si>
  <si>
    <t>DS Smith</t>
  </si>
  <si>
    <t>Smiths Group</t>
  </si>
  <si>
    <t>Smith &amp; Nephew</t>
  </si>
  <si>
    <t>Smurfit Kappa</t>
  </si>
  <si>
    <t>Spirax-Sarco Engineering</t>
  </si>
  <si>
    <t>SSE plc</t>
  </si>
  <si>
    <t>Standard Chartered</t>
  </si>
  <si>
    <t>St. James's Place plc</t>
  </si>
  <si>
    <t>Taylor Wimpey</t>
  </si>
  <si>
    <t>Tesco</t>
  </si>
  <si>
    <t>Unilever</t>
  </si>
  <si>
    <t>United Utilities</t>
  </si>
  <si>
    <t>Unite Group</t>
  </si>
  <si>
    <t>Vodafone Group</t>
  </si>
  <si>
    <t>Weir Group</t>
  </si>
  <si>
    <t>Whitbread</t>
  </si>
  <si>
    <t>WPP plc</t>
  </si>
  <si>
    <t>List of companies</t>
  </si>
  <si>
    <t>Closest match --&gt;</t>
  </si>
  <si>
    <t>mediate Capotal Gruup</t>
  </si>
  <si>
    <t>The "Text match" function shows how similar a pair of text strings are. These can be any text-based content, even if it includes numbers and punctuation, and the strings can be of different lengths. A result of "1" (100%) indicates that the strings are effectively identical, though the elements may be arranged in different orders. 0% indicates no shared content.
This will be useful for checking whether two pieces of text discuss similar themes - if they do, it is likely that their scores will be higher. Working with many such strings allows you to compare all combinations of elements. The function will also enable you to find the closest match to a given text string among many more text strings, in a way that is resistant to spelling errors.</t>
  </si>
  <si>
    <t>The function has an optional setting, shown below. This allows you to split text into discrete "slices", instead of whole words. This will be useful for shorter text strings, non-standard words, or if the text you are working with is likely to have spelling mistakes. Note that the percentage outputs from the 2 methods cannot be directly compared, although they will tend to correlate.</t>
  </si>
  <si>
    <t>As with any function that takes in 2 inputs, the text matching function can be applied to a grid, as shown below. The 2 texts ("A" and "B") are both BBC articles, each split into 4 equal sections. The summaries in the top-right show that both of the articles are more similar to themselves than they are to each other.</t>
  </si>
  <si>
    <t>The final common application for the text-match function is to find a word or phrase in a list, which may be mis-spelled, or when the spelling is not certain. Below is a mis-spelled search term, and a simple system to find the closest match among a list of company names.</t>
  </si>
  <si>
    <t>Similarity</t>
  </si>
  <si>
    <t>LAMBDA(A,B,[slice],LET(C_set,{"!","""","£","$","%","^","&amp;","*","(",")","-","_","=","+","[","{","]","}","#","~",";",":","'","@",",","&lt;",".","&gt;","/","?","\","|","–","’"},C_A,SUBSTITUTE(LOWER(TRIM(TEXTJOIN("",1,MAP(SEQUENCE(LEN(A)),LAMBDA(x,LET(chr,MID(A,x,1),IF(ISERROR(MATCH(chr,C_set,0)),chr,""))))))),"~",""),C_B,SUBSTITUTE(LOWER(TRIM(TEXTJOIN("",1,MAP(SEQUENCE(LEN(B)),LAMBDA(x,LET(chr,MID(B,x,1),IF(ISERROR(MATCH(chr,C_set,0)),chr,""))))))),"~",""),P_A,IF(slice=0,TRANSPOSE(TEXTSPLIT(C_A," ")),MAP(SEQUENCE(LEN(C_A)-slice+1),LAMBDA(x,MID(C_A,x,slice)))),P_B,IF(slice=0,TRANSPOSE(TEXTSPLIT(C_B," ")),MAP(SEQUENCE(LEN(C_B)-slice+1),LAMBDA(x,MID(C_B,x,slice)))),P_C,VSTACK(P_A,P_B),A_U,UNIQUE(P_A),B_U,UNIQUE(P_B),C_U,SORT(UNIQUE(VSTACK(A_U,B_U))),A_ct,MAP(A_U,LAMBDA(a,SUM(IF(a=P_A,1,0)))),B_ct,MAP(B_U,LAMBDA(a,SUM(IF(a=P_B,1,0)))),A_mch,IFERROR(XLOOKUP(C_U,A_U,A_ct),0),B_mch,IFERROR(XLOOKUP(C_U,B_U,B_ct),0),C_max,MAP(A_mch,B_mch,LAMBDA(a,b,MAX(a,b))),C_sum,MAP(A_mch,B_mch,LAMBDA(a,b,SUM(a,b))),C_pct,MAP(A_mch,B_mch,LAMBDA(a,b,MIN(a,b)))/C_max,final,SUMPRODUCT(C_pct,C_sum)/SUM(C_sum),final))</t>
  </si>
  <si>
    <t>Calculates how similar a pair of text strings are</t>
  </si>
  <si>
    <t>Export the function</t>
  </si>
  <si>
    <t>'=LET(table,'MSD data'!A1:M4178,ank,INDEX(table,1,1),N,ROWS(table)-1,Dims,COLUMNS(table)-1,final,MAKEARRAY(3,Dims+1,LAMBDA(a,b,IF(a+b=2,ank,IF(a=1,OFFSET(ank,0,b-1),IF(b=1,SWITCH(a,2,"Mean",3,"Stdev"),SWITCH(a,2,IF(COUNTA(UNIQUE(OFFSET(ank,1,b-1,N,1)))&lt;=2,0,AVERAGE(OFFSET(ank,1,b-1,N,1))),3,IF(COUNTA(UNIQUE(OFFSET(ank,1,b-1,N,1)))&lt;=2,1,STDEV.P(OFFSET(ank,1,b-1,N,1))),"Error")))))),final)</t>
  </si>
  <si>
    <t>Mean &amp; stdev</t>
  </si>
  <si>
    <t>1. Copy the formula</t>
  </si>
  <si>
    <t xml:space="preserve">    Next to each of the function names is the underlying code. Double-click on the cell containing the code you want to export, press CTRL + A to select all, and CTRL + C to copy.</t>
  </si>
  <si>
    <t>2. Open name manager</t>
  </si>
  <si>
    <t>3. Add a function</t>
  </si>
  <si>
    <t>4. Notes</t>
  </si>
  <si>
    <t>Press "New..." in the top-left of the name manager. In the dialogue box, type the name of the function at the top (e.g. "SCORING"), and an "=" followed by the formula in the "Refers to" field.</t>
  </si>
  <si>
    <t>Avoid using the arrow keys within the "Refers to" field, or press "Fn + F2" beforehand.</t>
  </si>
  <si>
    <t>The "PREDICTOR" function has 4 sub-functions, which will need to be imported individually.</t>
  </si>
  <si>
    <t>Turn a range of formula outputs into fixed/hard-coded values by selecting the range (either with the mouse, SHIFT or CTRL + A), copying with CTRL + C, and pasting with ALT + H + V + V.</t>
  </si>
  <si>
    <t>Example data</t>
  </si>
  <si>
    <t>*point to an existing function, use optional (but recommended) stdev-based variance, optional argument for range, number of iterations, summarise by average, median, percentiles etc</t>
  </si>
  <si>
    <t>*handle errors with ""</t>
  </si>
  <si>
    <t>*complicated for user and may be impossible. Do something else Monte-Carlo related</t>
  </si>
  <si>
    <t>The "Stats" function returns basic summary statistics for any range of numerical data. The function is robust against the presence of text-based data mix in with the numbers, as it will ignore these entries. Use the optional setting to include/exclude headers.</t>
  </si>
  <si>
    <t>Return summary statistics for a set of numerical data</t>
  </si>
  <si>
    <t>LAMBDA(data,[include_headers],LET(desc,{"Min";"25th %-ile";"Median";"Average";"75th %-ile";"Max";"Range";"Spread";"Skew"},min,MIN(data),_25,PERCENTILE.EXC(data,0.25),med,MEDIAN(data),avg,AVERAGE(data),_75,PERCENTILE.EXC(data,0.75),max,MAX(data),rng,max-min,sdv,STDEV.P(data),skw,SKEW.P(data),vals,VSTACK(min,_25,med,avg,_75,max,rng,sdv,skw),dp,MEDIAN(MAP(data,LAMBDA(a,IFERROR(LEN(TEXTAFTER(a,".")),0)))),out,HSTACK(desc,ROUND(vals,dp)),final,IF(include_headers&lt;&gt;0,VSTACK({"Metric","Value"},out),out),final))</t>
  </si>
  <si>
    <t>Country</t>
  </si>
  <si>
    <t>Afghanistan</t>
  </si>
  <si>
    <t>Albania</t>
  </si>
  <si>
    <t>Algeria</t>
  </si>
  <si>
    <t>American Samoa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</si>
  <si>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</si>
  <si>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</si>
  <si>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</si>
  <si>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</si>
  <si>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</si>
  <si>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</si>
  <si>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</si>
  <si>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</si>
  <si>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</si>
  <si>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</si>
  <si>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</si>
  <si>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</si>
  <si>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</si>
  <si>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</si>
  <si>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</si>
  <si>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</si>
  <si>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</si>
  <si>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Bermuda</t>
  </si>
  <si>
    <t>Bhutan</t>
  </si>
  <si>
    <t>Bolivia</t>
  </si>
  <si>
    <t>Bosnia and Herzegovina</t>
  </si>
  <si>
    <t>Botswana</t>
  </si>
  <si>
    <t>Brazil</t>
  </si>
  <si>
    <t>British Virgin Islands</t>
  </si>
  <si>
    <t>Brunei Darussalam</t>
  </si>
  <si>
    <t>Bulgaria</t>
  </si>
  <si>
    <t>Burkina Faso</t>
  </si>
  <si>
    <t>Burundi</t>
  </si>
  <si>
    <t>Cabo Verde</t>
  </si>
  <si>
    <t>Cambodia</t>
  </si>
  <si>
    <t>Cameroon</t>
  </si>
  <si>
    <t>Canada</t>
  </si>
  <si>
    <t>Cayman Islands</t>
  </si>
  <si>
    <t>Central African Republic</t>
  </si>
  <si>
    <t>Chad</t>
  </si>
  <si>
    <t>Channel Islands</t>
  </si>
  <si>
    <t>Chile</t>
  </si>
  <si>
    <t>China</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</si>
  <si>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</si>
  <si>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</si>
  <si>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</si>
  <si>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</si>
  <si>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</si>
  <si>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</si>
  <si>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</si>
  <si>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</si>
  <si>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</si>
  <si>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</si>
  <si>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</si>
  <si>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</si>
  <si>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</si>
  <si>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</si>
  <si>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</si>
  <si>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</si>
  <si>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</si>
  <si>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</si>
  <si>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</si>
  <si>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</si>
  <si>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</si>
  <si>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Eswatini</t>
  </si>
  <si>
    <t>Ethiopia</t>
  </si>
  <si>
    <t>Faroe Islands</t>
  </si>
  <si>
    <t>Fiji</t>
  </si>
  <si>
    <t>Finland</t>
  </si>
  <si>
    <t>France</t>
  </si>
  <si>
    <t>French Polynesia</t>
  </si>
  <si>
    <t>Gabon</t>
  </si>
  <si>
    <t>Gambia, The</t>
  </si>
  <si>
    <t>Georgia</t>
  </si>
  <si>
    <t>Germany</t>
  </si>
  <si>
    <t>Ghana</t>
  </si>
  <si>
    <t>Gibraltar</t>
  </si>
  <si>
    <t>Greece</t>
  </si>
  <si>
    <t>Greenland</t>
  </si>
  <si>
    <t>Grenada</t>
  </si>
  <si>
    <t>Guam</t>
  </si>
  <si>
    <t>Guatemala</t>
  </si>
  <si>
    <t>Guinea</t>
  </si>
  <si>
    <t>Guinea-Bissau</t>
  </si>
  <si>
    <t>Guyana</t>
  </si>
  <si>
    <t>Haiti</t>
  </si>
  <si>
    <t>Honduras</t>
  </si>
  <si>
    <t>Hong Kong SAR, China</t>
  </si>
  <si>
    <t>Hungary</t>
  </si>
  <si>
    <t>Iceland</t>
  </si>
  <si>
    <t>Indonesia</t>
  </si>
  <si>
    <t>Iran, Islamic Rep.</t>
  </si>
  <si>
    <t>Iraq</t>
  </si>
  <si>
    <t>Ireland</t>
  </si>
  <si>
    <t>Isle of Man</t>
  </si>
  <si>
    <t>Israel</t>
  </si>
  <si>
    <t>Italy</t>
  </si>
  <si>
    <t>Jamaica</t>
  </si>
  <si>
    <t>Japan</t>
  </si>
  <si>
    <t>Jordan</t>
  </si>
  <si>
    <t>Kazakhstan</t>
  </si>
  <si>
    <t>Kenya</t>
  </si>
  <si>
    <t>Kiribati</t>
  </si>
  <si>
    <t>Korea, Dem. People’s Rep.</t>
  </si>
  <si>
    <t>Korea, Rep.</t>
  </si>
  <si>
    <t>Kosovo</t>
  </si>
  <si>
    <t>Kuwait</t>
  </si>
  <si>
    <t>Kyrgyz Republic</t>
  </si>
  <si>
    <t>Lao PDR</t>
  </si>
  <si>
    <t>Latvia</t>
  </si>
  <si>
    <t>Lebanon</t>
  </si>
  <si>
    <t>Lesotho</t>
  </si>
  <si>
    <t>Liberia</t>
  </si>
  <si>
    <t>Libya</t>
  </si>
  <si>
    <t>Liechtenstein</t>
  </si>
  <si>
    <t>Lithuania</t>
  </si>
  <si>
    <t>Luxembourg</t>
  </si>
  <si>
    <t>Macao SAR, China</t>
  </si>
  <si>
    <t>Madagascar</t>
  </si>
  <si>
    <t>Malawi</t>
  </si>
  <si>
    <t>Malaysia</t>
  </si>
  <si>
    <t>Maldives</t>
  </si>
  <si>
    <t>Mali</t>
  </si>
  <si>
    <t>Malta</t>
  </si>
  <si>
    <t>Marshall Islands</t>
  </si>
  <si>
    <t>Mauritania</t>
  </si>
  <si>
    <t>Mauritius</t>
  </si>
  <si>
    <t>Mexico</t>
  </si>
  <si>
    <t>Micronesia, Fed. Sts.</t>
  </si>
  <si>
    <t>Moldova</t>
  </si>
  <si>
    <t>Monaco</t>
  </si>
  <si>
    <t>Mongolia</t>
  </si>
  <si>
    <t>Montenegro</t>
  </si>
  <si>
    <t>Morocco</t>
  </si>
  <si>
    <t>Mozambique</t>
  </si>
  <si>
    <t>Myanmar</t>
  </si>
  <si>
    <t>Namibia</t>
  </si>
  <si>
    <t>Nauru</t>
  </si>
  <si>
    <t>Nepal</t>
  </si>
  <si>
    <t>Netherlands</t>
  </si>
  <si>
    <t>New Caledonia</t>
  </si>
  <si>
    <t>New Zealand</t>
  </si>
  <si>
    <t>Nicaragua</t>
  </si>
  <si>
    <t>Niger</t>
  </si>
  <si>
    <t>Nigeria</t>
  </si>
  <si>
    <t>North Macedonia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</si>
  <si>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</si>
  <si>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</si>
  <si>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</si>
  <si>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</si>
  <si>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</si>
  <si>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</si>
  <si>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</si>
  <si>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</si>
  <si>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</si>
  <si>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</si>
  <si>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</si>
  <si>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</si>
  <si>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</si>
  <si>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</si>
  <si>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</si>
  <si>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</si>
  <si>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</si>
  <si>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</si>
  <si>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</si>
  <si>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</si>
  <si>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</si>
  <si>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</si>
  <si>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</si>
  <si>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</si>
  <si>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</si>
  <si>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</si>
  <si>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</si>
  <si>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</si>
  <si>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</si>
  <si>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</si>
  <si>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</si>
  <si>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Africa</t>
  </si>
  <si>
    <t>South Sudan</t>
  </si>
  <si>
    <t>Spain</t>
  </si>
  <si>
    <t>Sri Lanka</t>
  </si>
  <si>
    <t>St. Kitts and Nevis</t>
  </si>
  <si>
    <t>St. Lucia</t>
  </si>
  <si>
    <t>St. Martin (French part)</t>
  </si>
  <si>
    <t>St. Vincent and the Grenadines</t>
  </si>
  <si>
    <t>Sudan</t>
  </si>
  <si>
    <t>Suriname</t>
  </si>
  <si>
    <t>Sweden</t>
  </si>
  <si>
    <t>Switzerland</t>
  </si>
  <si>
    <t>Syrian Arab Republic</t>
  </si>
  <si>
    <t>Taiwan, China</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</si>
  <si>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</si>
  <si>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</si>
  <si>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</si>
  <si>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</si>
  <si>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</si>
  <si>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</si>
  <si>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</si>
  <si>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</si>
  <si>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</si>
  <si>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</si>
  <si>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</si>
  <si>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</si>
  <si>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</si>
  <si>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</si>
  <si>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</si>
  <si>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</si>
  <si>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</si>
  <si>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</si>
  <si>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</si>
  <si>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</si>
  <si>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 RB</t>
  </si>
  <si>
    <t>Vietnam</t>
  </si>
  <si>
    <t>Virgin Islands (U.S.)</t>
  </si>
  <si>
    <t>West Bank and Gaza</t>
  </si>
  <si>
    <t>Yemen, Rep.</t>
  </si>
  <si>
    <t>Zambia</t>
  </si>
  <si>
    <t>Zimbabwe</t>
  </si>
  <si>
    <t>The "Outliers" function takes in a table of numerical data, and shows which row items are significantly higher or lower than average, over all of the metrics. The function adapts to the scale and variance of each metric, so it is well-suited to tables with metrics on very different scales, e.g. percentages and large monetary values. It can help to find errors and extreme values that would take a long time to find manually.</t>
  </si>
  <si>
    <t>By default, the row items with the most outliers (above or below metric averages) will be returned at the top of the list. Those with fewer or minor outliers will appear lower down.</t>
  </si>
  <si>
    <t>T = 0</t>
  </si>
  <si>
    <t>T = 0.5</t>
  </si>
  <si>
    <t>T = 1</t>
  </si>
  <si>
    <t>T = 1.5</t>
  </si>
  <si>
    <t>Different threshold values give different lists</t>
  </si>
  <si>
    <t>Mode = 1</t>
  </si>
  <si>
    <t>Mode = 2</t>
  </si>
  <si>
    <t>Mode = 4</t>
  </si>
  <si>
    <t>Outlier Analysis</t>
  </si>
  <si>
    <t>LAMBDA(table,[threshold],[mode],[top_N],LET(ank,INDEX(table,1,1),N,ROWS(table)-1,dims,COLUMNS(table)-1,obs,OFFSET(ank,1,0,N,1),head,OFFSET(ank,0,1,1,dims),block,DROP(DROP(table,1),0,1),avgs,MAP(SEQUENCE(1,dims),LAMBDA(a,AVERAGE(OFFSET(ank,1,a,N,1)))),sdvs,MAP(SEQUENCE(1,dims),LAMBDA(a,STDEV.P(OFFSET(ank,1,a,N,1)))),vot,IFERROR(MAP(SEQUENCE(N),LAMBDA(a,LET(norm,(OFFSET(ank,a,1,1,dims)-avgs)/sdvs,abs_norm,ABS(norm),sbt,abs_norm-threshold,rdc,IF(sbt&lt;=0,0,sbt),SUM(IFERROR(rdc,0))/SUM(IF(NOT(ISERROR(norm)),1,0))))),0),mode_adj,IF(mode=0,SORTBY(obs,vot,-1),IF(mode=1,SORTBY(HSTACK(obs,ROUND(vot,4)),vot,-1),IF(mode=2,VSTACK(HSTACK(ank,head),SORTBY(HSTACK(obs,block),vot,-1)),VSTACK(HSTACK(ank,head,"Deviation"),SORTBY(HSTACK(obs,block,ROUND(vot,4)),vot,-1))))),final,IF(top_N=0,mode_adj,DROP(mode_adj,top_N-N)),final))</t>
  </si>
  <si>
    <t>To use the function, point it at an entire data table including headers and unique row items. This is demonstrated in the example below.</t>
  </si>
  <si>
    <t>Summary Statistics</t>
  </si>
  <si>
    <t>The "Contents" page contains links to individual pages, each of which explains the purpose and application of one of the custom functions. Each function serves to transform or analyse data, with a specific purpose in mind. NOTE: it is recommended to set calculations to manual instead of automatic, via Formulas &gt;&gt; Calculation Options &gt;&gt; Manual.</t>
  </si>
  <si>
    <t>The "Forecast" function makes evidence-based medium-term predictions for any numerical metric. To use it, point the 2 parts of the formula at the "Target" and "Features" of a set of time-series data, as shown below. The "Target" is the metric that you would like to predict, while the "Features" are additional metrics that will help to make an accurate prediction. It is standard practice to include the target in the features, as shown below.</t>
  </si>
  <si>
    <t>The function uses correlations between the target variable and all of the features, along with the strength of these relationships, to create a balanced forecast. Creating forecasts for all metrics in an interconnected set allows you to forecast multiple time-steps (in this case, years). The function can also be used with data that is structured in such a way that time is shown progressing vertically, as in the following example.</t>
  </si>
  <si>
    <t>Missing</t>
  </si>
  <si>
    <t>data</t>
  </si>
  <si>
    <t>is</t>
  </si>
  <si>
    <t>fine</t>
  </si>
  <si>
    <t>Forecast</t>
  </si>
  <si>
    <t>Make data-driven projections for any numerical time-series data</t>
  </si>
  <si>
    <t>LAMBDA(target,features,LET(flip,IF(ROWS(target)=1,0,1),TT,IF(flip,TRANSPOSE(target),target),FF,IF(flip,TRANSPOSE(features),features),N,ROWS(FF),dims,COLUMNS(FF),H_features,DROP(FF,,-1),HP_target,DROP(TT,,1),L_features,INDEX(FF,,dims),FC_vals,MAP(SEQUENCE(N),LAMBDA(a,IFERROR(FORECAST.LINEAR(INDEX(L_features,a,1),HP_target,INDEX(H_features,a,)),"null"))),RSQ_vals,MAP(SEQUENCE(N),LAMBDA(a,IFERROR(RSQ(HP_target,INDEX(H_features,a,)),"null"))),flt,IF((FC_vals&lt;&gt;"null")*(RSQ_vals&lt;&gt;"null"),1,0),F_FCT,FILTER(FC_vals,flt),F_RSQ_A,FILTER(RSQ_vals,flt),F_RSQ_B,IF(F_RSQ_A&lt;AVERAGE(F_RSQ_A),0,F_RSQ_A),final,SUMPRODUCT(F_FCT,F_RSQ_B)/SUM(F_RSQ_B),final))</t>
  </si>
  <si>
    <t>Group_&amp;XLOOKUP(RANDARRAY(500,1,1,4,1),{1,2,3,4},{"A","B","C","D"})</t>
  </si>
  <si>
    <t>ROUND(XLOOKUP(C15:C514,I15:I18,J15:J18)+NORM.INV(RANDARRAY(500),0,1),4)</t>
  </si>
  <si>
    <t>Group</t>
  </si>
  <si>
    <t>*could have a function that filters out rows/columns with any anomalies, or more usefully, summarises where these are (errors, text etc)</t>
  </si>
  <si>
    <t>Raw data</t>
  </si>
  <si>
    <t>Part 1?</t>
  </si>
  <si>
    <t>LET(table,C14:E514,K,4,ank,INDEX(table,1,1),N,ROWS(table)-1,dims,COLUMNS(table)-1,obs,OFFSET(ank,1,0,N,1),avgs,MAP(SEQUENCE(1,dims),LAMBDA(a,AVERAGE(OFFSET(ank,1,a,N,1)))),sdvs,MAP(SEQUENCE(1,dims),LAMBDA(a,STDEV.P(OFFSET(ank,1,a,N,1)))),new_obs,"i"&amp;SEQUENCE(N),normalised,(OFFSET(ank,1,1,N,dims)-avgs)/sdvs,start_cores,O15:P18,start_assignment,MAP(SEQUENCE(N),LAMBDA(a,LET(d_vals,ROUND(MAP(SEQUENCE(K),LAMBDA(b,DISTANCE(OFFSET(ank,a,1,1,dims),INDEX(start_cores,b,)))),4),mn_ID,"c"&amp;MATCH(MIN(d_vals),d_vals,0),mn_ID))),new_cores,MAKEARRAY(K,dims,LAMBDA(a,b,AVERAGE(IF(start_assignment="c"&amp;a,INDEX(normalised,,b),"")))),new_cores)</t>
  </si>
  <si>
    <t>Final</t>
  </si>
  <si>
    <t xml:space="preserve">    Open the workbook in which you would like to use the function , then open name manager. This can be done under the "Formulas" tab on the top ribbon, or by pressing ALT + M + N.</t>
  </si>
  <si>
    <t>See which items in a data table are most similar to/different from a selected item</t>
  </si>
  <si>
    <t>Shows the sum, average or count of values, for distinct items in a table</t>
  </si>
  <si>
    <t>Predict the values of one metric using another metric; works with categories and numerical data</t>
  </si>
  <si>
    <t>See which items in a table present the most/largest deviations from the group average</t>
  </si>
  <si>
    <t>LET(table,C14:E514,K,4,mode,1,iterations,200,N,ROWS(table)-1,dims,COLUMNS(table)-1,ank,INDEX(table,1,1),avgs,MAP(SEQUENCE(1,dims),LAMBDA(a,AVERAGE(OFFSET(ank,1,a,N,1)))),sdvs,MAP(SEQUENCE(1,dims),LAMBDA(a,STDEV.P(OFFSET(ank,1,a,N,1)))),start_cores,NORM.INV(RANDARRAY(K,dims),0,1),start_allc,MAP(SEQUENCE(N),LAMBDA(a,LET(d_vals,ROUND(MAP(SEQUENCE(K),LAMBDA(b,DISTANCE(ROUND((OFFSET(ank,a,1,1,dims)-avgs)/sdvs,4),INDEX(start_cores,b,)))),4),mn_ID,MATCH(MIN(d_vals),d_vals,0),mn_ID))),start_str,TEXTJOIN(",",1,start_cores)&amp;"#"&amp;TEXTJOIN(",",1,start_allc)&amp;"_1",C_and_A_list,SCAN(start_str,SEQUENCE(iterations),LAMBDA(a,b,IF(RIGHT(a,1)="0",a,C_ITERATE(table,a)))),f_str,TEXTBEFORE(INDEX(C_and_A_list,iterations,1),"_"),f_cores,TEXTBEFORE(f_str,"#"),f_allc,TEXTAFTER(f_str,"#"),f_cores_exp,NUMBERVALUE(WRAPROWS(TEXTSPLIT(f_cores,","),dims)),f_allc_exp,TRANSPOSE(NUMBERVALUE(TEXTSPLIT(f_allc,","))),a_dist,AVERAGE(MAP(SEQUENCE(N),LAMBDA(a,DISTANCE(ROUND((OFFSET(ank,a,1,1,dims)-avgs)/sdvs,4),INDEX(f_cores_exp,INDEX(f_allc_exp,a,1),))))),fa_dist,ROUND(1/(a_dist*(K^(1/dims))),2),test,VSTACK(f_cores_exp,HSTACK(fa_dist,f_allc)),final,SWITCH(mode,0,IFERROR(VSTACK(HSTACK("Score",fa_dist),HSTACK(OFFSET(ank,1,0,N,1),"Cluster "&amp;f_allc_exp)),""),1,fa_dist,2,"Cluster "&amp;f_allc_exp,"ERROR - pick a value for ""Mode"" of either a blank, 1 for the score or 2 for the clusters."),final)</t>
  </si>
  <si>
    <t>P2</t>
  </si>
  <si>
    <t>NORM.INV(RANDARRAY(K,dims),0,1)</t>
  </si>
  <si>
    <t>Original raw data</t>
  </si>
  <si>
    <t>K</t>
  </si>
  <si>
    <t>Score</t>
  </si>
  <si>
    <t>LAMBDA(table,K,[mode],LET(iterations,200,N,ROWS(table)-1,dims,COLUMNS(table)-1,ank,INDEX(table,1,1),avgs,MAP(SEQUENCE(1,dims),LAMBDA(a,AVERAGE(OFFSET(ank,1,a,N,1)))),sdvs,MAP(SEQUENCE(1,dims),LAMBDA(a,STDEV.P(OFFSET(ank,1,a,N,1)))),start_cores,INDEX((SORTBY(DROP(DROP(table,1),0,1),RANDARRAY(N))-avgs)/sdvs,SEQUENCE(K),SEQUENCE(1,dims)),start_allc,MAP(SEQUENCE(N),LAMBDA(a,LET(d_vals,ROUND(MAP(SEQUENCE(K),LAMBDA(b,DISTANCE(ROUND((OFFSET(ank,a,1,1,dims)-avgs)/sdvs,4),INDEX(start_cores,b,)))),4),mn_ID,MATCH(MIN(d_vals),d_vals,0),mn_ID))),start_str,TEXTJOIN(",",1,start_cores)&amp;"#"&amp;TEXTJOIN(",",1,start_allc)&amp;"_1",C_and_A_list,SCAN(start_str,SEQUENCE(iterations),LAMBDA(a,b,IF(RIGHT(a,1)="0",a,C_ITERATE(table,a)))),f_str,TEXTBEFORE(INDEX(C_and_A_list,iterations,1),"_"),f_cores,TEXTBEFORE(f_str,"#"),f_allc,TEXTAFTER(f_str,"#"),f_cores_exp,NUMBERVALUE(WRAPROWS(TEXTSPLIT(f_cores,","),dims)),f_allc_exp,TRANSPOSE(NUMBERVALUE(TEXTSPLIT(f_allc,","))),a_dist,AVERAGE(MAP(SEQUENCE(N),LAMBDA(a,DISTANCE(ROUND((OFFSET(ank,a,1,1,dims)-avgs)/sdvs,4),INDEX(f_cores_exp,INDEX(f_allc_exp,a,1),))))),fa_dist,ROUND(MIN_DMX(f_cores_exp)/(a_dist*(K^(1/dims))),2),test,VSTACK(f_cores_exp,HSTACK(fa_dist,f_allc)),final,SWITCH(mode,0,IFERROR(VSTACK(HSTACK("Score",fa_dist),HSTACK(OFFSET(ank,1,0,N,1),"Cluster "&amp;f_allc_exp)),""),1,fa_dist,2,"Cluster "&amp;f_allc_exp,3,IFERROR(HSTACK(VSTACK(HSTACK("Score",fa_dist),DROP(table,1)),VSTACK("Cluster","Cluster "&amp;f_allc_exp)),""),"ERROR - pick a value for ""Mode"" of either a blank, 1 for the score or 2 for the clusters."),final))</t>
  </si>
  <si>
    <t>test,VSTACK(f_cores_exp,HSTACK(fa_dist,f_allc)),</t>
  </si>
  <si>
    <t>Mode</t>
  </si>
  <si>
    <t>Output</t>
  </si>
  <si>
    <t>New</t>
  </si>
  <si>
    <t>Score, items, allocations</t>
  </si>
  <si>
    <t>Score, allocations</t>
  </si>
  <si>
    <t>Score, clusters</t>
  </si>
  <si>
    <t>Score, clusters, items, values, allocations</t>
  </si>
  <si>
    <t>as #2, sorted by allocations</t>
  </si>
  <si>
    <t>LAMBDA(table,K,[mode],LET(iterations,200,cl,"Cluster ",N,ROWS(table)-1,dims,COLUMNS(table)-1,ank,INDEX(table,1,1),obs,OFFSET(ank,1,0,N,1),avgs,MAP(SEQUENCE(1,dims),LAMBDA(a,AVERAGE(OFFSET(ank,1,a,N,1)))),sdvs,MAP(SEQUENCE(1,dims),LAMBDA(a,STDEV.P(OFFSET(ank,1,a,N,1)))),start_cores,INDEX((SORTBY(DROP(DROP(table,1),0,1),RANDARRAY(N))-avgs)/sdvs,SEQUENCE(K),SEQUENCE(1,dims)),start_allc,MAP(SEQUENCE(N),LAMBDA(a,LET(d_vals,ROUND(MAP(SEQUENCE(K),LAMBDA(b,DISTANCE(ROUND((OFFSET(ank,a,1,1,dims)-avgs)/sdvs,4),INDEX(start_cores,b,)))),4),mn_ID,MATCH(MIN(d_vals),d_vals,0),mn_ID))),start_str,TEXTJOIN(",",1,start_cores)&amp;"#"&amp;TEXTJOIN(",",1,start_allc)&amp;"_1",C_and_A_list,SCAN(start_str,SEQUENCE(iterations),LAMBDA(a,b,IF(RIGHT(a,1)="0",a,C_ITERATE(table,a)))),f_str,TEXTBEFORE(INDEX(C_and_A_list,iterations,1),"_"),f_cores,TEXTBEFORE(f_str,"#"),f_allc,TEXTAFTER(f_str,"#"),f_cores_exp,NUMBERVALUE(WRAPROWS(TEXTSPLIT(f_cores,","),dims)),f_allc_exp,TRANSPOSE(NUMBERVALUE(TEXTSPLIT(f_allc,","))),a_dist,AVERAGE(MAP(SEQUENCE(N),LAMBDA(a,DISTANCE(ROUND((OFFSET(ank,a,1,1,dims)-avgs)/sdvs,4),INDEX(f_cores_exp,INDEX(f_allc_exp,a,1),))))),fa_dist,ROUND(MIN_DMX(f_cores_exp)/(a_dist*(K^(1/dims))),2),mode_M1,fa_dist,mode_0,VSTACK(fa_dist,"Cluster "&amp;f_allc_exp),S_part,HSTACK("Score",fa_dist),IC_part,HSTACK(obs,cl&amp;f_allc_exp),mode_1,VSTACK(S_part,IC_part),Mode_2,VSTACK(S_part,SORTBY(IC_part,f_allc_exp)),SC_part,VSTACK(S_part,HSTACK(cl&amp;"ID",OFFSET(ank,0,1,1,dims)),HSTACK(cl&amp;SEQUENCE(K),(f_cores_exp*sdvs)+avgs)),mode_3,IFERROR(SC_part,""),HDC_part,HSTACK(OFFSET(ank,0,0,1,dims+1),TRIM(cl)),IVC_part,HSTACK(OFFSET(ank,1,0,N,dims+1),"Cluster "&amp;f_allc_exp),mode_4,IFERROR(VSTACK(SC_part,HDC_part,IVC_part),""),mode_5,IFERROR(VSTACK(SC_part,HDC_part,SORTBY(IVC_part,f_allc_exp)),""),final,SWITCH(mode,-1,mode_M1,0,mode_0,1,mode_1,2,Mode_2,3,mode_3,4,mode_4,5,mode_5,"ERROR - pick a value for ""Mode"" of either a blank, or -1 --&gt; 5."),final))</t>
  </si>
  <si>
    <t># real cores</t>
  </si>
  <si>
    <t>*1/a_dist &amp; dims adj.</t>
  </si>
  <si>
    <t>Peak value</t>
  </si>
  <si>
    <t>*1/a_dist &amp; sqrt(dims adj.) &amp; sqrt(min_dmx)</t>
  </si>
  <si>
    <t>*see if 2 clusters gives as high of a score if they're adjacent rather than diagonal</t>
  </si>
  <si>
    <t>ONS Code</t>
  </si>
  <si>
    <t>E07000223</t>
  </si>
  <si>
    <t>Adur</t>
  </si>
  <si>
    <t>E07000026</t>
  </si>
  <si>
    <t>Allerdale</t>
  </si>
  <si>
    <t>E07000032</t>
  </si>
  <si>
    <t>Amber Valley</t>
  </si>
  <si>
    <t>E07000224</t>
  </si>
  <si>
    <t>Arun</t>
  </si>
  <si>
    <t>E07000170</t>
  </si>
  <si>
    <t>Ashfield</t>
  </si>
  <si>
    <t>E07000105</t>
  </si>
  <si>
    <t>Ashford</t>
  </si>
  <si>
    <t>E23000036</t>
  </si>
  <si>
    <t>Avon &amp; Somerset Police and Crime Commissioner and Chief Constable</t>
  </si>
  <si>
    <t>E31000001</t>
  </si>
  <si>
    <t>Avon Combined Fire and Rescue Authority</t>
  </si>
  <si>
    <t>E07000200</t>
  </si>
  <si>
    <t>Babergh</t>
  </si>
  <si>
    <t>E09000002</t>
  </si>
  <si>
    <t>Barking &amp; Dagenham</t>
  </si>
  <si>
    <t>E09000003</t>
  </si>
  <si>
    <t>Barnet</t>
  </si>
  <si>
    <t>E08000016</t>
  </si>
  <si>
    <t>Barnsley</t>
  </si>
  <si>
    <t>E07000027</t>
  </si>
  <si>
    <t>Barrow-in-Furness</t>
  </si>
  <si>
    <t>E07000066</t>
  </si>
  <si>
    <t>Basildon</t>
  </si>
  <si>
    <t>E07000084</t>
  </si>
  <si>
    <t>Basingstoke &amp; Deane</t>
  </si>
  <si>
    <t>E07000171</t>
  </si>
  <si>
    <t>Bassetlaw</t>
  </si>
  <si>
    <t>E06000022</t>
  </si>
  <si>
    <t>Bath &amp; North East Somerset</t>
  </si>
  <si>
    <t>E06000055</t>
  </si>
  <si>
    <t>Bedford</t>
  </si>
  <si>
    <t>E31000002</t>
  </si>
  <si>
    <t>Bedfordshire Combined Fire Authority</t>
  </si>
  <si>
    <t>E23000026</t>
  </si>
  <si>
    <t>Bedfordshire Police and Crime Commissioner and Chief Constable</t>
  </si>
  <si>
    <t>E31000003</t>
  </si>
  <si>
    <t>Berkshire Combined Fire Authority</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</si>
  <si>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</si>
  <si>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</si>
  <si>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</si>
  <si>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</si>
  <si>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</si>
  <si>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</si>
  <si>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</si>
  <si>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</si>
  <si>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</si>
  <si>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</si>
  <si>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</si>
  <si>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</si>
  <si>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</si>
  <si>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</si>
  <si>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</si>
  <si>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</si>
  <si>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</si>
  <si>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&amp; Poole</t>
  </si>
  <si>
    <t>E06000036</t>
  </si>
  <si>
    <t>Bracknell Forest</t>
  </si>
  <si>
    <t>E08000032</t>
  </si>
  <si>
    <t>Bradford</t>
  </si>
  <si>
    <t>E07000067</t>
  </si>
  <si>
    <t>Braintree</t>
  </si>
  <si>
    <t>E07000143</t>
  </si>
  <si>
    <t>Breckland</t>
  </si>
  <si>
    <t>E09000005</t>
  </si>
  <si>
    <t>Brent</t>
  </si>
  <si>
    <t>E07000068</t>
  </si>
  <si>
    <t>Brentwood</t>
  </si>
  <si>
    <t>E06000043</t>
  </si>
  <si>
    <t>Brighton &amp; Hove</t>
  </si>
  <si>
    <t>E06000023</t>
  </si>
  <si>
    <t>Bristol</t>
  </si>
  <si>
    <t>E07000144</t>
  </si>
  <si>
    <t>Broadland</t>
  </si>
  <si>
    <t>E09000006</t>
  </si>
  <si>
    <t>Bromley</t>
  </si>
  <si>
    <t>E07000095</t>
  </si>
  <si>
    <t>Broxbourne</t>
  </si>
  <si>
    <t>E07000172</t>
  </si>
  <si>
    <t>Broxtowe</t>
  </si>
  <si>
    <t>E31000004</t>
  </si>
  <si>
    <t>Buckinghamshire &amp; Milton Keynes Combined Fire Authority</t>
  </si>
  <si>
    <t>E06000060</t>
  </si>
  <si>
    <t>Buckinghamshire Council</t>
  </si>
  <si>
    <t>E07000117</t>
  </si>
  <si>
    <t>Burnley</t>
  </si>
  <si>
    <t>E08000002</t>
  </si>
  <si>
    <t>Bury</t>
  </si>
  <si>
    <t>E08000033</t>
  </si>
  <si>
    <t>Calderdale</t>
  </si>
  <si>
    <t>E07000008</t>
  </si>
  <si>
    <t>Cambridge</t>
  </si>
  <si>
    <t>E10000003</t>
  </si>
  <si>
    <t>Cambridgeshire</t>
  </si>
  <si>
    <t>E47000008</t>
  </si>
  <si>
    <t>Cambridgeshire and Peterborough Combined Authority</t>
  </si>
  <si>
    <t>E31000005</t>
  </si>
  <si>
    <t>Cambridgeshire Combined Fire Authority</t>
  </si>
  <si>
    <t>E23000023</t>
  </si>
  <si>
    <t>Cambridgeshire Police and Crime Commissioner and Chief Constable</t>
  </si>
  <si>
    <t>E09000007</t>
  </si>
  <si>
    <t>Camden</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</si>
  <si>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</si>
  <si>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</si>
  <si>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</si>
  <si>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</si>
  <si>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</si>
  <si>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</si>
  <si>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</si>
  <si>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</si>
  <si>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</si>
  <si>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</si>
  <si>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</si>
  <si>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</si>
  <si>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</si>
  <si>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</si>
  <si>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</si>
  <si>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</si>
  <si>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E31000006</t>
  </si>
  <si>
    <t>Cheshire Combined Fire Authority</t>
  </si>
  <si>
    <t>E06000049</t>
  </si>
  <si>
    <t>Cheshire East</t>
  </si>
  <si>
    <t>E23000006</t>
  </si>
  <si>
    <t>Cheshire Police and Crime Commissioner and Chief Constable</t>
  </si>
  <si>
    <t>E06000050</t>
  </si>
  <si>
    <t>Cheshire West &amp; Chester</t>
  </si>
  <si>
    <t>E07000034</t>
  </si>
  <si>
    <t>Chesterfield</t>
  </si>
  <si>
    <t>E07000225</t>
  </si>
  <si>
    <t>Chichester</t>
  </si>
  <si>
    <t>E07000118</t>
  </si>
  <si>
    <t>Chorley</t>
  </si>
  <si>
    <t>E09000001</t>
  </si>
  <si>
    <t>City of London</t>
  </si>
  <si>
    <t>E31000007</t>
  </si>
  <si>
    <t>Cleveland Combined Fire Authority</t>
  </si>
  <si>
    <t>E23000013</t>
  </si>
  <si>
    <t>Cleveland Police and Crime Commissioner and Chief Constable</t>
  </si>
  <si>
    <t>E07000071</t>
  </si>
  <si>
    <t>Colchester</t>
  </si>
  <si>
    <t>E07000029</t>
  </si>
  <si>
    <t>Copeland</t>
  </si>
  <si>
    <t>E06000052</t>
  </si>
  <si>
    <t>Cornwall</t>
  </si>
  <si>
    <t>E07000079</t>
  </si>
  <si>
    <t>Cotswold</t>
  </si>
  <si>
    <t>E08000026</t>
  </si>
  <si>
    <t>Coventry</t>
  </si>
  <si>
    <t>E07000163</t>
  </si>
  <si>
    <t>Craven</t>
  </si>
  <si>
    <t>E07000226</t>
  </si>
  <si>
    <t>Crawley</t>
  </si>
  <si>
    <t>E09000008</t>
  </si>
  <si>
    <t>Croydon</t>
  </si>
  <si>
    <t>E10000006</t>
  </si>
  <si>
    <t>Cumbria</t>
  </si>
  <si>
    <t>E23000002</t>
  </si>
  <si>
    <t>Cumbria Police and Crime Commissioner and Chief Constable</t>
  </si>
  <si>
    <t>E07000096</t>
  </si>
  <si>
    <t>Dacorum</t>
  </si>
  <si>
    <t>E06000005</t>
  </si>
  <si>
    <t>Darlington</t>
  </si>
  <si>
    <t>E07000107</t>
  </si>
  <si>
    <t>Dartford</t>
  </si>
  <si>
    <t>E26000001</t>
  </si>
  <si>
    <t>Dartmoor National Park Authority</t>
  </si>
  <si>
    <t>E06000015</t>
  </si>
  <si>
    <t>Derby</t>
  </si>
  <si>
    <t>E10000007</t>
  </si>
  <si>
    <t>Derbyshire</t>
  </si>
  <si>
    <t>E31000010</t>
  </si>
  <si>
    <t>Derbyshire Combined Fire Authority</t>
  </si>
  <si>
    <t>E07000035</t>
  </si>
  <si>
    <t>Derbyshire Dales</t>
  </si>
  <si>
    <t>E23000018</t>
  </si>
  <si>
    <t>Derbyshire Police and Crime Commissioner and Chief Constable</t>
  </si>
  <si>
    <t>E10000008</t>
  </si>
  <si>
    <t>Devon</t>
  </si>
  <si>
    <t>E23000035</t>
  </si>
  <si>
    <t>Devon &amp; Cornwall Police and Crime Commissioner and Chief Constable</t>
  </si>
  <si>
    <t>E31000011</t>
  </si>
  <si>
    <t>Devon &amp; Somerset Combined Fire Authority</t>
  </si>
  <si>
    <t>E08000017</t>
  </si>
  <si>
    <t>Doncaster</t>
  </si>
  <si>
    <t>E31000047</t>
  </si>
  <si>
    <t>Dorset and Wiltshire Combined Fire Authority</t>
  </si>
  <si>
    <t>E23000039</t>
  </si>
  <si>
    <t>Dorset Police and Crime Commissioner and Chief Constable</t>
  </si>
  <si>
    <t>E06000059</t>
  </si>
  <si>
    <t>Dorset UA</t>
  </si>
  <si>
    <t>E07000108</t>
  </si>
  <si>
    <t>Dover</t>
  </si>
  <si>
    <t>E08000027</t>
  </si>
  <si>
    <t>Dudley</t>
  </si>
  <si>
    <t>E06000047</t>
  </si>
  <si>
    <t>Durham</t>
  </si>
  <si>
    <t>E31000013</t>
  </si>
  <si>
    <t>Durham Combined Fire Authority</t>
  </si>
  <si>
    <t>E23000008</t>
  </si>
  <si>
    <t>Durham Police and Crime Commissioner and Chief Constable</t>
  </si>
  <si>
    <t>E09000009</t>
  </si>
  <si>
    <t>Ealing</t>
  </si>
  <si>
    <t>E07000009</t>
  </si>
  <si>
    <t>East Cambridgeshire</t>
  </si>
  <si>
    <t>E07000040</t>
  </si>
  <si>
    <t>East Devon</t>
  </si>
  <si>
    <t>E07000085</t>
  </si>
  <si>
    <t>East Hampshire</t>
  </si>
  <si>
    <t>E07000242</t>
  </si>
  <si>
    <t>East Hertfordshire</t>
  </si>
  <si>
    <t>E07000137</t>
  </si>
  <si>
    <t>East Lindsey</t>
  </si>
  <si>
    <t>E50000001</t>
  </si>
  <si>
    <t>East London Waste Authority</t>
  </si>
  <si>
    <t>E06000011</t>
  </si>
  <si>
    <t>East Riding of Yorkshire</t>
  </si>
  <si>
    <t>E07000193</t>
  </si>
  <si>
    <t>East Staffordshire</t>
  </si>
  <si>
    <t>E07000244</t>
  </si>
  <si>
    <t>East Suffolk</t>
  </si>
  <si>
    <t>E10000011</t>
  </si>
  <si>
    <t>East Sussex</t>
  </si>
  <si>
    <t>E31000014</t>
  </si>
  <si>
    <t>East Sussex Combined Fire Authority</t>
  </si>
  <si>
    <t>E07000061</t>
  </si>
  <si>
    <t>Eastbourne</t>
  </si>
  <si>
    <t>E07000086</t>
  </si>
  <si>
    <t>Eastleigh</t>
  </si>
  <si>
    <t>E07000207</t>
  </si>
  <si>
    <t>Elmbridge</t>
  </si>
  <si>
    <t>E09000010</t>
  </si>
  <si>
    <t>Enfield</t>
  </si>
  <si>
    <t>E07000072</t>
  </si>
  <si>
    <t>Epping Forest</t>
  </si>
  <si>
    <t>E07000208</t>
  </si>
  <si>
    <t>Epsom &amp; Ewell</t>
  </si>
  <si>
    <t>E07000036</t>
  </si>
  <si>
    <t>Erewash</t>
  </si>
  <si>
    <t>E10000012</t>
  </si>
  <si>
    <t>Essex</t>
  </si>
  <si>
    <t>E23000028</t>
  </si>
  <si>
    <t>Essex Police and Crime Commissioner and Chief Constable</t>
  </si>
  <si>
    <t>E31000015</t>
  </si>
  <si>
    <t>Essex Police, Fire and Crime Commissioner Fire and Rescue Authority</t>
  </si>
  <si>
    <t>E07000041</t>
  </si>
  <si>
    <t>Exeter</t>
  </si>
  <si>
    <t>E26000002</t>
  </si>
  <si>
    <t>Exmoor National Park Authority</t>
  </si>
  <si>
    <t>E07000087</t>
  </si>
  <si>
    <t>Fareham</t>
  </si>
  <si>
    <t>E07000010</t>
  </si>
  <si>
    <t>Fenland</t>
  </si>
  <si>
    <t>E07000112</t>
  </si>
  <si>
    <t>Folkestone &amp; Hythe</t>
  </si>
  <si>
    <t>E07000080</t>
  </si>
  <si>
    <t>Forest of Dean</t>
  </si>
  <si>
    <t>E07000119</t>
  </si>
  <si>
    <t>Fylde</t>
  </si>
  <si>
    <t>E08000037</t>
  </si>
  <si>
    <t>Gateshead</t>
  </si>
  <si>
    <t>E07000173</t>
  </si>
  <si>
    <t>Gedling</t>
  </si>
  <si>
    <t>E10000013</t>
  </si>
  <si>
    <t>Gloucestershire</t>
  </si>
  <si>
    <t>E23000037</t>
  </si>
  <si>
    <t>Gloucestershire Police and Crime Commissioner and Chief Constable</t>
  </si>
  <si>
    <t>E07000088</t>
  </si>
  <si>
    <t>Gosport</t>
  </si>
  <si>
    <t>E07000109</t>
  </si>
  <si>
    <t>Gravesham</t>
  </si>
  <si>
    <t>E07000145</t>
  </si>
  <si>
    <t>Great Yarmouth</t>
  </si>
  <si>
    <t>E12000007</t>
  </si>
  <si>
    <t>Greater London Authority</t>
  </si>
  <si>
    <t>E47000001</t>
  </si>
  <si>
    <t>Greater Manchester Combined Authority</t>
  </si>
  <si>
    <t>E23000005</t>
  </si>
  <si>
    <t>Greater Manchester Police and Crime Commissioner and Chief Constable</t>
  </si>
  <si>
    <t>E09000011</t>
  </si>
  <si>
    <t>Greenwich</t>
  </si>
  <si>
    <t>E07000209</t>
  </si>
  <si>
    <t>Guildford</t>
  </si>
  <si>
    <t>E09000012</t>
  </si>
  <si>
    <t>Hackney</t>
  </si>
  <si>
    <t>E06000006</t>
  </si>
  <si>
    <t>Halton</t>
  </si>
  <si>
    <t>E07000164</t>
  </si>
  <si>
    <t>Hambleton</t>
  </si>
  <si>
    <t>E09000013</t>
  </si>
  <si>
    <t>Hammersmith &amp; Fulham</t>
  </si>
  <si>
    <t>E10000014</t>
  </si>
  <si>
    <t>E31000048</t>
  </si>
  <si>
    <t>Hampshire and Isle of Wight Fire and Rescue Authority</t>
  </si>
  <si>
    <t>E23000030</t>
  </si>
  <si>
    <t>Hampshire Police and Crime Commissioner and Chief Constable</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</si>
  <si>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</si>
  <si>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</si>
  <si>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</si>
  <si>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</si>
  <si>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</si>
  <si>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</si>
  <si>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</si>
  <si>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</si>
  <si>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</si>
  <si>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</si>
  <si>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</si>
  <si>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</si>
  <si>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</si>
  <si>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</si>
  <si>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</si>
  <si>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</si>
  <si>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</si>
  <si>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</si>
  <si>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</si>
  <si>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</si>
  <si>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E31000018</t>
  </si>
  <si>
    <t>Hereford &amp; Worcester Combined Fire Authority</t>
  </si>
  <si>
    <t>E06000019</t>
  </si>
  <si>
    <t>Herefordshire</t>
  </si>
  <si>
    <t>E10000015</t>
  </si>
  <si>
    <t>Hertfordshire</t>
  </si>
  <si>
    <t>E23000027</t>
  </si>
  <si>
    <t>Hertfordshire Police and Crime Commissioner and Chief Constable</t>
  </si>
  <si>
    <t>E07000098</t>
  </si>
  <si>
    <t>Hertsmere</t>
  </si>
  <si>
    <t>E07000037</t>
  </si>
  <si>
    <t>High Peak</t>
  </si>
  <si>
    <t>E09000017</t>
  </si>
  <si>
    <t>Hillingdon</t>
  </si>
  <si>
    <t>E07000132</t>
  </si>
  <si>
    <t>Hinckley &amp; Bosworth</t>
  </si>
  <si>
    <t>E07000227</t>
  </si>
  <si>
    <t>Horsham</t>
  </si>
  <si>
    <t>E09000018</t>
  </si>
  <si>
    <t>Hounslow</t>
  </si>
  <si>
    <t>E31000020</t>
  </si>
  <si>
    <t>Humberside Combined Fire Authority</t>
  </si>
  <si>
    <t>E23000012</t>
  </si>
  <si>
    <t>Humberside Police and Crime Commissioner and Chief Constable</t>
  </si>
  <si>
    <t>E07000011</t>
  </si>
  <si>
    <t>Huntingdonshire</t>
  </si>
  <si>
    <t>E07000202</t>
  </si>
  <si>
    <t>Ipswich</t>
  </si>
  <si>
    <t>E06000046</t>
  </si>
  <si>
    <t>Isle of Wight</t>
  </si>
  <si>
    <t>E06000053</t>
  </si>
  <si>
    <t>Isles of Scilly</t>
  </si>
  <si>
    <t>E09000019</t>
  </si>
  <si>
    <t>Islington</t>
  </si>
  <si>
    <t>E09000020</t>
  </si>
  <si>
    <t>Kensington &amp; Chelsea</t>
  </si>
  <si>
    <t>E10000016</t>
  </si>
  <si>
    <t>Kent</t>
  </si>
  <si>
    <t>E31000022</t>
  </si>
  <si>
    <t>Kent Combined Fire Authority</t>
  </si>
  <si>
    <t>E23000032</t>
  </si>
  <si>
    <t>Kent Police and Crime Commissioner and Chief Constable</t>
  </si>
  <si>
    <t>E07000146</t>
  </si>
  <si>
    <t>King's Lynn &amp; West Norfolk</t>
  </si>
  <si>
    <t>E06000010</t>
  </si>
  <si>
    <t>Kingston upon Hull</t>
  </si>
  <si>
    <t>E09000021</t>
  </si>
  <si>
    <t>Kingston upon Thames</t>
  </si>
  <si>
    <t>E08000034</t>
  </si>
  <si>
    <t>Kirklees</t>
  </si>
  <si>
    <t>E08000011</t>
  </si>
  <si>
    <t>Knowsley</t>
  </si>
  <si>
    <t>E26000011</t>
  </si>
  <si>
    <t>Lake District National Park</t>
  </si>
  <si>
    <t>E09000022</t>
  </si>
  <si>
    <t>Lambeth</t>
  </si>
  <si>
    <t>E10000017</t>
  </si>
  <si>
    <t>Lancashire</t>
  </si>
  <si>
    <t>E31000023</t>
  </si>
  <si>
    <t>Lancashire Combined Fire Authority</t>
  </si>
  <si>
    <t>E23000003</t>
  </si>
  <si>
    <t>Lancashire Police and Crime Commissioner and Chief Constable</t>
  </si>
  <si>
    <t>E07000121</t>
  </si>
  <si>
    <t>Lancaster</t>
  </si>
  <si>
    <t>E6803</t>
  </si>
  <si>
    <t>Lee Valley Regional Park Authority</t>
  </si>
  <si>
    <t>E08000035</t>
  </si>
  <si>
    <t>Leeds</t>
  </si>
  <si>
    <t>E06000016</t>
  </si>
  <si>
    <t>Leicester</t>
  </si>
  <si>
    <t>E10000018</t>
  </si>
  <si>
    <t>Leicestershire</t>
  </si>
  <si>
    <t>E31000024</t>
  </si>
  <si>
    <t>Leicestershire Combined Fire Authority</t>
  </si>
  <si>
    <t>E23000021</t>
  </si>
  <si>
    <t>Leicestershire Police and Crime Commissioner and Chief Constable</t>
  </si>
  <si>
    <t>E09000023</t>
  </si>
  <si>
    <t>Lewisham</t>
  </si>
  <si>
    <t>E07000194</t>
  </si>
  <si>
    <t>Lichfield</t>
  </si>
  <si>
    <t>E07000138</t>
  </si>
  <si>
    <t>Lincoln</t>
  </si>
  <si>
    <t>E10000019</t>
  </si>
  <si>
    <t>Lincolnshire</t>
  </si>
  <si>
    <t>E23000020</t>
  </si>
  <si>
    <t>Lincolnshire Police and Crime Commissioner and Chief Constable</t>
  </si>
  <si>
    <t>E08000012</t>
  </si>
  <si>
    <t>Liverpool</t>
  </si>
  <si>
    <t>E47000004</t>
  </si>
  <si>
    <t>Liverpool City Region Combined Authority</t>
  </si>
  <si>
    <t>E06000032</t>
  </si>
  <si>
    <t>Luton</t>
  </si>
  <si>
    <t>E07000110</t>
  </si>
  <si>
    <t>Maidstone</t>
  </si>
  <si>
    <t>E07000074</t>
  </si>
  <si>
    <t>Maldon</t>
  </si>
  <si>
    <t>E07000235</t>
  </si>
  <si>
    <t>Malvern Hills</t>
  </si>
  <si>
    <t>E08000003</t>
  </si>
  <si>
    <t>Manchester</t>
  </si>
  <si>
    <t>E07000174</t>
  </si>
  <si>
    <t>Mansfield</t>
  </si>
  <si>
    <t>E06000035</t>
  </si>
  <si>
    <t>Medway Towns</t>
  </si>
  <si>
    <t>E07000133</t>
  </si>
  <si>
    <t>Melton</t>
  </si>
  <si>
    <t>E07000187</t>
  </si>
  <si>
    <t>Mendip</t>
  </si>
  <si>
    <t>E31000041</t>
  </si>
  <si>
    <t>Merseyside Fire &amp; CD Authority</t>
  </si>
  <si>
    <t>E23000004</t>
  </si>
  <si>
    <t>Merseyside Police and Crime Commissioner and Chief Constable</t>
  </si>
  <si>
    <t>E50000006</t>
  </si>
  <si>
    <t>Merseyside Recycling and Waste Authority</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</si>
  <si>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</si>
  <si>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</si>
  <si>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</si>
  <si>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</si>
  <si>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</si>
  <si>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</si>
  <si>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</si>
  <si>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</si>
  <si>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</si>
  <si>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</si>
  <si>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</si>
  <si>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</si>
  <si>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</si>
  <si>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</si>
  <si>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</si>
  <si>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</si>
  <si>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E26000009</t>
  </si>
  <si>
    <t>New Forest National Park</t>
  </si>
  <si>
    <t>E07000175</t>
  </si>
  <si>
    <t>Newark &amp; Sherwood</t>
  </si>
  <si>
    <t>E08000021</t>
  </si>
  <si>
    <t>Newcastle upon Tyne</t>
  </si>
  <si>
    <t>E07000195</t>
  </si>
  <si>
    <t>Newcastle-under-Lyme</t>
  </si>
  <si>
    <t>E09000025</t>
  </si>
  <si>
    <t>Newham</t>
  </si>
  <si>
    <t>E10000020</t>
  </si>
  <si>
    <t>Norfolk</t>
  </si>
  <si>
    <t>E23000024</t>
  </si>
  <si>
    <t>Norfolk Police and Crime Commissioner and Chief Constable</t>
  </si>
  <si>
    <t>E07000043</t>
  </si>
  <si>
    <t>North Devon</t>
  </si>
  <si>
    <t>E47000010</t>
  </si>
  <si>
    <t>North East Combined Authority (post Nov 2018)</t>
  </si>
  <si>
    <t>E07000038</t>
  </si>
  <si>
    <t>North East Derbyshire</t>
  </si>
  <si>
    <t>E06000012</t>
  </si>
  <si>
    <t>North East Lincolnshire</t>
  </si>
  <si>
    <t>E07000099</t>
  </si>
  <si>
    <t>North Hertfordshire</t>
  </si>
  <si>
    <t>E07000139</t>
  </si>
  <si>
    <t>North Kesteven</t>
  </si>
  <si>
    <t>E06000013</t>
  </si>
  <si>
    <t>North Lincolnshire</t>
  </si>
  <si>
    <t>E50000002</t>
  </si>
  <si>
    <t>North London Waste Authority</t>
  </si>
  <si>
    <t>E06000061</t>
  </si>
  <si>
    <t>North Northamptonshire</t>
  </si>
  <si>
    <t>E47000011</t>
  </si>
  <si>
    <t>North of Tyne Combined Authority</t>
  </si>
  <si>
    <t>E06000024</t>
  </si>
  <si>
    <t>North Somerset</t>
  </si>
  <si>
    <t>E08000022</t>
  </si>
  <si>
    <t>North Tyneside</t>
  </si>
  <si>
    <t>E07000218</t>
  </si>
  <si>
    <t>North Warwickshire</t>
  </si>
  <si>
    <t>E26000005</t>
  </si>
  <si>
    <t>North York Moors National Park Authority</t>
  </si>
  <si>
    <t>E10000023</t>
  </si>
  <si>
    <t>North Yorkshire</t>
  </si>
  <si>
    <t>E31000027</t>
  </si>
  <si>
    <t>North Yorkshire Combined Fire Authority</t>
  </si>
  <si>
    <t>E23000009</t>
  </si>
  <si>
    <t>North Yorkshire Police and Crime Commissioner and Chief Constable</t>
  </si>
  <si>
    <t>E31000028</t>
  </si>
  <si>
    <t>Northamptonshire Police, Fire and Crime Commissioner Fire and Rescue Authority</t>
  </si>
  <si>
    <t>E23000022</t>
  </si>
  <si>
    <t>Northamptonshire Police, Fire and Crime Commissioner Police Authority</t>
  </si>
  <si>
    <t>E06000057</t>
  </si>
  <si>
    <t>Northumberland</t>
  </si>
  <si>
    <t>E26000004</t>
  </si>
  <si>
    <t>Northumberland National Park Authority</t>
  </si>
  <si>
    <t>E23000007</t>
  </si>
  <si>
    <t>Northumbria Police and Crime Commissioner and Chief Constable</t>
  </si>
  <si>
    <t>E07000148</t>
  </si>
  <si>
    <t>Norwich</t>
  </si>
  <si>
    <t>E06000018</t>
  </si>
  <si>
    <t>Nottingham</t>
  </si>
  <si>
    <t>E10000024</t>
  </si>
  <si>
    <t>Nottinghamshire</t>
  </si>
  <si>
    <t>E31000030</t>
  </si>
  <si>
    <t>Nottinghamshire Fire &amp; Rescue Service</t>
  </si>
  <si>
    <t>E23000019</t>
  </si>
  <si>
    <t>Nottinghamshire Police and Crime Commissioner and Chief Constable</t>
  </si>
  <si>
    <t>E07000219</t>
  </si>
  <si>
    <t>Nuneaton &amp; Bedworth</t>
  </si>
  <si>
    <t>E07000135</t>
  </si>
  <si>
    <t>Oadby &amp; Wigston</t>
  </si>
  <si>
    <t>E08000004</t>
  </si>
  <si>
    <t>Oldham</t>
  </si>
  <si>
    <t>E07000178</t>
  </si>
  <si>
    <t>Oxford</t>
  </si>
  <si>
    <t>E10000025</t>
  </si>
  <si>
    <t>Oxfordshire</t>
  </si>
  <si>
    <t>E26000006</t>
  </si>
  <si>
    <t>Peak District National Park Authority</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</si>
  <si>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</si>
  <si>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</si>
  <si>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</si>
  <si>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</si>
  <si>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</si>
  <si>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</si>
  <si>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</si>
  <si>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</si>
  <si>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</si>
  <si>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</si>
  <si>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</si>
  <si>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</si>
  <si>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</si>
  <si>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</si>
  <si>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</si>
  <si>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&amp; Cleveland</t>
  </si>
  <si>
    <t>E07000211</t>
  </si>
  <si>
    <t>Reigate &amp;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</si>
  <si>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</si>
  <si>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</si>
  <si>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</si>
  <si>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</si>
  <si>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</si>
  <si>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</si>
  <si>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</si>
  <si>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</si>
  <si>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</si>
  <si>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</si>
  <si>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</si>
  <si>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</si>
  <si>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</si>
  <si>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</si>
  <si>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</si>
  <si>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</si>
  <si>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</si>
  <si>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</si>
  <si>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</si>
  <si>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</si>
  <si>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</si>
  <si>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</si>
  <si>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</si>
  <si>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</si>
  <si>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</si>
  <si>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</si>
  <si>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</si>
  <si>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</si>
  <si>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</si>
  <si>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</si>
  <si>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</si>
  <si>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</si>
  <si>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</si>
  <si>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</si>
  <si>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</si>
  <si>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</si>
  <si>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</si>
  <si>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</si>
  <si>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</si>
  <si>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</si>
  <si>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</si>
  <si>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</si>
  <si>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</si>
  <si>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</si>
  <si>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</si>
  <si>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</si>
  <si>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E31000032</t>
  </si>
  <si>
    <t>Shropshire Combined Fire Authority</t>
  </si>
  <si>
    <t>E06000039</t>
  </si>
  <si>
    <t>Slough</t>
  </si>
  <si>
    <t>E08000029</t>
  </si>
  <si>
    <t>Solihull</t>
  </si>
  <si>
    <t>E10000027</t>
  </si>
  <si>
    <t>Somerset</t>
  </si>
  <si>
    <t>E07000246</t>
  </si>
  <si>
    <t>Somerset West &amp; Taunton</t>
  </si>
  <si>
    <t>E07000012</t>
  </si>
  <si>
    <t>South Cambridgeshire</t>
  </si>
  <si>
    <t>E07000039</t>
  </si>
  <si>
    <t>South Derbyshire</t>
  </si>
  <si>
    <t>E26000010</t>
  </si>
  <si>
    <t>South Downs National Park Authority</t>
  </si>
  <si>
    <t>E06000025</t>
  </si>
  <si>
    <t>South Gloucestershire</t>
  </si>
  <si>
    <t>E07000044</t>
  </si>
  <si>
    <t>South Hams</t>
  </si>
  <si>
    <t>E07000140</t>
  </si>
  <si>
    <t>South Holland</t>
  </si>
  <si>
    <t>E07000141</t>
  </si>
  <si>
    <t>South Kesteven</t>
  </si>
  <si>
    <t>E07000031</t>
  </si>
  <si>
    <t>South Lakeland</t>
  </si>
  <si>
    <t>E07000149</t>
  </si>
  <si>
    <t>South Norfolk</t>
  </si>
  <si>
    <t>E07000179</t>
  </si>
  <si>
    <t>South Oxfordshire</t>
  </si>
  <si>
    <t>E07000126</t>
  </si>
  <si>
    <t>South Ribble</t>
  </si>
  <si>
    <t>E07000189</t>
  </si>
  <si>
    <t>South Somerset</t>
  </si>
  <si>
    <t>E07000196</t>
  </si>
  <si>
    <t>South Staffordshire</t>
  </si>
  <si>
    <t>E08000023</t>
  </si>
  <si>
    <t>South Tyneside</t>
  </si>
  <si>
    <t>E31000042</t>
  </si>
  <si>
    <t>South Yorkshire Fire &amp; CD Authority</t>
  </si>
  <si>
    <t>E47000002</t>
  </si>
  <si>
    <t>South Yorkshire Mayoral Combined Authority</t>
  </si>
  <si>
    <t>E23000011</t>
  </si>
  <si>
    <t>South Yorkshire Police and Crime Commissioner and Chief Constable</t>
  </si>
  <si>
    <t>E06000045</t>
  </si>
  <si>
    <t>Southampton</t>
  </si>
  <si>
    <t>E06000033</t>
  </si>
  <si>
    <t>Southend-on-Sea</t>
  </si>
  <si>
    <t>E09000028</t>
  </si>
  <si>
    <t>Southwark</t>
  </si>
  <si>
    <t>E07000213</t>
  </si>
  <si>
    <t>Spelthorne</t>
  </si>
  <si>
    <t>E07000240</t>
  </si>
  <si>
    <t>St Albans</t>
  </si>
  <si>
    <t>E08000013</t>
  </si>
  <si>
    <t>St Helens</t>
  </si>
  <si>
    <t>E10000028</t>
  </si>
  <si>
    <t>Staffordshire</t>
  </si>
  <si>
    <t>E31000033</t>
  </si>
  <si>
    <t>Staffordshire Combined Fire Authority</t>
  </si>
  <si>
    <t>E07000198</t>
  </si>
  <si>
    <t>Staffordshire Moorlands</t>
  </si>
  <si>
    <t>E23000015</t>
  </si>
  <si>
    <t>Staffordshire Police and Crime Commissioner and Chief Constable</t>
  </si>
  <si>
    <t>E07000243</t>
  </si>
  <si>
    <t>Stevenage</t>
  </si>
  <si>
    <t>E08000007</t>
  </si>
  <si>
    <t>Stockport</t>
  </si>
  <si>
    <t>E06000004</t>
  </si>
  <si>
    <t>Stockton-on-Tees</t>
  </si>
  <si>
    <t>E06000021</t>
  </si>
  <si>
    <t>Stoke-on-Trent</t>
  </si>
  <si>
    <t>E07000221</t>
  </si>
  <si>
    <t>Stratford-on-Avon</t>
  </si>
  <si>
    <t>E07000082</t>
  </si>
  <si>
    <t>Stroud</t>
  </si>
  <si>
    <t>E10000029</t>
  </si>
  <si>
    <t>Suffolk</t>
  </si>
  <si>
    <t>E23000025</t>
  </si>
  <si>
    <t>Suffolk Police and Crime Commissioner and Chief Constable</t>
  </si>
  <si>
    <t>E08000024</t>
  </si>
  <si>
    <t>Sunderland</t>
  </si>
  <si>
    <t>E10000030</t>
  </si>
  <si>
    <t>Surrey</t>
  </si>
  <si>
    <t>E07000214</t>
  </si>
  <si>
    <t>Surrey Heath</t>
  </si>
  <si>
    <t>E23000031</t>
  </si>
  <si>
    <t>Surrey Police and Crime Commissioner and Chief Constable</t>
  </si>
  <si>
    <t>E23000033</t>
  </si>
  <si>
    <t>Sussex Police and Crime Commissioner and Chief Constable</t>
  </si>
  <si>
    <t>E09000029</t>
  </si>
  <si>
    <t>Sutton</t>
  </si>
  <si>
    <t>E07000113</t>
  </si>
  <si>
    <t>Swale</t>
  </si>
  <si>
    <t>E06000030</t>
  </si>
  <si>
    <t>Swindon</t>
  </si>
  <si>
    <t>E08000008</t>
  </si>
  <si>
    <t>Tameside</t>
  </si>
  <si>
    <t>E07000199</t>
  </si>
  <si>
    <t>Tamworth</t>
  </si>
  <si>
    <t>E07000215</t>
  </si>
  <si>
    <t>Tandridge</t>
  </si>
  <si>
    <t>E47000006</t>
  </si>
  <si>
    <t>Tees Valley Combined Authority</t>
  </si>
  <si>
    <t>E07000045</t>
  </si>
  <si>
    <t>Teignbridge</t>
  </si>
  <si>
    <t>E06000020</t>
  </si>
  <si>
    <t>Telford &amp; Wrekin</t>
  </si>
  <si>
    <t>E07000076</t>
  </si>
  <si>
    <t>Tendring</t>
  </si>
  <si>
    <t>E07000093</t>
  </si>
  <si>
    <t>Test Valley</t>
  </si>
  <si>
    <t>E07000083</t>
  </si>
  <si>
    <t>Tewkesbury</t>
  </si>
  <si>
    <t>E23000029</t>
  </si>
  <si>
    <t>Thames Valley Police and Crime Commissioner and Chief Constable</t>
  </si>
  <si>
    <t>E07000114</t>
  </si>
  <si>
    <t>Thanet</t>
  </si>
  <si>
    <t>E26000007</t>
  </si>
  <si>
    <t>The Broads Authority</t>
  </si>
  <si>
    <t>E07000102</t>
  </si>
  <si>
    <t>Three Rivers</t>
  </si>
  <si>
    <t>E06000034</t>
  </si>
  <si>
    <t>Thurrock</t>
  </si>
  <si>
    <t>E07000115</t>
  </si>
  <si>
    <t>Tonbridge &amp; Malling</t>
  </si>
  <si>
    <t>E06000027</t>
  </si>
  <si>
    <t>Torbay</t>
  </si>
  <si>
    <t>E07000046</t>
  </si>
  <si>
    <t>Torridge</t>
  </si>
  <si>
    <t>E09000030</t>
  </si>
  <si>
    <t>Tower Hamlets</t>
  </si>
  <si>
    <t>E08000009</t>
  </si>
  <si>
    <t>Trafford</t>
  </si>
  <si>
    <t>E07000116</t>
  </si>
  <si>
    <t>Tunbridge Wells</t>
  </si>
  <si>
    <t>E31000043</t>
  </si>
  <si>
    <t>Tyne and Wear Fire and Rescue Authority</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</si>
  <si>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</si>
  <si>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</si>
  <si>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</si>
  <si>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</si>
  <si>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</si>
  <si>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</si>
  <si>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</si>
  <si>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</si>
  <si>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</si>
  <si>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</si>
  <si>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</si>
  <si>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</si>
  <si>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</si>
  <si>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</si>
  <si>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</si>
  <si>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</si>
  <si>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E10000031</t>
  </si>
  <si>
    <t>Warwickshire</t>
  </si>
  <si>
    <t>E23000017</t>
  </si>
  <si>
    <t>Warwickshire Police and Crime Commissioner and Chief Constable</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</si>
  <si>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</si>
  <si>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</si>
  <si>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</si>
  <si>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</si>
  <si>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</si>
  <si>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</si>
  <si>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</si>
  <si>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</si>
  <si>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</si>
  <si>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</si>
  <si>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</si>
  <si>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</si>
  <si>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</si>
  <si>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</si>
  <si>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</si>
  <si>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</si>
  <si>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E50000003</t>
  </si>
  <si>
    <t>West London Waste Authority</t>
  </si>
  <si>
    <t>E23000016</t>
  </si>
  <si>
    <t>West Mercia Police and Crime Commissioner and Chief Constable</t>
  </si>
  <si>
    <t>E47000007</t>
  </si>
  <si>
    <t>West Midlands Combined Authority</t>
  </si>
  <si>
    <t>E31000044</t>
  </si>
  <si>
    <t>West Midlands Fire and Rescue Authority</t>
  </si>
  <si>
    <t>E23000014</t>
  </si>
  <si>
    <t>West Midlands Police and Crime Commissioner and Chief Constable</t>
  </si>
  <si>
    <t>E06000062</t>
  </si>
  <si>
    <t>West Northamptonshire</t>
  </si>
  <si>
    <t>E47000009</t>
  </si>
  <si>
    <t>West of England Combined Authority</t>
  </si>
  <si>
    <t>E07000181</t>
  </si>
  <si>
    <t>West Oxfordshire</t>
  </si>
  <si>
    <t>E07000245</t>
  </si>
  <si>
    <t>West Suffolk</t>
  </si>
  <si>
    <t>E10000032</t>
  </si>
  <si>
    <t>West Sussex</t>
  </si>
  <si>
    <t>E47000003</t>
  </si>
  <si>
    <t>West Yorkshire Combined Authority</t>
  </si>
  <si>
    <t>E31000045</t>
  </si>
  <si>
    <t>West Yorkshire Fire &amp; CD Authority</t>
  </si>
  <si>
    <t>E23000010</t>
  </si>
  <si>
    <t>West Yorkshire Police and Crime Commissioner and Chief Constable</t>
  </si>
  <si>
    <t>E50000004</t>
  </si>
  <si>
    <t>Western Riverside Waste Authority</t>
  </si>
  <si>
    <t>E09000033</t>
  </si>
  <si>
    <t>E08000010</t>
  </si>
  <si>
    <t>Wigan</t>
  </si>
  <si>
    <t>E06000054</t>
  </si>
  <si>
    <t>Wiltshire</t>
  </si>
  <si>
    <t>E23000038</t>
  </si>
  <si>
    <t>Wiltshire Police and Crime Commissioner and Chief Constable</t>
  </si>
  <si>
    <t>E07000094</t>
  </si>
  <si>
    <t>Winchester</t>
  </si>
  <si>
    <t>E06000040</t>
  </si>
  <si>
    <t>Windsor &amp; Maidenhead</t>
  </si>
  <si>
    <t>E08000015</t>
  </si>
  <si>
    <t>Wirral</t>
  </si>
  <si>
    <t>E06000041</t>
  </si>
  <si>
    <t>Wokingham</t>
  </si>
  <si>
    <t>E08000031</t>
  </si>
  <si>
    <t>Wolverhampton</t>
  </si>
  <si>
    <t>E07000237</t>
  </si>
  <si>
    <t>Worcester</t>
  </si>
  <si>
    <t>E10000034</t>
  </si>
  <si>
    <t>Worcestershire</t>
  </si>
  <si>
    <t>E07000229</t>
  </si>
  <si>
    <t>Worthing</t>
  </si>
  <si>
    <t>E07000238</t>
  </si>
  <si>
    <t>Wychavon</t>
  </si>
  <si>
    <t>E07000128</t>
  </si>
  <si>
    <t>Wyre</t>
  </si>
  <si>
    <t>E07000239</t>
  </si>
  <si>
    <t>Wyre Forest</t>
  </si>
  <si>
    <t>E06000014</t>
  </si>
  <si>
    <t>York</t>
  </si>
  <si>
    <t>E26000012</t>
  </si>
  <si>
    <t>Yorkshire Dales National Park Authority</t>
  </si>
  <si>
    <t>Total Service Expenditure - Employees</t>
  </si>
  <si>
    <t>Total Service Expenditure - Running Expenses</t>
  </si>
  <si>
    <t>Total Service Expenditure - Total Expenditure</t>
  </si>
  <si>
    <t>Total Service Expenditure - Sales, Fees and Charges</t>
  </si>
  <si>
    <t>Total Service Expenditure - Other Income</t>
  </si>
  <si>
    <t>Total Service Expenditure - Total Income</t>
  </si>
  <si>
    <t>Total Service Expenditure - Net Current Expenditure</t>
  </si>
  <si>
    <t>COUNTIF(f_allc_exp,f_cores_exp)</t>
  </si>
  <si>
    <t>CLUSTER(G14:I514,8,4)</t>
  </si>
  <si>
    <t>FLATNESS(MAP(SEQUENCE(K),LAMBDA(a,SUM(IF(f_allc_exp=a,1,0)))))</t>
  </si>
  <si>
    <t>LET(table,Q14:S514,K,8,mode,4,iterations,200,cl,"Cluster ",N,ROWS(table)-1,dims,COLUMNS(table)-1,ank,INDEX(table,1,1),obs,OFFSET(ank,1,0,N,1),avgs,MAP(SEQUENCE(1,dims),LAMBDA(a,AVERAGE(OFFSET(ank,1,a,N,1)))),sdvs,MAP(SEQUENCE(1,dims),LAMBDA(a,STDEV.P(OFFSET(ank,1,a,N,1)))),start_cores,INDEX((SORTBY(DROP(DROP(table,1),0,1),RANDARRAY(N))-avgs)/sdvs,SEQUENCE(K),SEQUENCE(1,dims)),start_allc,MAP(SEQUENCE(N),LAMBDA(a,LET(d_vals,ROUND(MAP(SEQUENCE(K),LAMBDA(b,DISTANCE(ROUND((OFFSET(ank,a,1,1,dims)-avgs)/sdvs,4),INDEX(start_cores,b,)))),4),mn_ID,MATCH(MIN(d_vals),d_vals,0),mn_ID))),start_str,TEXTJOIN(",",1,start_cores)&amp;"#"&amp;TEXTJOIN(",",1,start_allc)&amp;"_1",C_and_A_list,SCAN(start_str,SEQUENCE(iterations),LAMBDA(a,b,IF(RIGHT(a,1)="0",a,C_ITERATE(table,a)))),f_str,TEXTBEFORE(INDEX(C_and_A_list,iterations,1),"_"),f_cores,TEXTBEFORE(f_str,"#"),f_allc,TEXTAFTER(f_str,"#"),f_cores_exp,NUMBERVALUE(WRAPROWS(TEXTSPLIT(f_cores,","),dims)),f_allc_exp,TRANSPOSE(NUMBERVALUE(TEXTSPLIT(f_allc,","))),a_dist,AVERAGE(MAP(SEQUENCE(N),LAMBDA(a,DISTANCE(ROUND((OFFSET(ank,a,1,1,dims)-avgs)/sdvs,4),INDEX(f_cores_exp,INDEX(f_allc_exp,a,1),))))),fa_dist,ROUND(SQRT(MIN_DMX(f_cores_exp)*LN(K)*FLATNESS(MAP(SEQUENCE(K),LAMBDA(a,SUM(IF(f_allc_exp=a,1,0))))))/(a_dist*SQRT(K^(1/dims))),2),mode_M1,fa_dist,mode_0,VSTACK(fa_dist,"Cluster "&amp;f_allc_exp),S_part,HSTACK("Score",fa_dist),IC_part,HSTACK(obs,cl&amp;f_allc_exp),mode_1,VSTACK(S_part,IC_part),Mode_2,VSTACK(S_part,SORTBY(IC_part,f_allc_exp)),SC_part,VSTACK(S_part,HSTACK(cl&amp;"ID",OFFSET(ank,0,1,1,dims)),HSTACK(cl&amp;SEQUENCE(K),(f_cores_exp*sdvs)+avgs)),mode_3,IFERROR(SC_part,""),HDC_part,HSTACK(OFFSET(ank,0,0,1,dims+1),TRIM(cl)),IVC_part,HSTACK(OFFSET(ank,1,0,N,dims+1),"Cluster "&amp;f_allc_exp),mode_4,IFERROR(VSTACK(SC_part,HDC_part,IVC_part),""),mode_5,IFERROR(VSTACK(SC_part,HDC_part,SORTBY(IVC_part,f_allc_exp)),""),final,SWITCH(mode,-1,mode_M1,0,mode_0,1,mode_1,2,Mode_2,3,mode_3,4,mode_4,5,mode_5,"ERROR - pick a value for ""Mode"" of either a blank, or -1 --&gt; 5."),final)</t>
  </si>
  <si>
    <t>MAP(AO13#,LAMBDA(a,CLUSTER(V14#,a,-1)))</t>
  </si>
  <si>
    <t>CLUSTER(BM15:BT430,7,4)</t>
  </si>
  <si>
    <t>Clustering</t>
  </si>
  <si>
    <t>Find natural groupings within a dataset</t>
  </si>
  <si>
    <t>Person_1</t>
  </si>
  <si>
    <t>Person_2</t>
  </si>
  <si>
    <t>Person_3</t>
  </si>
  <si>
    <t>Person_4</t>
  </si>
  <si>
    <t>Person_5</t>
  </si>
  <si>
    <t>Person_6</t>
  </si>
  <si>
    <t>Person_7</t>
  </si>
  <si>
    <t>Person_8</t>
  </si>
  <si>
    <t>Person_9</t>
  </si>
  <si>
    <t>Person_10</t>
  </si>
  <si>
    <t>Person_11</t>
  </si>
  <si>
    <t>Person_12</t>
  </si>
  <si>
    <t>Person_13</t>
  </si>
  <si>
    <t>Person_14</t>
  </si>
  <si>
    <t>Person_15</t>
  </si>
  <si>
    <t>Person_16</t>
  </si>
  <si>
    <t>Person_17</t>
  </si>
  <si>
    <t>Person_18</t>
  </si>
  <si>
    <t>Person_19</t>
  </si>
  <si>
    <t>Person_20</t>
  </si>
  <si>
    <t>Person_21</t>
  </si>
  <si>
    <t>Person_22</t>
  </si>
  <si>
    <t>Person_23</t>
  </si>
  <si>
    <t>Person_24</t>
  </si>
  <si>
    <t>Person_25</t>
  </si>
  <si>
    <t>Person_26</t>
  </si>
  <si>
    <t>Person_27</t>
  </si>
  <si>
    <t>Person_28</t>
  </si>
  <si>
    <t>Person_29</t>
  </si>
  <si>
    <t>Person_30</t>
  </si>
  <si>
    <t>Person_31</t>
  </si>
  <si>
    <t>Person_32</t>
  </si>
  <si>
    <t>Person_33</t>
  </si>
  <si>
    <t>Person_34</t>
  </si>
  <si>
    <t>Person_35</t>
  </si>
  <si>
    <t>Person_36</t>
  </si>
  <si>
    <t>Person_37</t>
  </si>
  <si>
    <t>Person_38</t>
  </si>
  <si>
    <t>Person_39</t>
  </si>
  <si>
    <t>Person_40</t>
  </si>
  <si>
    <t>Person_41</t>
  </si>
  <si>
    <t>Person_42</t>
  </si>
  <si>
    <t>Person_43</t>
  </si>
  <si>
    <t>Person_44</t>
  </si>
  <si>
    <t>Person_45</t>
  </si>
  <si>
    <t>Person_46</t>
  </si>
  <si>
    <t>Person_47</t>
  </si>
  <si>
    <t>Person_48</t>
  </si>
  <si>
    <t>Person_49</t>
  </si>
  <si>
    <t>Person_50</t>
  </si>
  <si>
    <t>Person_51</t>
  </si>
  <si>
    <t>Person_52</t>
  </si>
  <si>
    <t>Person_53</t>
  </si>
  <si>
    <t>Person_54</t>
  </si>
  <si>
    <t>Person_55</t>
  </si>
  <si>
    <t>Person_56</t>
  </si>
  <si>
    <t>Person_57</t>
  </si>
  <si>
    <t>Person_58</t>
  </si>
  <si>
    <t>Person_59</t>
  </si>
  <si>
    <t>Person_60</t>
  </si>
  <si>
    <t>Person_61</t>
  </si>
  <si>
    <t>Person_62</t>
  </si>
  <si>
    <t>Person_63</t>
  </si>
  <si>
    <t>Person_64</t>
  </si>
  <si>
    <t>Person_65</t>
  </si>
  <si>
    <t>Person_66</t>
  </si>
  <si>
    <t>Person_67</t>
  </si>
  <si>
    <t>Person_68</t>
  </si>
  <si>
    <t>Person_69</t>
  </si>
  <si>
    <t>Person_70</t>
  </si>
  <si>
    <t>Person_71</t>
  </si>
  <si>
    <t>Person_72</t>
  </si>
  <si>
    <t>Person_73</t>
  </si>
  <si>
    <t>Person_74</t>
  </si>
  <si>
    <t>Person_75</t>
  </si>
  <si>
    <t>Person_76</t>
  </si>
  <si>
    <t>Person_77</t>
  </si>
  <si>
    <t>Person_78</t>
  </si>
  <si>
    <t>Person_79</t>
  </si>
  <si>
    <t>Person_80</t>
  </si>
  <si>
    <t>Person_81</t>
  </si>
  <si>
    <t>Person_82</t>
  </si>
  <si>
    <t>Person_83</t>
  </si>
  <si>
    <t>Person_84</t>
  </si>
  <si>
    <t>Person_85</t>
  </si>
  <si>
    <t>Person_86</t>
  </si>
  <si>
    <t>Person_87</t>
  </si>
  <si>
    <t>Person_88</t>
  </si>
  <si>
    <t>Person_89</t>
  </si>
  <si>
    <t>Person_90</t>
  </si>
  <si>
    <t>Person_91</t>
  </si>
  <si>
    <t>Person_92</t>
  </si>
  <si>
    <t>Person_93</t>
  </si>
  <si>
    <t>Person_94</t>
  </si>
  <si>
    <t>Person_95</t>
  </si>
  <si>
    <t>Person_96</t>
  </si>
  <si>
    <t>Person_97</t>
  </si>
  <si>
    <t>Person_98</t>
  </si>
  <si>
    <t>Person_99</t>
  </si>
  <si>
    <t>Person_100</t>
  </si>
  <si>
    <t>Person_101</t>
  </si>
  <si>
    <t>Person_102</t>
  </si>
  <si>
    <t>Person_103</t>
  </si>
  <si>
    <t>Person_104</t>
  </si>
  <si>
    <t>Person_105</t>
  </si>
  <si>
    <t>Person_106</t>
  </si>
  <si>
    <t>Person_107</t>
  </si>
  <si>
    <t>Person_108</t>
  </si>
  <si>
    <t>Person_109</t>
  </si>
  <si>
    <t>Person_110</t>
  </si>
  <si>
    <t>Person_111</t>
  </si>
  <si>
    <t>Person_112</t>
  </si>
  <si>
    <t>Person_113</t>
  </si>
  <si>
    <t>Person_114</t>
  </si>
  <si>
    <t>Person_115</t>
  </si>
  <si>
    <t>Person_116</t>
  </si>
  <si>
    <t>Person_117</t>
  </si>
  <si>
    <t>Person_118</t>
  </si>
  <si>
    <t>Person_119</t>
  </si>
  <si>
    <t>Person_120</t>
  </si>
  <si>
    <t>Person_121</t>
  </si>
  <si>
    <t>Person_122</t>
  </si>
  <si>
    <t>Person_123</t>
  </si>
  <si>
    <t>Person_124</t>
  </si>
  <si>
    <t>Person_125</t>
  </si>
  <si>
    <t>Person_126</t>
  </si>
  <si>
    <t>Person_127</t>
  </si>
  <si>
    <t>Person_128</t>
  </si>
  <si>
    <t>Person_129</t>
  </si>
  <si>
    <t>Person_130</t>
  </si>
  <si>
    <t>Person_131</t>
  </si>
  <si>
    <t>Person_132</t>
  </si>
  <si>
    <t>Person_133</t>
  </si>
  <si>
    <t>Person_134</t>
  </si>
  <si>
    <t>Person_135</t>
  </si>
  <si>
    <t>Person_136</t>
  </si>
  <si>
    <t>Person_137</t>
  </si>
  <si>
    <t>Person_138</t>
  </si>
  <si>
    <t>Person_139</t>
  </si>
  <si>
    <t>Person_140</t>
  </si>
  <si>
    <t>Person_141</t>
  </si>
  <si>
    <t>Person_142</t>
  </si>
  <si>
    <t>Person_143</t>
  </si>
  <si>
    <t>Person_144</t>
  </si>
  <si>
    <t>Person_145</t>
  </si>
  <si>
    <t>Person_146</t>
  </si>
  <si>
    <t>Person_147</t>
  </si>
  <si>
    <t>Person_148</t>
  </si>
  <si>
    <t>Person_149</t>
  </si>
  <si>
    <t>Person_150</t>
  </si>
  <si>
    <t>Person_151</t>
  </si>
  <si>
    <t>Person_152</t>
  </si>
  <si>
    <t>Person_153</t>
  </si>
  <si>
    <t>Person_154</t>
  </si>
  <si>
    <t>Person_155</t>
  </si>
  <si>
    <t>Person_156</t>
  </si>
  <si>
    <t>Person_157</t>
  </si>
  <si>
    <t>Person_158</t>
  </si>
  <si>
    <t>Person_159</t>
  </si>
  <si>
    <t>Person_160</t>
  </si>
  <si>
    <t>Person_161</t>
  </si>
  <si>
    <t>Person_162</t>
  </si>
  <si>
    <t>Person_163</t>
  </si>
  <si>
    <t>Person_164</t>
  </si>
  <si>
    <t>Person_165</t>
  </si>
  <si>
    <t>Person_166</t>
  </si>
  <si>
    <t>Person_167</t>
  </si>
  <si>
    <t>Person_168</t>
  </si>
  <si>
    <t>Person_169</t>
  </si>
  <si>
    <t>Person_170</t>
  </si>
  <si>
    <t>Person_171</t>
  </si>
  <si>
    <t>Person_172</t>
  </si>
  <si>
    <t>Person_173</t>
  </si>
  <si>
    <t>Person_174</t>
  </si>
  <si>
    <t>Person_175</t>
  </si>
  <si>
    <t>Person_176</t>
  </si>
  <si>
    <t>Person_177</t>
  </si>
  <si>
    <t>Person_178</t>
  </si>
  <si>
    <t>Person_179</t>
  </si>
  <si>
    <t>Person_180</t>
  </si>
  <si>
    <t>Person_181</t>
  </si>
  <si>
    <t>Person_182</t>
  </si>
  <si>
    <t>Person_183</t>
  </si>
  <si>
    <t>Person_184</t>
  </si>
  <si>
    <t>Person_185</t>
  </si>
  <si>
    <t>Person_186</t>
  </si>
  <si>
    <t>Person_187</t>
  </si>
  <si>
    <t>Person_188</t>
  </si>
  <si>
    <t>Person_189</t>
  </si>
  <si>
    <t>Person_190</t>
  </si>
  <si>
    <t>Person_191</t>
  </si>
  <si>
    <t>Person_192</t>
  </si>
  <si>
    <t>Person_193</t>
  </si>
  <si>
    <t>Person_194</t>
  </si>
  <si>
    <t>Person_195</t>
  </si>
  <si>
    <t>Person_196</t>
  </si>
  <si>
    <t>Person_197</t>
  </si>
  <si>
    <t>Person_198</t>
  </si>
  <si>
    <t>Person_199</t>
  </si>
  <si>
    <t>Person_200</t>
  </si>
  <si>
    <t>Person_201</t>
  </si>
  <si>
    <t>Person_202</t>
  </si>
  <si>
    <t>Person_203</t>
  </si>
  <si>
    <t>Person_204</t>
  </si>
  <si>
    <t>Person_205</t>
  </si>
  <si>
    <t>Person_206</t>
  </si>
  <si>
    <t>Person_207</t>
  </si>
  <si>
    <t>Person_208</t>
  </si>
  <si>
    <t>Person_209</t>
  </si>
  <si>
    <t>Person_210</t>
  </si>
  <si>
    <t>Person_211</t>
  </si>
  <si>
    <t>Person_212</t>
  </si>
  <si>
    <t>Person_213</t>
  </si>
  <si>
    <t>Person_214</t>
  </si>
  <si>
    <t>Person_215</t>
  </si>
  <si>
    <t>Person_216</t>
  </si>
  <si>
    <t>Person_217</t>
  </si>
  <si>
    <t>Person_218</t>
  </si>
  <si>
    <t>Person_219</t>
  </si>
  <si>
    <t>Person_220</t>
  </si>
  <si>
    <t>Person_221</t>
  </si>
  <si>
    <t>Person_222</t>
  </si>
  <si>
    <t>Person_223</t>
  </si>
  <si>
    <t>Person_224</t>
  </si>
  <si>
    <t>Person_225</t>
  </si>
  <si>
    <t>Person_226</t>
  </si>
  <si>
    <t>Person_227</t>
  </si>
  <si>
    <t>Person_228</t>
  </si>
  <si>
    <t>Person_229</t>
  </si>
  <si>
    <t>Person_230</t>
  </si>
  <si>
    <t>Person_231</t>
  </si>
  <si>
    <t>Person_232</t>
  </si>
  <si>
    <t>Person_233</t>
  </si>
  <si>
    <t>Person_234</t>
  </si>
  <si>
    <t>Person_235</t>
  </si>
  <si>
    <t>Person_236</t>
  </si>
  <si>
    <t>Person_237</t>
  </si>
  <si>
    <t>Person_238</t>
  </si>
  <si>
    <t>Person_239</t>
  </si>
  <si>
    <t>Person_240</t>
  </si>
  <si>
    <t>Person_241</t>
  </si>
  <si>
    <t>Person_242</t>
  </si>
  <si>
    <t>Person_243</t>
  </si>
  <si>
    <t>Person_244</t>
  </si>
  <si>
    <t>Person_245</t>
  </si>
  <si>
    <t>Person_246</t>
  </si>
  <si>
    <t>Person_247</t>
  </si>
  <si>
    <t>Person_248</t>
  </si>
  <si>
    <t>Person_249</t>
  </si>
  <si>
    <t>Person_250</t>
  </si>
  <si>
    <t>Person_251</t>
  </si>
  <si>
    <t>Person_252</t>
  </si>
  <si>
    <t>Person_253</t>
  </si>
  <si>
    <t>Person_254</t>
  </si>
  <si>
    <t>Person_255</t>
  </si>
  <si>
    <t>Person_256</t>
  </si>
  <si>
    <t>Person_257</t>
  </si>
  <si>
    <t>Person_258</t>
  </si>
  <si>
    <t>Person_259</t>
  </si>
  <si>
    <t>Person_260</t>
  </si>
  <si>
    <t>Person_261</t>
  </si>
  <si>
    <t>Person_262</t>
  </si>
  <si>
    <t>Person_263</t>
  </si>
  <si>
    <t>Person_264</t>
  </si>
  <si>
    <t>Person_265</t>
  </si>
  <si>
    <t>Person_266</t>
  </si>
  <si>
    <t>Person_267</t>
  </si>
  <si>
    <t>Person_268</t>
  </si>
  <si>
    <t>Person_269</t>
  </si>
  <si>
    <t>Person_270</t>
  </si>
  <si>
    <t>Person_271</t>
  </si>
  <si>
    <t>Person_272</t>
  </si>
  <si>
    <t>Person_273</t>
  </si>
  <si>
    <t>Person_274</t>
  </si>
  <si>
    <t>Person_275</t>
  </si>
  <si>
    <t>Person_276</t>
  </si>
  <si>
    <t>Person_277</t>
  </si>
  <si>
    <t>Person_278</t>
  </si>
  <si>
    <t>Person_279</t>
  </si>
  <si>
    <t>Person_280</t>
  </si>
  <si>
    <t>Person_281</t>
  </si>
  <si>
    <t>Person_282</t>
  </si>
  <si>
    <t>Person_283</t>
  </si>
  <si>
    <t>Person_284</t>
  </si>
  <si>
    <t>Person_285</t>
  </si>
  <si>
    <t>Person_286</t>
  </si>
  <si>
    <t>Person_287</t>
  </si>
  <si>
    <t>Person_288</t>
  </si>
  <si>
    <t>Person_289</t>
  </si>
  <si>
    <t>Person_290</t>
  </si>
  <si>
    <t>Person_291</t>
  </si>
  <si>
    <t>Person_292</t>
  </si>
  <si>
    <t>Person_293</t>
  </si>
  <si>
    <t>Person_294</t>
  </si>
  <si>
    <t>Person_295</t>
  </si>
  <si>
    <t>Person_296</t>
  </si>
  <si>
    <t>Person_297</t>
  </si>
  <si>
    <t>Person_298</t>
  </si>
  <si>
    <t>Person_299</t>
  </si>
  <si>
    <t>Person_300</t>
  </si>
  <si>
    <t>Person_301</t>
  </si>
  <si>
    <t>Person_302</t>
  </si>
  <si>
    <t>Person_303</t>
  </si>
  <si>
    <t>Person_304</t>
  </si>
  <si>
    <t>Person_305</t>
  </si>
  <si>
    <t>Person_306</t>
  </si>
  <si>
    <t>Person_307</t>
  </si>
  <si>
    <t>Person_308</t>
  </si>
  <si>
    <t>Person_309</t>
  </si>
  <si>
    <t>Person_310</t>
  </si>
  <si>
    <t>Person_311</t>
  </si>
  <si>
    <t>Person_312</t>
  </si>
  <si>
    <t>Person_313</t>
  </si>
  <si>
    <t>Person_314</t>
  </si>
  <si>
    <t>Person_315</t>
  </si>
  <si>
    <t>Person_316</t>
  </si>
  <si>
    <t>Person_317</t>
  </si>
  <si>
    <t>Person_318</t>
  </si>
  <si>
    <t>Person_319</t>
  </si>
  <si>
    <t>Person_320</t>
  </si>
  <si>
    <t>Person_321</t>
  </si>
  <si>
    <t>Person_322</t>
  </si>
  <si>
    <t>Person_323</t>
  </si>
  <si>
    <t>Person_324</t>
  </si>
  <si>
    <t>Person_325</t>
  </si>
  <si>
    <t>Person_326</t>
  </si>
  <si>
    <t>Person_327</t>
  </si>
  <si>
    <t>Person_328</t>
  </si>
  <si>
    <t>Person_329</t>
  </si>
  <si>
    <t>Person_330</t>
  </si>
  <si>
    <t>Person_331</t>
  </si>
  <si>
    <t>Person_332</t>
  </si>
  <si>
    <t>Person_333</t>
  </si>
  <si>
    <t>Person_334</t>
  </si>
  <si>
    <t>Person_335</t>
  </si>
  <si>
    <t>Person_336</t>
  </si>
  <si>
    <t>Person_337</t>
  </si>
  <si>
    <t>Person_338</t>
  </si>
  <si>
    <t>Person_339</t>
  </si>
  <si>
    <t>Person_340</t>
  </si>
  <si>
    <t>Person_341</t>
  </si>
  <si>
    <t>Person_342</t>
  </si>
  <si>
    <t>Person_343</t>
  </si>
  <si>
    <t>Person_344</t>
  </si>
  <si>
    <t>Person_345</t>
  </si>
  <si>
    <t>Person_346</t>
  </si>
  <si>
    <t>Person_347</t>
  </si>
  <si>
    <t>Person_348</t>
  </si>
  <si>
    <t>Person_349</t>
  </si>
  <si>
    <t>Person_350</t>
  </si>
  <si>
    <t>Person_351</t>
  </si>
  <si>
    <t>Person_352</t>
  </si>
  <si>
    <t>Person_353</t>
  </si>
  <si>
    <t>Person_354</t>
  </si>
  <si>
    <t>Person_355</t>
  </si>
  <si>
    <t>Person_356</t>
  </si>
  <si>
    <t>Person_357</t>
  </si>
  <si>
    <t>Person_358</t>
  </si>
  <si>
    <t>Person_359</t>
  </si>
  <si>
    <t>Person_360</t>
  </si>
  <si>
    <t>Person_361</t>
  </si>
  <si>
    <t>Person_362</t>
  </si>
  <si>
    <t>Person_363</t>
  </si>
  <si>
    <t>Person_364</t>
  </si>
  <si>
    <t>Person_365</t>
  </si>
  <si>
    <t>Person_366</t>
  </si>
  <si>
    <t>Person_367</t>
  </si>
  <si>
    <t>Person_368</t>
  </si>
  <si>
    <t>Person_369</t>
  </si>
  <si>
    <t>Person_370</t>
  </si>
  <si>
    <t>Person_371</t>
  </si>
  <si>
    <t>Person_372</t>
  </si>
  <si>
    <t>Person_373</t>
  </si>
  <si>
    <t>Person_374</t>
  </si>
  <si>
    <t>Person_375</t>
  </si>
  <si>
    <t>Person_376</t>
  </si>
  <si>
    <t>Person_377</t>
  </si>
  <si>
    <t>Person_378</t>
  </si>
  <si>
    <t>Person_379</t>
  </si>
  <si>
    <t>Person_380</t>
  </si>
  <si>
    <t>Person_381</t>
  </si>
  <si>
    <t>Person_382</t>
  </si>
  <si>
    <t>Person_383</t>
  </si>
  <si>
    <t>Person_384</t>
  </si>
  <si>
    <t>Person_385</t>
  </si>
  <si>
    <t>Person_386</t>
  </si>
  <si>
    <t>Person_387</t>
  </si>
  <si>
    <t>Person_388</t>
  </si>
  <si>
    <t>Person_389</t>
  </si>
  <si>
    <t>Person_390</t>
  </si>
  <si>
    <t>Person_391</t>
  </si>
  <si>
    <t>Person_392</t>
  </si>
  <si>
    <t>Person_393</t>
  </si>
  <si>
    <t>Person_394</t>
  </si>
  <si>
    <t>Person_395</t>
  </si>
  <si>
    <t>Person_396</t>
  </si>
  <si>
    <t>Person_397</t>
  </si>
  <si>
    <t>Person_398</t>
  </si>
  <si>
    <t>Person_399</t>
  </si>
  <si>
    <t>Person_400</t>
  </si>
  <si>
    <t>Person_401</t>
  </si>
  <si>
    <t>Person_402</t>
  </si>
  <si>
    <t>Person_403</t>
  </si>
  <si>
    <t>Person_404</t>
  </si>
  <si>
    <t>Person_405</t>
  </si>
  <si>
    <t>Person_406</t>
  </si>
  <si>
    <t>Person_407</t>
  </si>
  <si>
    <t>Person_408</t>
  </si>
  <si>
    <t>Person_409</t>
  </si>
  <si>
    <t>Person_410</t>
  </si>
  <si>
    <t>Person_411</t>
  </si>
  <si>
    <t>Person_412</t>
  </si>
  <si>
    <t>Person_413</t>
  </si>
  <si>
    <t>Person_414</t>
  </si>
  <si>
    <t>Person_415</t>
  </si>
  <si>
    <t>Person_416</t>
  </si>
  <si>
    <t>Person_417</t>
  </si>
  <si>
    <t>Person_418</t>
  </si>
  <si>
    <t>Person_419</t>
  </si>
  <si>
    <t>Person_420</t>
  </si>
  <si>
    <t>Person_421</t>
  </si>
  <si>
    <t>Person_422</t>
  </si>
  <si>
    <t>Person_423</t>
  </si>
  <si>
    <t>Person_424</t>
  </si>
  <si>
    <t>Person_425</t>
  </si>
  <si>
    <t>Person_426</t>
  </si>
  <si>
    <t>Person_427</t>
  </si>
  <si>
    <t>Person_428</t>
  </si>
  <si>
    <t>Person_429</t>
  </si>
  <si>
    <t>Person_430</t>
  </si>
  <si>
    <t>Person_431</t>
  </si>
  <si>
    <t>Person_432</t>
  </si>
  <si>
    <t>Person_433</t>
  </si>
  <si>
    <t>Person_434</t>
  </si>
  <si>
    <t>Person_435</t>
  </si>
  <si>
    <t>Person_436</t>
  </si>
  <si>
    <t>Person_437</t>
  </si>
  <si>
    <t>Person_438</t>
  </si>
  <si>
    <t>Person_439</t>
  </si>
  <si>
    <t>Person_440</t>
  </si>
  <si>
    <t>Person_441</t>
  </si>
  <si>
    <t>Person_442</t>
  </si>
  <si>
    <t>Person_443</t>
  </si>
  <si>
    <t>Person_444</t>
  </si>
  <si>
    <t>Person_445</t>
  </si>
  <si>
    <t>Person_446</t>
  </si>
  <si>
    <t>Person_447</t>
  </si>
  <si>
    <t>Person_448</t>
  </si>
  <si>
    <t>Person_449</t>
  </si>
  <si>
    <t>Person_450</t>
  </si>
  <si>
    <t>Person_451</t>
  </si>
  <si>
    <t>Person_452</t>
  </si>
  <si>
    <t>Person_453</t>
  </si>
  <si>
    <t>Person_454</t>
  </si>
  <si>
    <t>Person_455</t>
  </si>
  <si>
    <t>Person_456</t>
  </si>
  <si>
    <t>Person_457</t>
  </si>
  <si>
    <t>Person_458</t>
  </si>
  <si>
    <t>Person_459</t>
  </si>
  <si>
    <t>Person_460</t>
  </si>
  <si>
    <t>Person_461</t>
  </si>
  <si>
    <t>Person_462</t>
  </si>
  <si>
    <t>Person_463</t>
  </si>
  <si>
    <t>Person_464</t>
  </si>
  <si>
    <t>Person_465</t>
  </si>
  <si>
    <t>Person_466</t>
  </si>
  <si>
    <t>Person_467</t>
  </si>
  <si>
    <t>Person_468</t>
  </si>
  <si>
    <t>Person_469</t>
  </si>
  <si>
    <t>Person_470</t>
  </si>
  <si>
    <t>Person_471</t>
  </si>
  <si>
    <t>Person_472</t>
  </si>
  <si>
    <t>Person_473</t>
  </si>
  <si>
    <t>Person_474</t>
  </si>
  <si>
    <t>Person_475</t>
  </si>
  <si>
    <t>Person_476</t>
  </si>
  <si>
    <t>Person_477</t>
  </si>
  <si>
    <t>Person_478</t>
  </si>
  <si>
    <t>Person_479</t>
  </si>
  <si>
    <t>Person_480</t>
  </si>
  <si>
    <t>Person_481</t>
  </si>
  <si>
    <t>Person_482</t>
  </si>
  <si>
    <t>Person_483</t>
  </si>
  <si>
    <t>Person_484</t>
  </si>
  <si>
    <t>Person_485</t>
  </si>
  <si>
    <t>Person_486</t>
  </si>
  <si>
    <t>Person_487</t>
  </si>
  <si>
    <t>Person_488</t>
  </si>
  <si>
    <t>Person_489</t>
  </si>
  <si>
    <t>Person_490</t>
  </si>
  <si>
    <t>Person_491</t>
  </si>
  <si>
    <t>Person_492</t>
  </si>
  <si>
    <t>Person_493</t>
  </si>
  <si>
    <t>Person_494</t>
  </si>
  <si>
    <t>Person_495</t>
  </si>
  <si>
    <t>Person_496</t>
  </si>
  <si>
    <t>Person_497</t>
  </si>
  <si>
    <t>Person_498</t>
  </si>
  <si>
    <t>Person_499</t>
  </si>
  <si>
    <t>Person_500</t>
  </si>
  <si>
    <t>Projects</t>
  </si>
  <si>
    <t>Cluster</t>
  </si>
  <si>
    <t>Cluster 1</t>
  </si>
  <si>
    <t>Cluster 4</t>
  </si>
  <si>
    <t>Cluster 2</t>
  </si>
  <si>
    <t>Cluster 3</t>
  </si>
  <si>
    <t>Clusters</t>
  </si>
  <si>
    <t>Cluster 8</t>
  </si>
  <si>
    <t>Cluster 5</t>
  </si>
  <si>
    <t>Cluster 7</t>
  </si>
  <si>
    <t>Cluster 6</t>
  </si>
  <si>
    <t>Mode 1</t>
  </si>
  <si>
    <t>Mode 2</t>
  </si>
  <si>
    <t>Cluster 1 : Cluster 2</t>
  </si>
  <si>
    <t>Cluster 8 : Cluster 4</t>
  </si>
  <si>
    <t>Cluster 5 : Cluster 6</t>
  </si>
  <si>
    <t>Cluster 2 : Cluster 7</t>
  </si>
  <si>
    <t>Cluster 7 : Cluster 5</t>
  </si>
  <si>
    <t>Cluster 3 : Cluster 8</t>
  </si>
  <si>
    <t>Cluster 4 : Cluster 3</t>
  </si>
  <si>
    <t>Cluster 6 : Cluster 1</t>
  </si>
  <si>
    <t>Unique combinations</t>
  </si>
  <si>
    <t>Count</t>
  </si>
  <si>
    <t>Cluster ID</t>
  </si>
  <si>
    <t>Mode 4</t>
  </si>
  <si>
    <t>Mode 5</t>
  </si>
  <si>
    <t>MULTIPLE FORMULAS (copy then press ESC to prevent the cell from increasing in height, or use CTRL + Z if it already has)
"Predict" = "LAMBDA(mode,X,Y,[Z],LET(T_X,IF(ISTEXT(INDEX(X,1,1)),"C","N"),T_Y,IF(ISTEXT(INDEX(Y,1,1)),"C","N"),type_key,T_X&amp;"_"&amp;T_Y,final,IF(type_key="C_C",C_PREDICT_C(mode,X,Y,Z),IF(type_key="N_N",IFERROR(N_PREDICT_N(mode,X,Y,MAX(1,INT(LN(COUNTA(X)))),Z),N_PREDICT_N(mode,X,Y,1,Z)),IF(type_key="C_N",C_PREDICT_N(mode,X,Y,Z),IF(type_key="N_C",N_PREDICT_C(mode,X,Y,Z),"ERROR")))),final))";
"C_predict_C" = "LAMBDA(mode,X,Y,[Z],LET(U_X,UNIQUE(X),U_Y,UNIQUE(Y),switch_map,MAP(U_X,LAMBDA(a,LET(Y_flt,FILTER(Y,X=a),YFU,UNIQUE(Y_flt),YFU_ct,MAP(YFU,LAMBDA(b,SUM(IF(Y_flt=b,1,0)))),out_val,INDEX(YFU,MATCH(MAX(YFU_ct),YFU_ct,0),1),out_val))),vals,XLOOKUP(X,U_X,switch_map),score,SUM(IF(Y=vals,1,0))/COUNTA(Y),predict,XLOOKUP(Z,U_X,switch_map),final,SWITCH(mode,"Score",score,"Values",vals,"Predict",IFERROR(predict,""),"ERROR: set the mode to either ""Score"", ""Values"" or ""Predict"""),final))";
"C_predict_N" =
"LAMBDA(mode,X,Y,[Z],LET(cats,UNIQUE(X),cat_avgs,AVERAGEIF(X,cats,Y),fit_vals,XLOOKUP(X,cats,cat_avgs),score,1-(AVERAGE((Y-fit_vals)^2)/VAR.P(Y)),final,SWITCH(mode,"Score",score,"Values",fit_vals,"Predict",IFERROR(XLOOKUP(Z,cats,cat_avgs),""),"ERROR"),final))"
"N_predict_C" = 
"LAMBDA(mode,X,Y,[Z],LET(ct,COUNTA(X),unq,UNIQUE(Y),ct_unq,COUNTIF(Y,unq),pct_unq,ct_unq/SUM(ct_unq),aprx_num,1/SUM(pct_unq^2),tranche_ct,INT(3*SQRT(aprx_num*LN(aprx_num)*LN(ct)))+1,ctp,MAP(SEQUENCE(tranche_ct-1)/tranche_ct,LAMBDA(a,PERCENTILE.EXC(X,a))),ctp_L,VSTACK(MIN(X),ctp),ctp_U,VSTACK(ctp,MAX(X)+1),cat_choice,MAP(SEQUENCE(tranche_ct),LAMBDA(a,LET(items,FILTER(Y,(X&gt;=INDEX(ctp_L,a,1))*(X&lt;=INDEX(ctp_U,a,1))),flt_unq,UNIQUE(items),flt_ct,MAP(flt_unq,LAMBDA(b,SUM(IF(items=b,1,0)))),final,INDEX(flt_unq,MATCH(MAX(flt_ct),flt_ct,0),1),final))),vals,MAP(X,LAMBDA(c,INDEX(cat_choice,SUM(IF(c&gt;ctp,1,0))+1,1))),score,SUM(IF(Y=vals,1,0))/ct,predictions,MAP(Z,LAMBDA(c,INDEX(cat_choice,SUM(IF(c&gt;ctp,1,0))+1,1))),final,IF(mode="Values",vals,IF(mode="Predict",predictions,score)),final))";
"N_predict_N" =
"LAMBDA(mode,A,B,M,[new_data],LET(S_A,SORT(A),S_B,SORTBY(B,A),out,HSTACK(S_A,S_B),ctps,PERCENTILE.INC(A,(SEQUENCE(M+1)-1)/M),ctp_L,DROP(ctps,-1),ctp_U,DROP(ctps,1),int,MAP(ctp_L,ctp_U,LAMBDA(L,U,INTERCEPT(FILTER(B,(A&gt;=L)*(A&lt;=U)),FILTER(A,(A&gt;=L)*(A&lt;=U))))),slp,MAP(ctp_L,ctp_U,LAMBDA(L,U,SLOPE(FILTER(B,(A&gt;=L)*(A&lt;=U)),FILTER(A,(A&gt;=L)*(A&lt;=U))))),section,MAP(A,LAMBDA(x,SUM(IF(x&gt;=ctp_L,1,0)))),int_choice,MAP(section,LAMBDA(x,INDEX(int,x,1))),slp_choice,MAP(section,LAMBDA(x,INDEX(slp,x,1))),fit_vals,int_choice+slp_choice*A,score,1-(AVERAGE((fit_vals-B)^2)/VAR.P(B)),new_section,MAP(new_data,LAMBDA(x,MAX(SUM(IF(x&gt;=ctp_L,1,0)),1))),new_int_choice,MAP(new_section,LAMBDA(x,INDEX(int,x,1))),new_slp_choice,MAP(new_section,LAMBDA(x,INDEX(slp,x,1))),prediction,new_int_choice+new_slp_choice*new_data,final,SWITCH(mode,"Score",score,"Values",fit_vals,"Predict",prediction,""),final))"</t>
  </si>
  <si>
    <t>MULTIPLE FORMULAS (copy then press ESC to prevent the cell from increasing in height, or use CTRL + Z if it already has)
"Distance" = 
LAMBDA(a,b,SUM(IFERROR(ABS(a-b),0))/SUM(IF(ISERROR(a-b),0,1)))
"Flatness" = 
LAMBDA(data,LET(nrm,data/SUM(data),final,1/(SUM(nrm^2)*COUNTA(nrm)),final))
"Min_dmx" = 
LAMBDA(data,LET(ct,ROWS(data),DMX,MAKEARRAY(ct,ct,LAMBDA(a,b,IF(a=b,"",DISTANCE(INDEX(data,a,),INDEX(data,b,))))),mins,MAP(SEQUENCE(ct),LAMBDA(a,MIN(INDEX(DMX,a,)))),av_min,AVERAGE(mins),av_min))
"C_iterate" = 
LAMBDA(table,raw_str,LET(ank,INDEX(table,1,1),N,ROWS(table)-1,dims,COLUMNS(table)-1,in_str,TEXTBEFORE(raw_str,"_"),K,COUNTA(TEXTSPLIT(TEXTBEFORE(in_str,"#"),","))/dims,avgs,MAP(SEQUENCE(1,dims),LAMBDA(a,AVERAGE(OFFSET(ank,1,a,N,1)))),sdvs,MAP(SEQUENCE(1,dims),LAMBDA(a,STDEV.P(OFFSET(ank,1,a,N,1)))),core_dtls,TEXTBEFORE(in_str,"#"),allc_dtls,TEXTAFTER(in_str,"#"),core_exp,NUMBERVALUE(WRAPROWS(TEXTSPLIT(core_dtls,","),dims)),allc_exp,TRANSPOSE(TEXTSPLIT(allc_dtls,",")),new_cores,ROUND(MAKEARRAY(K,dims,LAMBDA(a,b,AVERAGE(IF(NUMBERVALUE(allc_exp)=a,(OFFSET(ank,1,b,N,1)-INDEX(avgs,1,b))/INDEX(sdvs,1,b),"")))),4),new_allc,MAP(SEQUENCE(N),LAMBDA(a,LET(d_vals,ROUND(MAP(SEQUENCE(K),LAMBDA(b,DISTANCE(ROUND((OFFSET(ank,a,1,1,dims)-avgs)/sdvs,4),INDEX(new_cores,b,)))),4),mn_ID,MATCH(MIN(d_vals),d_vals,0),mn_ID))),out_str,TEXTJOIN(",",1,new_cores)&amp;"#"&amp;TEXTJOIN(",",1,new_allc),final,out_str&amp;IF(in_str=out_str,"_0","_1"),final))
"Cluster" = 
LAMBDA(table,K,[mode],LET(iterations,200,cl,"Cluster ",N,ROWS(table)-1,dims,COLUMNS(table)-1,ank,INDEX(table,1,1),obs,OFFSET(ank,1,0,N,1),avgs,MAP(SEQUENCE(1,dims),LAMBDA(a,AVERAGE(OFFSET(ank,1,a,N,1)))),sdvs,MAP(SEQUENCE(1,dims),LAMBDA(a,STDEV.P(OFFSET(ank,1,a,N,1)))),start_cores,INDEX((SORTBY(DROP(DROP(table,1),0,1),RANDARRAY(N))-avgs)/sdvs,SEQUENCE(K),SEQUENCE(1,dims)),start_allc,MAP(SEQUENCE(N),LAMBDA(a,LET(d_vals,ROUND(MAP(SEQUENCE(K),LAMBDA(b,DISTANCE(ROUND((OFFSET(ank,a,1,1,dims)-avgs)/sdvs,4),INDEX(start_cores,b,)))),4),mn_ID,MATCH(MIN(d_vals),d_vals,0),mn_ID))),start_str,TEXTJOIN(",",1,start_cores)&amp;"#"&amp;TEXTJOIN(",",1,start_allc)&amp;"_1",C_and_A_list,SCAN(start_str,SEQUENCE(iterations),LAMBDA(a,b,IF(RIGHT(a,1)="0",a,C_ITERATE(table,a)))),f_str,TEXTBEFORE(INDEX(C_and_A_list,iterations,1),"_"),f_cores,TEXTBEFORE(f_str,"#"),f_allc,TEXTAFTER(f_str,"#"),f_cores_exp,NUMBERVALUE(WRAPROWS(TEXTSPLIT(f_cores,","),dims)),f_allc_exp,TRANSPOSE(NUMBERVALUE(TEXTSPLIT(f_allc,","))),a_dist,AVERAGE(MAP(SEQUENCE(N),LAMBDA(a,DISTANCE(ROUND((OFFSET(ank,a,1,1,dims)-avgs)/sdvs,4),INDEX(f_cores_exp,INDEX(f_allc_exp,a,1),))))),fa_dist,ROUND(SQRT(MIN_DMX(f_cores_exp)*LN(K)*FLATNESS(MAP(SEQUENCE(K),LAMBDA(a,SUM(IF(f_allc_exp=a,1,0))))))/(a_dist*SQRT(K^(1/dims))),2),mode_M1,fa_dist,mode_0,VSTACK(fa_dist,"Cluster "&amp;f_allc_exp),S_part,HSTACK("Score",fa_dist),IC_part,HSTACK(obs,cl&amp;f_allc_exp),mode_1,VSTACK(S_part,IC_part),Mode_2,VSTACK(S_part,SORTBY(IC_part,f_allc_exp)),SC_part,VSTACK(S_part,HSTACK(cl&amp;"ID",OFFSET(ank,0,1,1,dims)),HSTACK(cl&amp;SEQUENCE(K),(f_cores_exp*sdvs)+avgs)),mode_3,IFERROR(SC_part,""),HDC_part,HSTACK(OFFSET(ank,0,0,1,dims+1),TRIM(cl)),IVC_part,HSTACK(OFFSET(ank,1,0,N,dims+1),"Cluster "&amp;f_allc_exp),mode_4,IFERROR(VSTACK(SC_part,HDC_part,IVC_part),""),mode_5,IFERROR(VSTACK(SC_part,HDC_part,SORTBY(IVC_part,f_allc_exp)),""),final,SWITCH(mode,-1,mode_M1,0,mode_0,1,mode_1,2,Mode_2,3,mode_3,4,mode_4,5,mode_5,"ERROR - pick a value for ""Mode"" of either a blank, or -1 --&gt; 5."),final))</t>
  </si>
  <si>
    <t>Secure Messaging</t>
  </si>
  <si>
    <t>Because the function is resource-intensive, the examples have been hard-coded. However you are welcome to write our the "CLUSTER()" function and try it for yourself, either on the testing data provided or on your own data. In the default setting, the function returns a score, as well as a list of which clusters each of the items belongs to. The system uses random starting positions, so you may get different results when repeating the analysis.</t>
  </si>
  <si>
    <t>The "4" in the second position of the formula indicates that we are assuming in advance that there are 4 clusters in the data. As shown in the graph below, there are indeed 4 clusters (ignoring the "Salary" column for now). The function not only summarises which items belong to each cluster, but it can also conduct the analysis with more than 2 dimensions, which cannot be visualised on a graph. The "3.25" at the top indicates the score; a number above 2 indicates some clustering, whereas scores above 3 indicate strong clustering.</t>
  </si>
  <si>
    <t>This way of using the function is more resource-intensive, as it repeats the analysis multiple times. However, it can be very helpful for finding the optimal number of clusters. Note that 10 is the realistic maximum; if you suspect that your data contains more than this, it may be best to split it into different subsets first.</t>
  </si>
  <si>
    <r>
      <rPr>
        <b/>
        <u/>
        <sz val="12"/>
        <color theme="1"/>
        <rFont val="Calibri"/>
        <family val="2"/>
        <scheme val="minor"/>
      </rPr>
      <t xml:space="preserve">Mode 3: Clusters
</t>
    </r>
    <r>
      <rPr>
        <sz val="12"/>
        <color theme="1"/>
        <rFont val="Calibri"/>
        <family val="2"/>
        <scheme val="minor"/>
      </rPr>
      <t xml:space="preserve">
Use this to see where the K selected clusters are, in terms of their average position. A bit of extra manipulation, using MAP, FILTER, NORMALISE and STDEV.P will let you see how spread out they are, as some clusters will be tighter than others. The 3 graphs show all pairwise combinations of metrics, effectively representing 3 dimensions with only 2.</t>
    </r>
  </si>
  <si>
    <r>
      <rPr>
        <b/>
        <u/>
        <sz val="12"/>
        <color theme="1"/>
        <rFont val="Calibri"/>
        <family val="2"/>
        <scheme val="minor"/>
      </rPr>
      <t xml:space="preserve">Modes 4 &amp; 5: Full summary
</t>
    </r>
    <r>
      <rPr>
        <sz val="12"/>
        <color theme="1"/>
        <rFont val="Calibri"/>
        <family val="2"/>
        <scheme val="minor"/>
      </rPr>
      <t xml:space="preserve">
These final modes summarise all of the information produced by the "CLUSTER()" function during its analysis. The positions of different clusters could be extracted from modes 0 --&gt; 2 using the MAP, UNIQUE and AVERAGEIF functions, but this saves a bit of time. Mode 5 is the same as mode 4, just with items sorted according to the cluster they belong to.</t>
    </r>
  </si>
  <si>
    <r>
      <rPr>
        <b/>
        <u/>
        <sz val="12"/>
        <color theme="1"/>
        <rFont val="Calibri"/>
        <family val="2"/>
        <scheme val="minor"/>
      </rPr>
      <t xml:space="preserve">Modes 1 &amp; 2: Assignments
</t>
    </r>
    <r>
      <rPr>
        <sz val="12"/>
        <color theme="1"/>
        <rFont val="Calibri"/>
        <family val="2"/>
        <scheme val="minor"/>
      </rPr>
      <t xml:space="preserve">
These modes show the cluster allocations next to the names of individual table items. Mode #2 sorts the data by cluster ID, so similar data points are grouped together in the table. Note that the numbers change between the 2 demonstrations, but the structure does not, as indicated by the final short table. There are only 8 unique combinations of mappings, out of a possible 64.</t>
    </r>
  </si>
  <si>
    <r>
      <rPr>
        <b/>
        <u/>
        <sz val="12"/>
        <color theme="1"/>
        <rFont val="Calibri"/>
        <family val="2"/>
        <scheme val="minor"/>
      </rPr>
      <t xml:space="preserve">Mode -1: score
</t>
    </r>
    <r>
      <rPr>
        <sz val="12"/>
        <color theme="1"/>
        <rFont val="Calibri"/>
        <family val="2"/>
        <scheme val="minor"/>
      </rPr>
      <t xml:space="preserve">
The function has several optional modes to choose from. These can be selected using the 3rd part of the formula, as shown below. Putting "-1" for the mode will just return the score. This can be useful when combined with the "MAP()" function, for finding out how many clusters there are.</t>
    </r>
  </si>
  <si>
    <r>
      <rPr>
        <b/>
        <u/>
        <sz val="12"/>
        <color theme="1"/>
        <rFont val="Calibri"/>
        <family val="2"/>
        <scheme val="minor"/>
      </rPr>
      <t>Extension #1: Weights</t>
    </r>
    <r>
      <rPr>
        <u/>
        <sz val="12"/>
        <color theme="1"/>
        <rFont val="Calibri"/>
        <family val="2"/>
        <scheme val="minor"/>
      </rPr>
      <t xml:space="preserve">
</t>
    </r>
    <r>
      <rPr>
        <sz val="12"/>
        <color theme="1"/>
        <rFont val="Calibri"/>
        <family val="2"/>
        <scheme val="minor"/>
      </rPr>
      <t xml:space="preserve">
Some metrics may be more important than others, or carry a negative weight. Use either of the methods shown below, to apply a set of weightings to the metrics.</t>
    </r>
  </si>
  <si>
    <r>
      <rPr>
        <b/>
        <u/>
        <sz val="12"/>
        <color theme="1"/>
        <rFont val="Calibri"/>
        <family val="2"/>
        <scheme val="minor"/>
      </rPr>
      <t>Extension #2: Cap</t>
    </r>
    <r>
      <rPr>
        <u/>
        <sz val="12"/>
        <color theme="1"/>
        <rFont val="Calibri"/>
        <family val="2"/>
        <scheme val="minor"/>
      </rPr>
      <t xml:space="preserve">
</t>
    </r>
    <r>
      <rPr>
        <sz val="12"/>
        <color theme="1"/>
        <rFont val="Calibri"/>
        <family val="2"/>
        <scheme val="minor"/>
      </rPr>
      <t xml:space="preserve">
Data sometimes has outliers that skew the results. Apply a cap to limit the impact that outliers can have on the final scores. A value of 2 - 4 is recommended.</t>
    </r>
  </si>
  <si>
    <r>
      <rPr>
        <b/>
        <u/>
        <sz val="12"/>
        <color theme="1"/>
        <rFont val="Calibri"/>
        <family val="2"/>
        <scheme val="minor"/>
      </rPr>
      <t>Extension #3: Mode</t>
    </r>
    <r>
      <rPr>
        <u/>
        <sz val="12"/>
        <color theme="1"/>
        <rFont val="Calibri"/>
        <family val="2"/>
        <scheme val="minor"/>
      </rPr>
      <t xml:space="preserve">
</t>
    </r>
    <r>
      <rPr>
        <sz val="12"/>
        <color theme="1"/>
        <rFont val="Calibri"/>
        <family val="2"/>
        <scheme val="minor"/>
      </rPr>
      <t xml:space="preserve">
Leaving this field blank will simply return the scores. Using "Both" will show the items and scores, and "Items" just shows the items. This will be more useful with later extensions.</t>
    </r>
  </si>
  <si>
    <r>
      <rPr>
        <b/>
        <u/>
        <sz val="12"/>
        <color theme="1"/>
        <rFont val="Calibri"/>
        <family val="2"/>
        <scheme val="minor"/>
      </rPr>
      <t>Extension #4: Sorting</t>
    </r>
    <r>
      <rPr>
        <u/>
        <sz val="12"/>
        <color theme="1"/>
        <rFont val="Calibri"/>
        <family val="2"/>
        <scheme val="minor"/>
      </rPr>
      <t xml:space="preserve">
</t>
    </r>
    <r>
      <rPr>
        <sz val="12"/>
        <color theme="1"/>
        <rFont val="Calibri"/>
        <family val="2"/>
        <scheme val="minor"/>
      </rPr>
      <t xml:space="preserve">
By default, this shows the items in the original order. Putting "1" will show the highest-scoring items first, and "-1" will show the lowest-scoring items.</t>
    </r>
  </si>
  <si>
    <r>
      <rPr>
        <b/>
        <u/>
        <sz val="12"/>
        <color theme="1"/>
        <rFont val="Calibri"/>
        <family val="2"/>
        <scheme val="minor"/>
      </rPr>
      <t>Extension #5: Top N in list</t>
    </r>
    <r>
      <rPr>
        <u/>
        <sz val="12"/>
        <color theme="1"/>
        <rFont val="Calibri"/>
        <family val="2"/>
        <scheme val="minor"/>
      </rPr>
      <t xml:space="preserve">
</t>
    </r>
    <r>
      <rPr>
        <sz val="12"/>
        <color theme="1"/>
        <rFont val="Calibri"/>
        <family val="2"/>
        <scheme val="minor"/>
      </rPr>
      <t xml:space="preserve">
Show the top 1, 10 or any number of items. Use this in combination with previous extensions to sort, filter and display the data in different ways, as shown below.</t>
    </r>
  </si>
  <si>
    <r>
      <rPr>
        <b/>
        <u/>
        <sz val="12"/>
        <color theme="1"/>
        <rFont val="Calibri"/>
        <family val="2"/>
        <scheme val="minor"/>
      </rPr>
      <t>Extension 1: Weights</t>
    </r>
    <r>
      <rPr>
        <sz val="12"/>
        <color theme="1"/>
        <rFont val="Calibri"/>
        <family val="2"/>
        <scheme val="minor"/>
      </rPr>
      <t xml:space="preserve">
The function can be modified to give more importance to some metrics in the table than to others. Note that it automatically adapts to the range in each column, so columns in the table with a wider spread of values do not dominate the results. 2 methods to weight the results are shown below.</t>
    </r>
  </si>
  <si>
    <r>
      <rPr>
        <b/>
        <u/>
        <sz val="12"/>
        <color theme="1"/>
        <rFont val="Calibri"/>
        <family val="2"/>
        <scheme val="minor"/>
      </rPr>
      <t>Extension 2: Furthest/closest</t>
    </r>
    <r>
      <rPr>
        <sz val="12"/>
        <color theme="1"/>
        <rFont val="Calibri"/>
        <family val="2"/>
        <scheme val="minor"/>
      </rPr>
      <t xml:space="preserve">
The next optional setting determines whether the function shows items that are most similar to the selected item first, or those that are most different. Entering no value, or "0", gives the closest items first. Putting "1" in this field shows the most distant items first.</t>
    </r>
  </si>
  <si>
    <r>
      <rPr>
        <b/>
        <u/>
        <sz val="12"/>
        <color theme="1"/>
        <rFont val="Calibri"/>
        <family val="2"/>
        <scheme val="minor"/>
      </rPr>
      <t>Extension 3: No header</t>
    </r>
    <r>
      <rPr>
        <sz val="12"/>
        <color theme="1"/>
        <rFont val="Calibri"/>
        <family val="2"/>
        <scheme val="minor"/>
      </rPr>
      <t xml:space="preserve">
This setting determines whether the table in question is assumed to have a header. By default it is: this is reflected in the function by putting either no value or "0". If the table has no heading, put "1" in this field.</t>
    </r>
  </si>
  <si>
    <r>
      <rPr>
        <b/>
        <u/>
        <sz val="12"/>
        <color theme="1"/>
        <rFont val="Calibri"/>
        <family val="2"/>
        <scheme val="minor"/>
      </rPr>
      <t>Extension 4: Mode</t>
    </r>
    <r>
      <rPr>
        <sz val="12"/>
        <color theme="1"/>
        <rFont val="Calibri"/>
        <family val="2"/>
        <scheme val="minor"/>
      </rPr>
      <t xml:space="preserve">
Here, you can use the following numbers to choose what the function outputs: "0" (or blank) shows just the list of item names; "1" shows the items and their statistical difference from the selected item; "2" shows the item names and values in the table; and "3" shows the item names, values and statistical differences from the selected item.</t>
    </r>
  </si>
  <si>
    <r>
      <rPr>
        <b/>
        <u/>
        <sz val="12"/>
        <color theme="1"/>
        <rFont val="Calibri"/>
        <family val="2"/>
        <scheme val="minor"/>
      </rPr>
      <t>Extension 5: Top N</t>
    </r>
    <r>
      <rPr>
        <sz val="12"/>
        <color theme="1"/>
        <rFont val="Calibri"/>
        <family val="2"/>
        <scheme val="minor"/>
      </rPr>
      <t xml:space="preserve">
This trims down the output list to a more manageable size. Currently, in a table with N rows, the function outputs an array of height N - 1. This aspect of the function lets you limit the size to a specific number of rows. Use this in conjunction with other parts of the function to customise output lists.</t>
    </r>
  </si>
  <si>
    <r>
      <rPr>
        <b/>
        <u/>
        <sz val="11"/>
        <color theme="1"/>
        <rFont val="Calibri"/>
        <family val="2"/>
        <scheme val="minor"/>
      </rPr>
      <t>Extention #1: Weighted median</t>
    </r>
    <r>
      <rPr>
        <sz val="11"/>
        <color theme="1"/>
        <rFont val="Calibri"/>
        <family val="2"/>
        <scheme val="minor"/>
      </rPr>
      <t xml:space="preserve">
Putting "1"  for the first optional setting produces a weighted median. The median takes the middle value from an ordered list, making it less sensitive to outliers than the mean average.</t>
    </r>
  </si>
  <si>
    <r>
      <rPr>
        <b/>
        <u/>
        <sz val="11"/>
        <color theme="1"/>
        <rFont val="Calibri"/>
        <family val="2"/>
        <scheme val="minor"/>
      </rPr>
      <t>Extention #2: Trimming distributions</t>
    </r>
    <r>
      <rPr>
        <sz val="11"/>
        <color theme="1"/>
        <rFont val="Calibri"/>
        <family val="2"/>
        <scheme val="minor"/>
      </rPr>
      <t xml:space="preserve">
The second setting eliminates values near the extremes - for example putting "0.2" in this field would remove the top and bottom 10% of values before the analysis. Values closer to 1 mean more of the distribution is removed, pre-analysis.</t>
    </r>
  </si>
  <si>
    <r>
      <rPr>
        <b/>
        <u/>
        <sz val="11"/>
        <color theme="1"/>
        <rFont val="Calibri"/>
        <family val="2"/>
        <scheme val="minor"/>
      </rPr>
      <t>Mode 1: "Score"</t>
    </r>
    <r>
      <rPr>
        <b/>
        <sz val="11"/>
        <color theme="1"/>
        <rFont val="Calibri"/>
        <family val="2"/>
        <scheme val="minor"/>
      </rPr>
      <t xml:space="preserve">
</t>
    </r>
    <r>
      <rPr>
        <sz val="11"/>
        <color theme="1"/>
        <rFont val="Calibri"/>
        <family val="2"/>
        <scheme val="minor"/>
      </rPr>
      <t xml:space="preserve">
The function has 3 settings, the first of which returns the "score". This is the degree to which it has been able to predict one metric using another. The syntax is always such that metric X predicts metric Y.</t>
    </r>
  </si>
  <si>
    <r>
      <rPr>
        <b/>
        <u/>
        <sz val="11"/>
        <color theme="1"/>
        <rFont val="Calibri"/>
        <family val="2"/>
        <scheme val="minor"/>
      </rPr>
      <t>Mode 2: "Values"</t>
    </r>
    <r>
      <rPr>
        <b/>
        <sz val="11"/>
        <color theme="1"/>
        <rFont val="Calibri"/>
        <family val="2"/>
        <scheme val="minor"/>
      </rPr>
      <t xml:space="preserve">
</t>
    </r>
    <r>
      <rPr>
        <sz val="11"/>
        <color theme="1"/>
        <rFont val="Calibri"/>
        <family val="2"/>
        <scheme val="minor"/>
      </rPr>
      <t xml:space="preserve">
The "Values" setting shows the function's outputs when applied to the original X_values (inputs). When the score is higher, these will be closer to the actual Y-values (output/target values).</t>
    </r>
  </si>
  <si>
    <r>
      <rPr>
        <b/>
        <u/>
        <sz val="11"/>
        <color theme="1"/>
        <rFont val="Calibri"/>
        <family val="2"/>
        <scheme val="minor"/>
      </rPr>
      <t>Mode 3: "Predict"</t>
    </r>
    <r>
      <rPr>
        <b/>
        <sz val="11"/>
        <color theme="1"/>
        <rFont val="Calibri"/>
        <family val="2"/>
        <scheme val="minor"/>
      </rPr>
      <t xml:space="preserve">
</t>
    </r>
    <r>
      <rPr>
        <sz val="11"/>
        <color theme="1"/>
        <rFont val="Calibri"/>
        <family val="2"/>
        <scheme val="minor"/>
      </rPr>
      <t xml:space="preserve">
By far the most important setting, this takes the relationship between the first 2 data columns, and applies it to new data, in order to generate predictions. The table below contains fictional data on the ages and salaries of 100 employees. As shown in the graph there is a positive relationship, with some random variation. Double-click on the yellow cell in the right-hand table to see how the formula is set up. This array of 15 cells uses existing data to make predictions, based on new "age" data.</t>
    </r>
  </si>
  <si>
    <r>
      <rPr>
        <b/>
        <u/>
        <sz val="12"/>
        <color theme="1"/>
        <rFont val="Calibri"/>
        <family val="2"/>
        <scheme val="minor"/>
      </rPr>
      <t>Extension 1: No header</t>
    </r>
    <r>
      <rPr>
        <u/>
        <sz val="12"/>
        <color theme="1"/>
        <rFont val="Calibri"/>
        <family val="2"/>
        <scheme val="minor"/>
      </rPr>
      <t xml:space="preserve">
</t>
    </r>
    <r>
      <rPr>
        <sz val="12"/>
        <color theme="1"/>
        <rFont val="Calibri"/>
        <family val="2"/>
        <scheme val="minor"/>
      </rPr>
      <t xml:space="preserve">
This setting determines whether the table in question is assumed to have a header. By default it is: this is reflected in the function by putting either no value or "0". If the table has no heading, put "1" in this field.</t>
    </r>
  </si>
  <si>
    <r>
      <rPr>
        <b/>
        <u/>
        <sz val="12"/>
        <color theme="1"/>
        <rFont val="Calibri"/>
        <family val="2"/>
        <scheme val="minor"/>
      </rPr>
      <t>Extension 2: Pick columns</t>
    </r>
    <r>
      <rPr>
        <u/>
        <sz val="12"/>
        <color theme="1"/>
        <rFont val="Calibri"/>
        <family val="2"/>
        <scheme val="minor"/>
      </rPr>
      <t xml:space="preserve">
</t>
    </r>
    <r>
      <rPr>
        <sz val="12"/>
        <color theme="1"/>
        <rFont val="Calibri"/>
        <family val="2"/>
        <scheme val="minor"/>
      </rPr>
      <t xml:space="preserve">
Use this to pick a random subset of columns, while preserving the order of row items. Make sure to choose a number (in the 2nd position) that is less than the number of columns, to avoid triggering an error.</t>
    </r>
  </si>
  <si>
    <r>
      <rPr>
        <b/>
        <u/>
        <sz val="12"/>
        <color theme="1"/>
        <rFont val="Calibri"/>
        <family val="2"/>
        <scheme val="minor"/>
      </rPr>
      <t xml:space="preserve">Extension 1: Threshold
</t>
    </r>
    <r>
      <rPr>
        <sz val="12"/>
        <color theme="1"/>
        <rFont val="Calibri"/>
        <family val="2"/>
        <scheme val="minor"/>
      </rPr>
      <t xml:space="preserve">
By default, any deviation from the average will be counted towards the "outlier score" used within the function, that is used to rank items. However, you can apply a threshold. This means that the difference between a raw "outlier value" and the threshold will be passed forward.</t>
    </r>
  </si>
  <si>
    <r>
      <rPr>
        <b/>
        <u/>
        <sz val="12"/>
        <color theme="1"/>
        <rFont val="Calibri"/>
        <family val="2"/>
        <scheme val="minor"/>
      </rPr>
      <t xml:space="preserve">Extension 2: Mode
</t>
    </r>
    <r>
      <rPr>
        <sz val="12"/>
        <color theme="1"/>
        <rFont val="Calibri"/>
        <family val="2"/>
        <scheme val="minor"/>
      </rPr>
      <t xml:space="preserve">
The function has 4 "modes". The default mode, also arrived at by putting 0 in this part of the formula, just returns the ordered list of items, sorted by the number and intensity of outliers they produced. Putting "1" will show the ordered list of row items, plus the average "outlier score" for each. This may help to see whether some items tend to deviate from the group average just a bit, or quite a lot, as compared to other items. Entering "2" will show the full data table, sorted according to deviations from group averages. Finally, putting "3" will show the original table, along with the outlier values that have been assigned to each row item.</t>
    </r>
  </si>
  <si>
    <r>
      <rPr>
        <b/>
        <u/>
        <sz val="12"/>
        <color theme="1"/>
        <rFont val="Calibri"/>
        <family val="2"/>
        <scheme val="minor"/>
      </rPr>
      <t xml:space="preserve">Extension 3: Top N
</t>
    </r>
    <r>
      <rPr>
        <sz val="12"/>
        <color theme="1"/>
        <rFont val="Calibri"/>
        <family val="2"/>
        <scheme val="minor"/>
      </rPr>
      <t xml:space="preserve">
The final extension allows you to trim the list, to see only the most significant deviations. It can work with any combination of the previous 2 extensions, as demonstrated in the examples below.</t>
    </r>
  </si>
  <si>
    <t>The "Cluster" function scans through a table of numerical data and divides it into natural groups. You have the option of choosing how many groups to use; the norm is between 3 at a minimum and 10 at a maximum. This may help to target marketing to specific types of customers, or generally allow you to hit more birds with a limited number of stones. The table below contains fictitious data on employees in a company, in 8 distinct clusters.</t>
  </si>
  <si>
    <r>
      <rPr>
        <b/>
        <u/>
        <sz val="12"/>
        <color theme="1"/>
        <rFont val="Calibri"/>
        <family val="2"/>
        <scheme val="minor"/>
      </rPr>
      <t xml:space="preserve">General notes
</t>
    </r>
    <r>
      <rPr>
        <sz val="12"/>
        <color theme="1"/>
        <rFont val="Calibri"/>
        <family val="2"/>
        <scheme val="minor"/>
      </rPr>
      <t xml:space="preserve">
The function can occasionally return an error, or a result with a low score, due to the way that it finds cluster allocations. Consider running the function multiple times, with different "K" values, before settling on a final allocation. Also note that it may not work with very large tables, since the iterative improvement process has to compress data into a text string, and these have a maximum length.</t>
    </r>
  </si>
  <si>
    <t>MAP(SEQUENCE(500),LAMBDA(a,OFFSET(L14,RANDBETWEEN(1,8),0)))</t>
  </si>
  <si>
    <t>ROUND(XLOOKUP($A$15:$A$514,$L$15#,M15:M22)+MAX(ABS(M15:M22))*NORM.INV(RANDARRAY(500),0,1)/$K$11,4)</t>
  </si>
  <si>
    <t>ROUND(XLOOKUP($A$15:$A$514,$L$15#,N15:N22)+MAX(ABS(N15:N22))*NORM.INV(RANDARRAY(500),0,1)/$K$11,4)</t>
  </si>
  <si>
    <t>ROUND(XLOOKUP($A$15:$A$514,$L$15#,O15:O22)+MAX(ABS(O15:O22))*NORM.INV(RANDARRAY(500),0,1)/$K$11,4)</t>
  </si>
  <si>
    <t>Group &amp;TRANSPOSE({"A","B","C","D","E","F","G","H"})</t>
  </si>
  <si>
    <t>Group A</t>
  </si>
  <si>
    <t>Group B</t>
  </si>
  <si>
    <t>Group C</t>
  </si>
  <si>
    <t>Group D</t>
  </si>
  <si>
    <t>Group E</t>
  </si>
  <si>
    <t>Group F</t>
  </si>
  <si>
    <t>Group G</t>
  </si>
  <si>
    <t>Group H</t>
  </si>
  <si>
    <t>LET(grp,A15#,data,G15:J514,hd,G14:J14,GT,TEXTAFTER(grp," "),final,VSTACK(hd,FILTER(data,(GT&lt;&gt;"X")*(GT&lt;&gt;"X")*(GT&lt;&gt;"X"))),final)</t>
  </si>
  <si>
    <t>DROP(Q14#,0,0)</t>
  </si>
  <si>
    <t>LEN(FORMULATEXT(AA14))</t>
  </si>
  <si>
    <t>SEQUENCE(9)</t>
  </si>
  <si>
    <t>AZ13:AZ19*SQRT(LN(AY13:AY19))</t>
  </si>
  <si>
    <t>as #4, sorted by allocations</t>
  </si>
  <si>
    <t>SORT(UNIQUE(AD21:AD520))</t>
  </si>
  <si>
    <t>COUNTIF(AD21:AD520,AF25#)</t>
  </si>
  <si>
    <t>SORT(UNIQUE(CD25:CD439))</t>
  </si>
  <si>
    <t>COUNTIF(CD25:CD439,CF25#)</t>
  </si>
  <si>
    <t>FLATNESS(CG25#)</t>
  </si>
  <si>
    <t>FLATNESS($CG$33:CG34)</t>
  </si>
  <si>
    <t>FLATNESS($CG$33:CG35)</t>
  </si>
  <si>
    <t>FLATNESS($CG$33:CG36)</t>
  </si>
  <si>
    <t>FLATNESS($CG$33:CG37)</t>
  </si>
  <si>
    <t>AVERAGE(2.58,3.35)</t>
  </si>
  <si>
    <t>FLATNESS(AG25#)</t>
  </si>
  <si>
    <t>Here's some sample text, to test the "secure transmission" system =)</t>
  </si>
  <si>
    <t>The "Messaging" function adds an extra layer of security to private messages. It works by taking in a text string and "splitting" it into several different strings, each of which appears completely random. No valuable information can be extracted from anything less than the full set of encrypted strings, regardless of the sophistication of the techniques employed. The example below shows a string being split into 5 parts.</t>
  </si>
  <si>
    <t>The same encrypted messages, just transposed</t>
  </si>
  <si>
    <t>To extract the original message from a set of random messages, simply use the same function and point it at the set of encrypted text strings. The function works regardless of whether they are arranged vertically or horizontally. Note that messages can only be decrypted if they contain less than 7,120 characters, or about 1,200 words. Encrypted messages can be arranged in any order, and they will still be decrypted by the function.</t>
  </si>
  <si>
    <t>^^</t>
  </si>
  <si>
    <t>Split messages into indecypherable random noise, for secure communication</t>
  </si>
  <si>
    <t>The advantage of using the "Messaging" function is that it enables you to send messages with far greater security. Any individual messaging service may be compromised, and attackers might be able to gain access to sensitive information. However, it is far less likely that a malicious actor will be able to eavesdrop on multiple channels of communication. For example, you could split a message into 7 parts and send one through Facebook messenger, another through WhatsApp, 3 via different email accounts, one through a private LinkedIn message and a final encrypted string over MS Teams. Even if an attacker were to intercept 6 of the 7 coded messages, and gain access to the decryption function, there would be no way for them to extract any sensitive information.</t>
  </si>
  <si>
    <t>LAMBDA(input,[num_strings],LET(rw,ROWS(input),cl,COLUMNS(input),encoding,IF(rw+cl=2,1,IF(MIN(rw,cl)=1,0,-1)),ascii,TEXTJOIN("",1," !""","#$%&amp;'()*+,-./0123456789:;&lt;=&gt;?@ABCDEFGHIJKLMNOPQRSTUVWXYZ[\]^_`abcdefghijklmnopqrstuvwxyz{|}¦¬’“”–…"),Dlen,LEN(ascii),case_split,IF(encoding=-1,"ERROR: please select a range with 1 column and multiple rows or 1 row and multiple columns",IF(encoding=1,IF(num_strings&lt;2,"ERROR: please choose a number of strings (2 or more) to split the message into",LET(c_input,CLEAN(input),L,LEN(c_input),U_char,UNIQUE(MAP(SEQUENCE(L),LAMBDA(a,MID(c_input,a,1)))),not_matched,FILTER(U_char,ISERROR(FIND(U_char,ascii))),arr,RANDARRAY(num_strings-1,L,1,Dlen,1),str_exp,MAP(SEQUENCE(1,L),LAMBDA(x,MID(c_input,x,1))),num_exp,FIND(str_exp,ascii),f_rnd,MOD(Dlen-1+num_exp-MOD(BYCOL(arr,LAMBDA(a,SUM(a))),Dlen),Dlen)+1,f_arr,VSTACK(arr,f_rnd),f_txt,BYROW(f_arr,LAMBDA(y,TEXTJOIN("",1,MID(ascii,y,1)))),sp_final,IF(ISERROR(not_matched),f_txt,"ERROR: the following characters are not supported: "&amp;TEXTJOIN(", ",1,""""&amp;not_matched&amp;"""")),sp_final)),IF(MAX(LEN(input))&lt;&gt;MIN(LEN(input)),"ERROR: input strings must be the same length",LET(L,LEN(INDEX(input,1,1)),T_input,IF(ROWS(input)=1,TRANSPOSE(input),input),TEXTJOIN("",1,MID(ascii,MAP(SEQUENCE(1,L),LAMBDA(a,MOD(SUM(FIND(MID(T_input,a,1),ascii))-1,Dlen)+1)),1)))))),case_split))</t>
  </si>
  <si>
    <t>Focus</t>
  </si>
  <si>
    <t>*integral over space to capture general proximity/intensity of points, get a strength value for every point, then use multivariate (partial?) differentiation to calculate peaks, which will then be cluster cores (use a further bit of optimisation to determine size of clusters; may be possible to do better than assigning points just to the closest core, though this is good)</t>
  </si>
  <si>
    <t>The purpose of this document is to empower analysts to undertake more advanced analysis than is possible with Excel's pre-programmed functions. This will save time, and offer new opportunities to extract insights from data.</t>
  </si>
  <si>
    <t>N rows of D-dimensional data are fed in, and result in a distribution of output intensities across C unique categories</t>
  </si>
  <si>
    <t>Raw final-layer values are few through a square-and-divide softmax-type function (cheaper than exponentiation)</t>
  </si>
  <si>
    <t>Numerical data is normalised before being fed in; only numerical at this stage</t>
  </si>
  <si>
    <t>Neurons hold FP data (4dp?) but weights are only 1 or -1 (could be 0; to try later)</t>
  </si>
  <si>
    <t>Check that outputs CAN be more complex than a linear function - had this problem in a previous system</t>
  </si>
  <si>
    <t>Middle-layer neurons are activated according to RELU with bias = 0</t>
  </si>
  <si>
    <t>Option to choose the number of iterations - if left blank then the system calculates a default, probably based on table dimensions but it could use NG-related stats</t>
  </si>
  <si>
    <t>Need to decide whether to produce N semi-random nets per iteration or ~SQRT(N)</t>
  </si>
  <si>
    <t>"It is highly recommended to set up the data such that there are a small number of categories relative to the number of observations; ideally less than the natural logarithm "LN()""</t>
  </si>
  <si>
    <t>Each instance of the net is scored according to the square-max; this gives a number between 0 and 1. Adjust this by the group average (or just normalise) across all scores, and use this to positively/negatively inform the votes for/against each parameter.</t>
  </si>
  <si>
    <t>Experiment with normalising scores vs. not doing so</t>
  </si>
  <si>
    <t>Check that the basic optimisation method works with a linear system before progressing to multiple layers</t>
  </si>
  <si>
    <t>Take sign of the sumproduct (or similar) to determine the "democratic" value for this weight - repeat across all weights</t>
  </si>
  <si>
    <t>Collection</t>
  </si>
  <si>
    <t>*function to collect together all of the non-blank cells in a range</t>
  </si>
  <si>
    <t>*use 1 table as a reference and the other as a test; see if any of the items in the test table look abnormal and by how much</t>
  </si>
  <si>
    <t>* ^ check for category percentages (would only work for overall similarity, maybe finding new values that aren't in the base table's text columns</t>
  </si>
  <si>
    <r>
      <t xml:space="preserve">In addition to the tools provided here, we offer data-related consulting services for businesses and other organisations. These services include but are not limited to: automating processes, analysing data, creating interactive data dashboards with Excel and Power Bi, validation &amp; error checks, and creating bespoke systems for specific business needs.
To learn more and enquire about demonstrations of the aforementioned services &amp; systems, please email </t>
    </r>
    <r>
      <rPr>
        <b/>
        <sz val="11"/>
        <color theme="1"/>
        <rFont val="Calibri"/>
        <family val="2"/>
        <scheme val="minor"/>
      </rPr>
      <t>BA.solutions@tutanota.com</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</si>
</sst>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8" x14ac:knownFonts="1">
    <font>
      <sz val="11"/>
      <color theme="1"/>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2"/>
      <color theme="1"/>
      <name val="Calibri"/>
      <family val="2"/>
      <scheme val="minor"/>
    </font>
    <font>
      <b/>
      <sz val="12"/>
      <color theme="1"/>
      <name val="Calibri"/>
      <family val="2"/>
      <scheme val="minor"/>
    </font>
    <font>
      <b/>
      <sz val="8"/>
      <color theme="1"/>
      <name val="Calibri"/>
      <family val="2"/>
      <scheme val="minor"/>
    </font>
    <font>
      <sz val="12"/>
      <color theme="1" tint="0.499984740745262"/>
      <name val="Calibri"/>
      <family val="2"/>
      <scheme val="minor"/>
    </font>
    <font>
      <sz val="11"/>
      <color theme="1" tint="0.499984740745262"/>
      <name val="Calibri"/>
      <family val="2"/>
      <scheme val="minor"/>
    </font>
    <font>
      <u/>
      <sz val="12"/>
      <color theme="1"/>
      <name val="Calibri"/>
      <family val="2"/>
      <scheme val="minor"/>
    </font>
    <font>
      <u/>
      <sz val="11"/>
      <color rgb="FF0070C0"/>
      <name val="Calibri"/>
      <family val="2"/>
      <scheme val="minor"/>
    </font>
    <font>
      <b/>
      <sz val="11"/>
      <color theme="5" tint="-0.499984740745262"/>
      <name val="Calibri"/>
      <family val="2"/>
      <scheme val="minor"/>
    </font>
    <font>
      <sz val="11"/>
      <name val="Calibri"/>
      <family val="2"/>
      <scheme val="minor"/>
    </font>
    <font>
      <sz val="11"/>
      <color theme="1" tint="0.34998626667073579"/>
      <name val="Calibri"/>
      <family val="2"/>
      <scheme val="minor"/>
    </font>
    <font>
      <sz val="11"/>
      <color theme="0" tint="-0.34998626667073579"/>
      <name val="Calibri"/>
      <family val="2"/>
      <scheme val="minor"/>
    </font>
    <font>
      <sz val="40"/>
      <color theme="1"/>
      <name val="Calibri"/>
      <family val="2"/>
      <scheme val="minor"/>
    </font>
    <font>
      <b/>
      <u/>
      <sz val="12"/>
      <color theme="1"/>
      <name val="Calibri"/>
      <family val="2"/>
      <scheme val="minor"/>
    </font>
    <font>
      <b/>
      <u/>
      <sz val="11"/>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s>
  <cellStyleXfs count="3">
    <xf numFmtId="0" fontId="0" fillId="0" borderId="0"/>
    <xf numFmtId="0" fontId="3" fillId="0" borderId="0" applyNumberFormat="0" applyFill="0" applyBorder="0" applyAlignment="0" applyProtection="0"/>
    <xf numFmtId="0" fontId="10" fillId="0" borderId="0" applyNumberFormat="0" applyFill="0" applyBorder="0" applyAlignment="0" applyProtection="0"/>
  </cellStyleXfs>
  <cellXfs count="320">
    <xf numFmtId="0" fontId="0" fillId="0" borderId="0" xfId="0"/>
    <xf numFmtId="0" fontId="1" fillId="0" borderId="0" xfId="0" applyFont="1"/>
    <xf numFmtId="10" fontId="0" fillId="0" borderId="0" xfId="0" applyNumberFormat="1"/>
    <xf numFmtId="0" fontId="0" fillId="0" borderId="2" xfId="0" applyBorder="1"/>
    <xf numFmtId="0" fontId="0" fillId="0" borderId="4" xfId="0"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0" xfId="0" applyBorder="1"/>
    <xf numFmtId="0" fontId="3" fillId="0" borderId="0" xfId="1"/>
    <xf numFmtId="0" fontId="0" fillId="0" borderId="3" xfId="0" applyBorder="1"/>
    <xf numFmtId="0" fontId="4" fillId="0" borderId="0" xfId="0" applyFont="1" applyAlignment="1">
      <alignment horizontal="center" vertical="center" wrapText="1"/>
    </xf>
    <xf numFmtId="0" fontId="4" fillId="0" borderId="0" xfId="0" applyFont="1" applyAlignment="1">
      <alignment vertical="center" wrapText="1"/>
    </xf>
    <xf numFmtId="0" fontId="1" fillId="2" borderId="5" xfId="0" applyFont="1" applyFill="1" applyBorder="1"/>
    <xf numFmtId="0" fontId="0" fillId="0" borderId="22" xfId="0" applyBorder="1"/>
    <xf numFmtId="0" fontId="0" fillId="0" borderId="23" xfId="0" applyBorder="1"/>
    <xf numFmtId="0" fontId="0" fillId="0" borderId="5" xfId="0" applyBorder="1"/>
    <xf numFmtId="0" fontId="0" fillId="0" borderId="6" xfId="0" applyBorder="1"/>
    <xf numFmtId="0" fontId="0" fillId="0" borderId="7" xfId="0" applyBorder="1"/>
    <xf numFmtId="0" fontId="1" fillId="0" borderId="0" xfId="0" applyFont="1" applyAlignment="1">
      <alignment horizontal="center"/>
    </xf>
    <xf numFmtId="0" fontId="0" fillId="0" borderId="1" xfId="0" applyBorder="1"/>
    <xf numFmtId="0" fontId="1" fillId="0" borderId="1" xfId="0" applyFont="1" applyBorder="1"/>
    <xf numFmtId="0" fontId="1" fillId="0" borderId="3" xfId="0" applyFont="1" applyBorder="1" applyAlignment="1">
      <alignment horizontal="center"/>
    </xf>
    <xf numFmtId="0" fontId="1" fillId="0" borderId="4" xfId="0" applyFont="1" applyBorder="1" applyAlignment="1">
      <alignment horizontal="center"/>
    </xf>
    <xf numFmtId="0" fontId="1" fillId="2" borderId="6" xfId="0" applyFont="1" applyFill="1" applyBorder="1"/>
    <xf numFmtId="0" fontId="1" fillId="0" borderId="23" xfId="0" applyFont="1" applyBorder="1" applyAlignment="1">
      <alignment horizontal="center"/>
    </xf>
    <xf numFmtId="0" fontId="1" fillId="2" borderId="8" xfId="0" applyFont="1" applyFill="1" applyBorder="1"/>
    <xf numFmtId="0" fontId="1" fillId="2" borderId="2" xfId="0" applyFont="1" applyFill="1" applyBorder="1"/>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0" fillId="3" borderId="12" xfId="0" applyFill="1" applyBorder="1"/>
    <xf numFmtId="0" fontId="0" fillId="3" borderId="0" xfId="0" applyFill="1"/>
    <xf numFmtId="0" fontId="0" fillId="3" borderId="13" xfId="0" applyFill="1" applyBorder="1"/>
    <xf numFmtId="0" fontId="0" fillId="3" borderId="10" xfId="0" applyFill="1" applyBorder="1"/>
    <xf numFmtId="0" fontId="0" fillId="3" borderId="23" xfId="0" applyFill="1" applyBorder="1"/>
    <xf numFmtId="0" fontId="0" fillId="3" borderId="11" xfId="0" applyFill="1" applyBorder="1"/>
    <xf numFmtId="0" fontId="1" fillId="2" borderId="1" xfId="0" applyFont="1" applyFill="1" applyBorder="1"/>
    <xf numFmtId="10" fontId="0" fillId="0" borderId="13" xfId="0" applyNumberFormat="1" applyBorder="1"/>
    <xf numFmtId="10" fontId="0" fillId="0" borderId="23" xfId="0" applyNumberFormat="1" applyBorder="1"/>
    <xf numFmtId="10" fontId="0" fillId="0" borderId="11" xfId="0" applyNumberFormat="1" applyBorder="1"/>
    <xf numFmtId="0" fontId="1" fillId="0" borderId="23" xfId="0" applyFont="1" applyBorder="1"/>
    <xf numFmtId="0" fontId="0" fillId="0" borderId="3" xfId="0" quotePrefix="1" applyBorder="1"/>
    <xf numFmtId="0" fontId="1" fillId="3" borderId="3" xfId="0" applyFont="1" applyFill="1" applyBorder="1"/>
    <xf numFmtId="0" fontId="1" fillId="3" borderId="4" xfId="0" applyFont="1" applyFill="1" applyBorder="1"/>
    <xf numFmtId="164" fontId="0" fillId="3" borderId="0" xfId="0" applyNumberFormat="1" applyFill="1"/>
    <xf numFmtId="164" fontId="0" fillId="3" borderId="23" xfId="0" applyNumberFormat="1" applyFill="1" applyBorder="1"/>
    <xf numFmtId="0" fontId="1" fillId="3" borderId="1" xfId="0" applyFont="1" applyFill="1" applyBorder="1"/>
    <xf numFmtId="0" fontId="1" fillId="3" borderId="6" xfId="0" applyFont="1" applyFill="1" applyBorder="1"/>
    <xf numFmtId="0" fontId="1" fillId="3" borderId="7" xfId="0" applyFont="1" applyFill="1" applyBorder="1"/>
    <xf numFmtId="0" fontId="11" fillId="0" borderId="0" xfId="0" applyFont="1"/>
    <xf numFmtId="164" fontId="0" fillId="3" borderId="13" xfId="0" applyNumberFormat="1" applyFill="1" applyBorder="1"/>
    <xf numFmtId="164" fontId="0" fillId="3" borderId="11" xfId="0" applyNumberFormat="1" applyFill="1" applyBorder="1"/>
    <xf numFmtId="0" fontId="0" fillId="3" borderId="2" xfId="0" applyFill="1" applyBorder="1"/>
    <xf numFmtId="0" fontId="0" fillId="3" borderId="8" xfId="0" applyFill="1" applyBorder="1"/>
    <xf numFmtId="0" fontId="0" fillId="3" borderId="22" xfId="0" applyFill="1" applyBorder="1"/>
    <xf numFmtId="0" fontId="0" fillId="3" borderId="9" xfId="0" applyFill="1" applyBorder="1"/>
    <xf numFmtId="0" fontId="12" fillId="3" borderId="3" xfId="0" applyFont="1" applyFill="1" applyBorder="1"/>
    <xf numFmtId="0" fontId="12" fillId="3" borderId="4" xfId="0" applyFont="1" applyFill="1" applyBorder="1"/>
    <xf numFmtId="0" fontId="1" fillId="3" borderId="2" xfId="0" applyFont="1" applyFill="1" applyBorder="1"/>
    <xf numFmtId="0" fontId="0" fillId="4" borderId="2" xfId="0" applyFill="1" applyBorder="1"/>
    <xf numFmtId="0" fontId="0" fillId="4" borderId="3" xfId="0" applyFill="1" applyBorder="1"/>
    <xf numFmtId="0" fontId="0" fillId="4" borderId="4" xfId="0" applyFill="1" applyBorder="1"/>
    <xf numFmtId="0" fontId="0" fillId="0" borderId="0" xfId="0" applyAlignment="1">
      <alignment horizontal="center"/>
    </xf>
    <xf numFmtId="0" fontId="1" fillId="0" borderId="2" xfId="0" applyFont="1" applyBorder="1"/>
    <xf numFmtId="0" fontId="1" fillId="0" borderId="3" xfId="0" applyFont="1" applyBorder="1"/>
    <xf numFmtId="0" fontId="1" fillId="0" borderId="4" xfId="0" applyFont="1" applyBorder="1"/>
    <xf numFmtId="0" fontId="1" fillId="0" borderId="6" xfId="0" applyFont="1" applyBorder="1"/>
    <xf numFmtId="0" fontId="1" fillId="0" borderId="7" xfId="0" applyFont="1" applyBorder="1"/>
    <xf numFmtId="0" fontId="1" fillId="0" borderId="1" xfId="0" applyFont="1" applyBorder="1" applyAlignment="1">
      <alignment horizontal="center"/>
    </xf>
    <xf numFmtId="164" fontId="0" fillId="0" borderId="9" xfId="0" applyNumberFormat="1" applyBorder="1"/>
    <xf numFmtId="164" fontId="0" fillId="0" borderId="13" xfId="0" applyNumberFormat="1" applyBorder="1"/>
    <xf numFmtId="164" fontId="0" fillId="0" borderId="11" xfId="0" applyNumberFormat="1" applyBorder="1"/>
    <xf numFmtId="0" fontId="1" fillId="2" borderId="12" xfId="0" applyFont="1" applyFill="1" applyBorder="1"/>
    <xf numFmtId="0" fontId="8" fillId="0" borderId="0" xfId="0" applyFont="1"/>
    <xf numFmtId="0" fontId="0" fillId="3" borderId="3" xfId="0" applyFill="1" applyBorder="1"/>
    <xf numFmtId="0" fontId="0" fillId="3" borderId="4" xfId="0" applyFill="1" applyBorder="1"/>
    <xf numFmtId="10" fontId="1" fillId="2" borderId="1"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 fontId="1" fillId="2" borderId="5" xfId="0" applyNumberFormat="1" applyFont="1" applyFill="1" applyBorder="1"/>
    <xf numFmtId="1" fontId="0" fillId="0" borderId="6" xfId="0" applyNumberFormat="1" applyBorder="1"/>
    <xf numFmtId="1" fontId="0" fillId="0" borderId="7" xfId="0" applyNumberFormat="1" applyBorder="1"/>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164" fontId="1" fillId="2" borderId="13" xfId="0" applyNumberFormat="1" applyFont="1" applyFill="1" applyBorder="1"/>
    <xf numFmtId="164" fontId="0" fillId="0" borderId="0" xfId="0" applyNumberFormat="1"/>
    <xf numFmtId="164" fontId="0" fillId="0" borderId="23" xfId="0" applyNumberFormat="1" applyBorder="1"/>
    <xf numFmtId="0" fontId="3" fillId="0" borderId="0" xfId="1" applyAlignment="1">
      <alignment horizontal="left"/>
    </xf>
    <xf numFmtId="10" fontId="8" fillId="0" borderId="0" xfId="0" applyNumberFormat="1" applyFont="1"/>
    <xf numFmtId="0" fontId="0" fillId="0" borderId="0" xfId="0" applyAlignment="1">
      <alignment vertical="center" wrapText="1"/>
    </xf>
    <xf numFmtId="0" fontId="1" fillId="3" borderId="1" xfId="0" applyFont="1" applyFill="1" applyBorder="1" applyAlignment="1">
      <alignment horizontal="center"/>
    </xf>
    <xf numFmtId="0" fontId="0" fillId="3" borderId="6" xfId="0" applyFill="1" applyBorder="1"/>
    <xf numFmtId="0" fontId="0" fillId="3" borderId="7" xfId="0" applyFill="1" applyBorder="1"/>
    <xf numFmtId="0" fontId="0" fillId="3" borderId="13" xfId="0" applyFill="1" applyBorder="1" applyAlignment="1">
      <alignment horizontal="center"/>
    </xf>
    <xf numFmtId="0" fontId="0" fillId="3" borderId="11" xfId="0" applyFill="1" applyBorder="1" applyAlignment="1">
      <alignment horizontal="center"/>
    </xf>
    <xf numFmtId="2" fontId="1" fillId="2" borderId="1" xfId="0" applyNumberFormat="1" applyFont="1" applyFill="1" applyBorder="1" applyAlignment="1">
      <alignment horizontal="center"/>
    </xf>
    <xf numFmtId="0" fontId="0" fillId="3" borderId="1"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1" fontId="1" fillId="2" borderId="1" xfId="0" applyNumberFormat="1" applyFont="1" applyFill="1" applyBorder="1" applyAlignment="1">
      <alignment horizontal="center"/>
    </xf>
    <xf numFmtId="0" fontId="1" fillId="2" borderId="24" xfId="0" applyFont="1" applyFill="1" applyBorder="1" applyAlignment="1">
      <alignment horizontal="center"/>
    </xf>
    <xf numFmtId="0" fontId="13" fillId="0" borderId="7" xfId="0" applyFont="1" applyBorder="1"/>
    <xf numFmtId="0" fontId="13" fillId="0" borderId="4" xfId="0" applyFont="1" applyBorder="1"/>
    <xf numFmtId="0" fontId="13" fillId="0" borderId="11" xfId="0" applyFont="1" applyBorder="1"/>
    <xf numFmtId="0" fontId="0" fillId="4" borderId="1" xfId="0" applyFill="1" applyBorder="1"/>
    <xf numFmtId="0" fontId="1" fillId="2" borderId="4" xfId="0" applyFont="1" applyFill="1" applyBorder="1" applyAlignment="1">
      <alignment horizontal="center"/>
    </xf>
    <xf numFmtId="10" fontId="0" fillId="0" borderId="0" xfId="0" applyNumberFormat="1" applyAlignment="1">
      <alignment horizontal="center"/>
    </xf>
    <xf numFmtId="10" fontId="0" fillId="6" borderId="1" xfId="0" applyNumberFormat="1" applyFill="1" applyBorder="1" applyAlignment="1">
      <alignment horizontal="center"/>
    </xf>
    <xf numFmtId="0" fontId="0" fillId="5" borderId="1" xfId="0" applyFill="1" applyBorder="1" applyAlignment="1">
      <alignment horizontal="center"/>
    </xf>
    <xf numFmtId="10" fontId="0" fillId="4" borderId="1" xfId="0" applyNumberFormat="1" applyFill="1" applyBorder="1" applyAlignment="1">
      <alignment horizontal="center"/>
    </xf>
    <xf numFmtId="0" fontId="0" fillId="7" borderId="1" xfId="0" applyFill="1" applyBorder="1" applyAlignment="1">
      <alignment horizontal="center"/>
    </xf>
    <xf numFmtId="10" fontId="0" fillId="8" borderId="1" xfId="0" applyNumberFormat="1" applyFill="1" applyBorder="1" applyAlignment="1">
      <alignment horizontal="center"/>
    </xf>
    <xf numFmtId="0" fontId="0" fillId="10" borderId="4" xfId="0" applyFill="1" applyBorder="1" applyAlignment="1">
      <alignment horizontal="center"/>
    </xf>
    <xf numFmtId="10" fontId="0" fillId="9" borderId="1" xfId="0" applyNumberFormat="1" applyFill="1" applyBorder="1" applyAlignment="1">
      <alignment horizontal="center"/>
    </xf>
    <xf numFmtId="10" fontId="0" fillId="0" borderId="23" xfId="0" applyNumberFormat="1" applyBorder="1" applyAlignment="1">
      <alignment horizontal="center"/>
    </xf>
    <xf numFmtId="0" fontId="0" fillId="7" borderId="8" xfId="0" applyFill="1" applyBorder="1" applyAlignment="1">
      <alignment horizontal="center"/>
    </xf>
    <xf numFmtId="0" fontId="0" fillId="7" borderId="12" xfId="0" applyFill="1" applyBorder="1" applyAlignment="1">
      <alignment horizontal="center"/>
    </xf>
    <xf numFmtId="0" fontId="0" fillId="7" borderId="10" xfId="0" applyFill="1" applyBorder="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0" fillId="8" borderId="1" xfId="0" applyFill="1" applyBorder="1"/>
    <xf numFmtId="10" fontId="1" fillId="11" borderId="1" xfId="0" applyNumberFormat="1" applyFont="1" applyFill="1" applyBorder="1" applyAlignment="1">
      <alignment horizontal="center"/>
    </xf>
    <xf numFmtId="10" fontId="1" fillId="12" borderId="1" xfId="0" applyNumberFormat="1" applyFont="1" applyFill="1" applyBorder="1" applyAlignment="1">
      <alignment horizontal="center"/>
    </xf>
    <xf numFmtId="0" fontId="0" fillId="3" borderId="5" xfId="0" applyFill="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10" fontId="0" fillId="0" borderId="13" xfId="0" applyNumberFormat="1" applyBorder="1" applyAlignment="1">
      <alignment horizontal="center"/>
    </xf>
    <xf numFmtId="10" fontId="0" fillId="0" borderId="11" xfId="0" applyNumberFormat="1" applyBorder="1" applyAlignment="1">
      <alignment horizontal="center"/>
    </xf>
    <xf numFmtId="10" fontId="0" fillId="2" borderId="11" xfId="0" applyNumberFormat="1" applyFill="1" applyBorder="1" applyAlignment="1">
      <alignment horizontal="center"/>
    </xf>
    <xf numFmtId="10" fontId="0" fillId="2" borderId="7" xfId="0" applyNumberFormat="1" applyFill="1" applyBorder="1" applyAlignment="1">
      <alignment horizontal="center"/>
    </xf>
    <xf numFmtId="10" fontId="0" fillId="2" borderId="1" xfId="0" applyNumberFormat="1" applyFill="1" applyBorder="1" applyAlignment="1">
      <alignment horizontal="center"/>
    </xf>
    <xf numFmtId="10" fontId="0" fillId="2" borderId="4" xfId="0" applyNumberFormat="1" applyFill="1" applyBorder="1" applyAlignment="1">
      <alignment horizontal="center"/>
    </xf>
    <xf numFmtId="0" fontId="0" fillId="0" borderId="11" xfId="0" applyBorder="1" applyAlignment="1">
      <alignment horizontal="center"/>
    </xf>
    <xf numFmtId="0" fontId="13" fillId="0" borderId="0" xfId="0" applyFont="1"/>
    <xf numFmtId="10" fontId="0" fillId="0" borderId="8" xfId="0" applyNumberFormat="1" applyBorder="1" applyAlignment="1">
      <alignment horizontal="center"/>
    </xf>
    <xf numFmtId="10" fontId="0" fillId="0" borderId="22" xfId="0" applyNumberFormat="1" applyBorder="1" applyAlignment="1">
      <alignment horizontal="center"/>
    </xf>
    <xf numFmtId="10" fontId="0" fillId="0" borderId="9" xfId="0" applyNumberFormat="1" applyBorder="1" applyAlignment="1">
      <alignment horizontal="center"/>
    </xf>
    <xf numFmtId="10" fontId="0" fillId="0" borderId="12" xfId="0" applyNumberFormat="1" applyBorder="1" applyAlignment="1">
      <alignment horizontal="center"/>
    </xf>
    <xf numFmtId="10" fontId="0" fillId="0" borderId="10" xfId="0" applyNumberFormat="1" applyBorder="1" applyAlignment="1">
      <alignment horizontal="center"/>
    </xf>
    <xf numFmtId="0" fontId="1" fillId="0" borderId="2"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3" fillId="0" borderId="26" xfId="0" applyFont="1" applyBorder="1"/>
    <xf numFmtId="0" fontId="13" fillId="0" borderId="25" xfId="0" applyFont="1" applyBorder="1"/>
    <xf numFmtId="0" fontId="13" fillId="0" borderId="28" xfId="0" applyFont="1" applyBorder="1"/>
    <xf numFmtId="0" fontId="13" fillId="0" borderId="27" xfId="0" applyFont="1" applyBorder="1"/>
    <xf numFmtId="10" fontId="0" fillId="0" borderId="5" xfId="0" applyNumberFormat="1"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0" fontId="3" fillId="0" borderId="0" xfId="1" applyFill="1"/>
    <xf numFmtId="0" fontId="14" fillId="0" borderId="0" xfId="1" applyFont="1" applyFill="1"/>
    <xf numFmtId="0" fontId="14" fillId="0" borderId="0" xfId="0" applyFont="1"/>
    <xf numFmtId="0" fontId="15"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left" wrapText="1" indent="2"/>
    </xf>
    <xf numFmtId="4" fontId="0" fillId="0" borderId="0" xfId="0" applyNumberFormat="1"/>
    <xf numFmtId="4" fontId="0" fillId="0" borderId="13" xfId="0" applyNumberFormat="1" applyBorder="1"/>
    <xf numFmtId="0" fontId="1" fillId="3" borderId="8" xfId="0" applyFont="1" applyFill="1" applyBorder="1"/>
    <xf numFmtId="0" fontId="1" fillId="3" borderId="22" xfId="0" applyFont="1" applyFill="1" applyBorder="1"/>
    <xf numFmtId="0" fontId="1" fillId="3" borderId="9" xfId="0" applyFont="1" applyFill="1" applyBorder="1"/>
    <xf numFmtId="4" fontId="0" fillId="0" borderId="23" xfId="0" applyNumberFormat="1" applyBorder="1"/>
    <xf numFmtId="4" fontId="0" fillId="0" borderId="11" xfId="0" applyNumberFormat="1" applyBorder="1"/>
    <xf numFmtId="4" fontId="8" fillId="0" borderId="13" xfId="0" applyNumberFormat="1" applyFont="1" applyBorder="1"/>
    <xf numFmtId="4" fontId="1" fillId="2" borderId="0" xfId="0" applyNumberFormat="1" applyFont="1" applyFill="1"/>
    <xf numFmtId="0" fontId="8" fillId="0" borderId="8" xfId="0" applyFont="1" applyBorder="1"/>
    <xf numFmtId="4" fontId="8" fillId="0" borderId="22" xfId="0" applyNumberFormat="1" applyFont="1" applyBorder="1"/>
    <xf numFmtId="4" fontId="8" fillId="0" borderId="9" xfId="0" applyNumberFormat="1" applyFont="1" applyBorder="1"/>
    <xf numFmtId="0" fontId="8" fillId="0" borderId="12" xfId="0" applyFont="1" applyBorder="1"/>
    <xf numFmtId="4" fontId="8" fillId="0" borderId="0" xfId="0" applyNumberFormat="1" applyFont="1"/>
    <xf numFmtId="0" fontId="8" fillId="0" borderId="10" xfId="0" applyFont="1" applyBorder="1"/>
    <xf numFmtId="4" fontId="8" fillId="0" borderId="23" xfId="0" applyNumberFormat="1" applyFont="1" applyBorder="1"/>
    <xf numFmtId="4" fontId="8" fillId="0" borderId="11" xfId="0" applyNumberFormat="1" applyFont="1" applyBorder="1"/>
    <xf numFmtId="4" fontId="0" fillId="3" borderId="0" xfId="0" applyNumberFormat="1" applyFill="1"/>
    <xf numFmtId="4" fontId="0" fillId="3" borderId="13" xfId="0" applyNumberFormat="1" applyFill="1" applyBorder="1"/>
    <xf numFmtId="4" fontId="0" fillId="3" borderId="23" xfId="0" applyNumberFormat="1" applyFill="1" applyBorder="1"/>
    <xf numFmtId="4" fontId="0" fillId="3" borderId="11" xfId="0" applyNumberFormat="1" applyFill="1" applyBorder="1"/>
    <xf numFmtId="0" fontId="1" fillId="0" borderId="22" xfId="0" applyFont="1" applyBorder="1"/>
    <xf numFmtId="0" fontId="1" fillId="0" borderId="9" xfId="0" applyFont="1" applyBorder="1"/>
    <xf numFmtId="0" fontId="1" fillId="3" borderId="5" xfId="0" applyFont="1" applyFill="1" applyBorder="1"/>
    <xf numFmtId="4" fontId="0" fillId="3" borderId="8" xfId="0" applyNumberFormat="1" applyFill="1" applyBorder="1"/>
    <xf numFmtId="4" fontId="0" fillId="3" borderId="22" xfId="0" applyNumberFormat="1" applyFill="1" applyBorder="1"/>
    <xf numFmtId="4" fontId="0" fillId="3" borderId="9" xfId="0" applyNumberFormat="1" applyFill="1" applyBorder="1"/>
    <xf numFmtId="4" fontId="0" fillId="3" borderId="12" xfId="0" applyNumberFormat="1" applyFill="1" applyBorder="1"/>
    <xf numFmtId="4" fontId="0" fillId="3" borderId="10" xfId="0" applyNumberFormat="1" applyFill="1" applyBorder="1"/>
    <xf numFmtId="2" fontId="1" fillId="2" borderId="8" xfId="0" applyNumberFormat="1" applyFont="1" applyFill="1" applyBorder="1"/>
    <xf numFmtId="2" fontId="0" fillId="0" borderId="22" xfId="0" applyNumberFormat="1" applyBorder="1"/>
    <xf numFmtId="2" fontId="0" fillId="0" borderId="9" xfId="0" applyNumberFormat="1" applyBorder="1"/>
    <xf numFmtId="2" fontId="0" fillId="0" borderId="12" xfId="0" applyNumberFormat="1" applyBorder="1"/>
    <xf numFmtId="2" fontId="0" fillId="0" borderId="0" xfId="0" applyNumberFormat="1"/>
    <xf numFmtId="2" fontId="0" fillId="0" borderId="13" xfId="0" applyNumberFormat="1" applyBorder="1"/>
    <xf numFmtId="2" fontId="0" fillId="0" borderId="10" xfId="0" applyNumberFormat="1" applyBorder="1"/>
    <xf numFmtId="2" fontId="0" fillId="0" borderId="23" xfId="0" applyNumberFormat="1" applyBorder="1"/>
    <xf numFmtId="2" fontId="0" fillId="0" borderId="11" xfId="0" applyNumberFormat="1" applyBorder="1"/>
    <xf numFmtId="4" fontId="1" fillId="3" borderId="2" xfId="0" applyNumberFormat="1" applyFont="1" applyFill="1" applyBorder="1" applyAlignment="1">
      <alignment horizontal="center"/>
    </xf>
    <xf numFmtId="4" fontId="1" fillId="3" borderId="4" xfId="0" applyNumberFormat="1" applyFont="1" applyFill="1" applyBorder="1" applyAlignment="1">
      <alignment horizontal="center"/>
    </xf>
    <xf numFmtId="4" fontId="1" fillId="3" borderId="3" xfId="0" applyNumberFormat="1" applyFont="1" applyFill="1" applyBorder="1" applyAlignment="1">
      <alignment horizontal="center"/>
    </xf>
    <xf numFmtId="0" fontId="3" fillId="0" borderId="0" xfId="1" applyAlignment="1">
      <alignment horizontal="center"/>
    </xf>
    <xf numFmtId="0" fontId="0" fillId="0" borderId="0" xfId="0" applyAlignment="1">
      <alignment horizontal="right"/>
    </xf>
    <xf numFmtId="0" fontId="0" fillId="0" borderId="0" xfId="0" applyAlignment="1">
      <alignment horizontal="left"/>
    </xf>
    <xf numFmtId="0" fontId="0" fillId="0" borderId="8" xfId="0" applyBorder="1"/>
    <xf numFmtId="1" fontId="0" fillId="0" borderId="0" xfId="0" applyNumberFormat="1"/>
    <xf numFmtId="1" fontId="0" fillId="0" borderId="23" xfId="0" applyNumberFormat="1" applyBorder="1"/>
    <xf numFmtId="0" fontId="0" fillId="5" borderId="8" xfId="0" applyFill="1" applyBorder="1"/>
    <xf numFmtId="0" fontId="0" fillId="5" borderId="22" xfId="0" applyFill="1" applyBorder="1"/>
    <xf numFmtId="0" fontId="1" fillId="5" borderId="5" xfId="0" applyFont="1" applyFill="1" applyBorder="1"/>
    <xf numFmtId="0" fontId="1" fillId="5" borderId="1" xfId="0" applyFont="1" applyFill="1" applyBorder="1"/>
    <xf numFmtId="0" fontId="0" fillId="5" borderId="9" xfId="0" applyFill="1" applyBorder="1"/>
    <xf numFmtId="0" fontId="0" fillId="10" borderId="12" xfId="0" applyFill="1" applyBorder="1"/>
    <xf numFmtId="0" fontId="0" fillId="10" borderId="0" xfId="0" applyFill="1"/>
    <xf numFmtId="0" fontId="0" fillId="10" borderId="13" xfId="0" applyFill="1" applyBorder="1"/>
    <xf numFmtId="0" fontId="0" fillId="7" borderId="12" xfId="0" applyFill="1" applyBorder="1"/>
    <xf numFmtId="0" fontId="0" fillId="7" borderId="0" xfId="0" applyFill="1"/>
    <xf numFmtId="0" fontId="0" fillId="7" borderId="13" xfId="0" applyFill="1" applyBorder="1"/>
    <xf numFmtId="0" fontId="0" fillId="8" borderId="13" xfId="0" applyFill="1" applyBorder="1" applyAlignment="1">
      <alignment horizontal="center"/>
    </xf>
    <xf numFmtId="0" fontId="0" fillId="8" borderId="11" xfId="0" applyFill="1" applyBorder="1" applyAlignment="1">
      <alignment horizontal="center"/>
    </xf>
    <xf numFmtId="0" fontId="0" fillId="3" borderId="5" xfId="0" applyFill="1" applyBorder="1"/>
    <xf numFmtId="0" fontId="0" fillId="3" borderId="8" xfId="0" applyFill="1" applyBorder="1" applyAlignment="1">
      <alignment horizontal="center"/>
    </xf>
    <xf numFmtId="0" fontId="0" fillId="3" borderId="22" xfId="0" applyFill="1" applyBorder="1" applyAlignment="1">
      <alignment horizontal="center"/>
    </xf>
    <xf numFmtId="164" fontId="0" fillId="3" borderId="9" xfId="0" applyNumberFormat="1" applyFill="1" applyBorder="1" applyAlignment="1">
      <alignment horizontal="center"/>
    </xf>
    <xf numFmtId="0" fontId="0" fillId="3" borderId="12" xfId="0" applyFill="1" applyBorder="1" applyAlignment="1">
      <alignment horizontal="center"/>
    </xf>
    <xf numFmtId="0" fontId="0" fillId="3" borderId="0" xfId="0" applyFill="1" applyAlignment="1">
      <alignment horizontal="center"/>
    </xf>
    <xf numFmtId="164" fontId="0" fillId="3" borderId="13" xfId="0" applyNumberFormat="1" applyFill="1" applyBorder="1" applyAlignment="1">
      <alignment horizontal="center"/>
    </xf>
    <xf numFmtId="0" fontId="0" fillId="3" borderId="10" xfId="0" applyFill="1" applyBorder="1" applyAlignment="1">
      <alignment horizontal="center"/>
    </xf>
    <xf numFmtId="0" fontId="0" fillId="3" borderId="23" xfId="0" applyFill="1" applyBorder="1" applyAlignment="1">
      <alignment horizontal="center"/>
    </xf>
    <xf numFmtId="164" fontId="0" fillId="3" borderId="11" xfId="0" applyNumberFormat="1" applyFill="1" applyBorder="1" applyAlignment="1">
      <alignment horizontal="center"/>
    </xf>
    <xf numFmtId="0" fontId="0" fillId="0" borderId="0" xfId="0" quotePrefix="1"/>
    <xf numFmtId="0" fontId="1" fillId="2" borderId="0" xfId="0" applyFont="1" applyFill="1"/>
    <xf numFmtId="0" fontId="0" fillId="13" borderId="3" xfId="0" applyFill="1" applyBorder="1"/>
    <xf numFmtId="0" fontId="0" fillId="14" borderId="3" xfId="0" applyFill="1" applyBorder="1"/>
    <xf numFmtId="0" fontId="0" fillId="14" borderId="2" xfId="0" applyFill="1" applyBorder="1"/>
    <xf numFmtId="0" fontId="0" fillId="14" borderId="4" xfId="0" applyFill="1" applyBorder="1"/>
    <xf numFmtId="0" fontId="0" fillId="0" borderId="8" xfId="0" applyBorder="1" applyAlignment="1">
      <alignment horizontal="left" wrapText="1" indent="2"/>
    </xf>
    <xf numFmtId="0" fontId="0" fillId="0" borderId="22" xfId="0" applyBorder="1" applyAlignment="1">
      <alignment horizontal="left" wrapText="1" indent="2"/>
    </xf>
    <xf numFmtId="0" fontId="0" fillId="0" borderId="9" xfId="0" applyBorder="1" applyAlignment="1">
      <alignment horizontal="left" wrapText="1" indent="2"/>
    </xf>
    <xf numFmtId="0" fontId="0" fillId="0" borderId="10" xfId="0" applyBorder="1" applyAlignment="1">
      <alignment horizontal="left" wrapText="1" indent="2"/>
    </xf>
    <xf numFmtId="0" fontId="0" fillId="0" borderId="23" xfId="0" applyBorder="1" applyAlignment="1">
      <alignment horizontal="left" wrapText="1" indent="2"/>
    </xf>
    <xf numFmtId="0" fontId="0" fillId="0" borderId="11" xfId="0" applyBorder="1" applyAlignment="1">
      <alignment horizontal="left" wrapText="1" indent="2"/>
    </xf>
    <xf numFmtId="0" fontId="0" fillId="0" borderId="8" xfId="0" applyBorder="1" applyAlignment="1">
      <alignment horizontal="center" vertical="center" wrapText="1"/>
    </xf>
    <xf numFmtId="0" fontId="0" fillId="0" borderId="22"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2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left" vertical="center" indent="2"/>
    </xf>
    <xf numFmtId="0" fontId="0" fillId="0" borderId="3" xfId="0" applyBorder="1" applyAlignment="1">
      <alignment horizontal="left" vertical="center" indent="2"/>
    </xf>
    <xf numFmtId="0" fontId="0" fillId="0" borderId="4" xfId="0" applyBorder="1" applyAlignment="1">
      <alignment horizontal="left" vertical="center" indent="2"/>
    </xf>
    <xf numFmtId="0" fontId="0" fillId="0" borderId="2" xfId="0" applyBorder="1" applyAlignment="1">
      <alignment horizontal="left" indent="2"/>
    </xf>
    <xf numFmtId="0" fontId="0" fillId="0" borderId="3" xfId="0" applyBorder="1" applyAlignment="1">
      <alignment horizontal="left" indent="2"/>
    </xf>
    <xf numFmtId="0" fontId="0" fillId="0" borderId="4" xfId="0" applyBorder="1" applyAlignment="1">
      <alignment horizontal="left" indent="2"/>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1" xfId="0" applyFont="1" applyBorder="1" applyAlignment="1">
      <alignment horizontal="center" vertical="center" wrapText="1"/>
    </xf>
    <xf numFmtId="0" fontId="1" fillId="0" borderId="23" xfId="0" applyFont="1" applyBorder="1" applyAlignment="1">
      <alignment horizontal="center"/>
    </xf>
    <xf numFmtId="0" fontId="0" fillId="0" borderId="23" xfId="0" applyBorder="1" applyAlignment="1">
      <alignment horizontal="center"/>
    </xf>
    <xf numFmtId="0" fontId="1" fillId="0" borderId="22" xfId="0" applyFont="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10" borderId="2" xfId="0" applyFill="1" applyBorder="1" applyAlignment="1">
      <alignment horizontal="center"/>
    </xf>
    <xf numFmtId="0" fontId="0" fillId="10" borderId="3" xfId="0" applyFill="1" applyBorder="1" applyAlignment="1">
      <alignment horizontal="center"/>
    </xf>
    <xf numFmtId="0" fontId="0" fillId="10" borderId="4" xfId="0" applyFill="1" applyBorder="1" applyAlignment="1">
      <alignment horizontal="center"/>
    </xf>
    <xf numFmtId="0" fontId="0" fillId="5" borderId="4" xfId="0" applyFill="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7" borderId="2" xfId="0" applyFill="1" applyBorder="1" applyAlignment="1">
      <alignment horizontal="center"/>
    </xf>
    <xf numFmtId="0" fontId="0" fillId="7" borderId="4" xfId="0" applyFill="1" applyBorder="1" applyAlignment="1">
      <alignment horizontal="center"/>
    </xf>
    <xf numFmtId="0" fontId="0" fillId="0" borderId="8" xfId="0" applyBorder="1" applyAlignment="1">
      <alignment horizontal="center" wrapText="1"/>
    </xf>
    <xf numFmtId="0" fontId="0" fillId="0" borderId="22" xfId="0" applyBorder="1" applyAlignment="1">
      <alignment horizontal="center" wrapText="1"/>
    </xf>
    <xf numFmtId="0" fontId="0" fillId="0" borderId="9"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10" xfId="0" applyBorder="1" applyAlignment="1">
      <alignment horizontal="center" wrapText="1"/>
    </xf>
    <xf numFmtId="0" fontId="0" fillId="0" borderId="23" xfId="0" applyBorder="1" applyAlignment="1">
      <alignment horizontal="center" wrapText="1"/>
    </xf>
    <xf numFmtId="0" fontId="0" fillId="0" borderId="11" xfId="0" applyBorder="1" applyAlignment="1">
      <alignment horizont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22" xfId="0" applyBorder="1" applyAlignment="1">
      <alignment horizontal="center"/>
    </xf>
    <xf numFmtId="0" fontId="0" fillId="0" borderId="0" xfId="0" applyAlignment="1">
      <alignment horizontal="center"/>
    </xf>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cellXfs>
  <cellStyles count="3">
    <cellStyle name="Followed Hyperlink" xfId="2" builtinId="9" customBuiltin="1"/>
    <cellStyle name="Hyperlink" xfId="1" builtinId="8"/>
    <cellStyle name="Normal" xfId="0" builtinId="0"/>
  </cellStyles>
  <dxfs count="0"/>
  <tableStyles count="0" defaultTableStyle="TableStyleMedium2" defaultPivotStyle="PivotStyleLight16"/>
  <colors>
    <mruColors>
      <color rgb="FFAC75D5"/>
      <color rgb="FFF5C2FE"/>
      <color rgb="FFF2ACFE"/>
      <color rgb="FFEB7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Age and Salary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'Prediction Generator'!$W$15:$W$114</c:f>
              <c:numCache>
                <c:formatCode>General</c:formatCode>
                <c:ptCount val="100"/>
                <c:pt idx="0">
                  <c:v>61</c:v>
                </c:pt>
                <c:pt idx="1">
                  <c:v>23</c:v>
                </c:pt>
                <c:pt idx="2">
                  <c:v>34</c:v>
                </c:pt>
                <c:pt idx="3">
                  <c:v>64</c:v>
                </c:pt>
                <c:pt idx="4">
                  <c:v>37</c:v>
                </c:pt>
                <c:pt idx="5">
                  <c:v>22</c:v>
                </c:pt>
                <c:pt idx="6">
                  <c:v>46</c:v>
                </c:pt>
                <c:pt idx="7">
                  <c:v>24</c:v>
                </c:pt>
                <c:pt idx="8">
                  <c:v>27</c:v>
                </c:pt>
                <c:pt idx="9">
                  <c:v>37</c:v>
                </c:pt>
                <c:pt idx="10">
                  <c:v>58</c:v>
                </c:pt>
                <c:pt idx="11">
                  <c:v>20</c:v>
                </c:pt>
                <c:pt idx="12">
                  <c:v>52</c:v>
                </c:pt>
                <c:pt idx="13">
                  <c:v>49</c:v>
                </c:pt>
                <c:pt idx="14">
                  <c:v>56</c:v>
                </c:pt>
                <c:pt idx="15">
                  <c:v>27</c:v>
                </c:pt>
                <c:pt idx="16">
                  <c:v>41</c:v>
                </c:pt>
                <c:pt idx="17">
                  <c:v>65</c:v>
                </c:pt>
                <c:pt idx="18">
                  <c:v>27</c:v>
                </c:pt>
                <c:pt idx="19">
                  <c:v>65</c:v>
                </c:pt>
                <c:pt idx="20">
                  <c:v>23</c:v>
                </c:pt>
                <c:pt idx="21">
                  <c:v>38</c:v>
                </c:pt>
                <c:pt idx="22">
                  <c:v>35</c:v>
                </c:pt>
                <c:pt idx="23">
                  <c:v>35</c:v>
                </c:pt>
                <c:pt idx="24">
                  <c:v>58</c:v>
                </c:pt>
                <c:pt idx="25">
                  <c:v>21</c:v>
                </c:pt>
                <c:pt idx="26">
                  <c:v>44</c:v>
                </c:pt>
                <c:pt idx="27">
                  <c:v>21</c:v>
                </c:pt>
                <c:pt idx="28">
                  <c:v>47</c:v>
                </c:pt>
                <c:pt idx="29">
                  <c:v>28</c:v>
                </c:pt>
                <c:pt idx="30">
                  <c:v>65</c:v>
                </c:pt>
                <c:pt idx="31">
                  <c:v>43</c:v>
                </c:pt>
                <c:pt idx="32">
                  <c:v>30</c:v>
                </c:pt>
                <c:pt idx="33">
                  <c:v>43</c:v>
                </c:pt>
                <c:pt idx="34">
                  <c:v>65</c:v>
                </c:pt>
                <c:pt idx="35">
                  <c:v>50</c:v>
                </c:pt>
                <c:pt idx="36">
                  <c:v>20</c:v>
                </c:pt>
                <c:pt idx="37">
                  <c:v>43</c:v>
                </c:pt>
                <c:pt idx="38">
                  <c:v>27</c:v>
                </c:pt>
                <c:pt idx="39">
                  <c:v>35</c:v>
                </c:pt>
                <c:pt idx="40">
                  <c:v>31</c:v>
                </c:pt>
                <c:pt idx="41">
                  <c:v>35</c:v>
                </c:pt>
                <c:pt idx="42">
                  <c:v>60</c:v>
                </c:pt>
                <c:pt idx="43">
                  <c:v>56</c:v>
                </c:pt>
                <c:pt idx="44">
                  <c:v>51</c:v>
                </c:pt>
                <c:pt idx="45">
                  <c:v>28</c:v>
                </c:pt>
                <c:pt idx="46">
                  <c:v>53</c:v>
                </c:pt>
                <c:pt idx="47">
                  <c:v>34</c:v>
                </c:pt>
                <c:pt idx="48">
                  <c:v>30</c:v>
                </c:pt>
                <c:pt idx="49">
                  <c:v>52</c:v>
                </c:pt>
                <c:pt idx="50">
                  <c:v>37</c:v>
                </c:pt>
                <c:pt idx="51">
                  <c:v>32</c:v>
                </c:pt>
                <c:pt idx="52">
                  <c:v>26</c:v>
                </c:pt>
                <c:pt idx="53">
                  <c:v>36</c:v>
                </c:pt>
                <c:pt idx="54">
                  <c:v>42</c:v>
                </c:pt>
                <c:pt idx="55">
                  <c:v>44</c:v>
                </c:pt>
                <c:pt idx="56">
                  <c:v>34</c:v>
                </c:pt>
                <c:pt idx="57">
                  <c:v>27</c:v>
                </c:pt>
                <c:pt idx="58">
                  <c:v>62</c:v>
                </c:pt>
                <c:pt idx="59">
                  <c:v>39</c:v>
                </c:pt>
                <c:pt idx="60">
                  <c:v>48</c:v>
                </c:pt>
                <c:pt idx="61">
                  <c:v>64</c:v>
                </c:pt>
                <c:pt idx="62">
                  <c:v>23</c:v>
                </c:pt>
                <c:pt idx="63">
                  <c:v>38</c:v>
                </c:pt>
                <c:pt idx="64">
                  <c:v>53</c:v>
                </c:pt>
                <c:pt idx="65">
                  <c:v>26</c:v>
                </c:pt>
                <c:pt idx="66">
                  <c:v>36</c:v>
                </c:pt>
                <c:pt idx="67">
                  <c:v>37</c:v>
                </c:pt>
                <c:pt idx="68">
                  <c:v>19</c:v>
                </c:pt>
                <c:pt idx="69">
                  <c:v>48</c:v>
                </c:pt>
                <c:pt idx="70">
                  <c:v>58</c:v>
                </c:pt>
                <c:pt idx="71">
                  <c:v>22</c:v>
                </c:pt>
                <c:pt idx="72">
                  <c:v>43</c:v>
                </c:pt>
                <c:pt idx="73">
                  <c:v>59</c:v>
                </c:pt>
                <c:pt idx="74">
                  <c:v>58</c:v>
                </c:pt>
                <c:pt idx="75">
                  <c:v>57</c:v>
                </c:pt>
                <c:pt idx="76">
                  <c:v>21</c:v>
                </c:pt>
                <c:pt idx="77">
                  <c:v>31</c:v>
                </c:pt>
                <c:pt idx="78">
                  <c:v>64</c:v>
                </c:pt>
                <c:pt idx="79">
                  <c:v>24</c:v>
                </c:pt>
                <c:pt idx="80">
                  <c:v>63</c:v>
                </c:pt>
                <c:pt idx="81">
                  <c:v>63</c:v>
                </c:pt>
                <c:pt idx="82">
                  <c:v>39</c:v>
                </c:pt>
                <c:pt idx="83">
                  <c:v>32</c:v>
                </c:pt>
                <c:pt idx="84">
                  <c:v>51</c:v>
                </c:pt>
                <c:pt idx="85">
                  <c:v>37</c:v>
                </c:pt>
                <c:pt idx="86">
                  <c:v>25</c:v>
                </c:pt>
                <c:pt idx="87">
                  <c:v>51</c:v>
                </c:pt>
                <c:pt idx="88">
                  <c:v>51</c:v>
                </c:pt>
                <c:pt idx="89">
                  <c:v>40</c:v>
                </c:pt>
                <c:pt idx="90">
                  <c:v>23</c:v>
                </c:pt>
                <c:pt idx="91">
                  <c:v>52</c:v>
                </c:pt>
                <c:pt idx="92">
                  <c:v>42</c:v>
                </c:pt>
                <c:pt idx="93">
                  <c:v>53</c:v>
                </c:pt>
                <c:pt idx="94">
                  <c:v>22</c:v>
                </c:pt>
                <c:pt idx="95">
                  <c:v>47</c:v>
                </c:pt>
                <c:pt idx="96">
                  <c:v>65</c:v>
                </c:pt>
                <c:pt idx="97">
                  <c:v>40</c:v>
                </c:pt>
                <c:pt idx="98">
                  <c:v>19</c:v>
                </c:pt>
                <c:pt idx="99">
                  <c:v>56</c:v>
                </c:pt>
              </c:numCache>
            </c:numRef>
          </c:xVal>
          <c:yVal>
            <c:numRef>
              <c:f>'Prediction Generator'!$X$15:$X$114</c:f>
              <c:numCache>
                <c:formatCode>"£"#,##0</c:formatCode>
                <c:ptCount val="100"/>
                <c:pt idx="0">
                  <c:v>58536</c:v>
                </c:pt>
                <c:pt idx="1">
                  <c:v>22696</c:v>
                </c:pt>
                <c:pt idx="2">
                  <c:v>24516</c:v>
                </c:pt>
                <c:pt idx="3">
                  <c:v>79153</c:v>
                </c:pt>
                <c:pt idx="4">
                  <c:v>25426</c:v>
                </c:pt>
                <c:pt idx="5">
                  <c:v>21995</c:v>
                </c:pt>
                <c:pt idx="6">
                  <c:v>24990</c:v>
                </c:pt>
                <c:pt idx="7">
                  <c:v>18432</c:v>
                </c:pt>
                <c:pt idx="8">
                  <c:v>20711</c:v>
                </c:pt>
                <c:pt idx="9">
                  <c:v>23100</c:v>
                </c:pt>
                <c:pt idx="10">
                  <c:v>53959</c:v>
                </c:pt>
                <c:pt idx="11">
                  <c:v>10033</c:v>
                </c:pt>
                <c:pt idx="12">
                  <c:v>49655</c:v>
                </c:pt>
                <c:pt idx="13">
                  <c:v>39978</c:v>
                </c:pt>
                <c:pt idx="14">
                  <c:v>51881</c:v>
                </c:pt>
                <c:pt idx="15">
                  <c:v>18605</c:v>
                </c:pt>
                <c:pt idx="16">
                  <c:v>24374</c:v>
                </c:pt>
                <c:pt idx="17">
                  <c:v>78384</c:v>
                </c:pt>
                <c:pt idx="18">
                  <c:v>23703</c:v>
                </c:pt>
                <c:pt idx="19">
                  <c:v>66560</c:v>
                </c:pt>
                <c:pt idx="20">
                  <c:v>19469</c:v>
                </c:pt>
                <c:pt idx="21">
                  <c:v>25440</c:v>
                </c:pt>
                <c:pt idx="22">
                  <c:v>21459</c:v>
                </c:pt>
                <c:pt idx="23">
                  <c:v>32062</c:v>
                </c:pt>
                <c:pt idx="24">
                  <c:v>53664</c:v>
                </c:pt>
                <c:pt idx="25">
                  <c:v>26073</c:v>
                </c:pt>
                <c:pt idx="26">
                  <c:v>31143</c:v>
                </c:pt>
                <c:pt idx="27">
                  <c:v>17235</c:v>
                </c:pt>
                <c:pt idx="28">
                  <c:v>35005</c:v>
                </c:pt>
                <c:pt idx="29">
                  <c:v>20125</c:v>
                </c:pt>
                <c:pt idx="30">
                  <c:v>63681</c:v>
                </c:pt>
                <c:pt idx="31">
                  <c:v>48815</c:v>
                </c:pt>
                <c:pt idx="32">
                  <c:v>34353</c:v>
                </c:pt>
                <c:pt idx="33">
                  <c:v>26366</c:v>
                </c:pt>
                <c:pt idx="34">
                  <c:v>63586</c:v>
                </c:pt>
                <c:pt idx="35">
                  <c:v>34816</c:v>
                </c:pt>
                <c:pt idx="36">
                  <c:v>23828</c:v>
                </c:pt>
                <c:pt idx="37">
                  <c:v>42450</c:v>
                </c:pt>
                <c:pt idx="38">
                  <c:v>25583</c:v>
                </c:pt>
                <c:pt idx="39">
                  <c:v>25584</c:v>
                </c:pt>
                <c:pt idx="40">
                  <c:v>15606</c:v>
                </c:pt>
                <c:pt idx="41">
                  <c:v>13582</c:v>
                </c:pt>
                <c:pt idx="42">
                  <c:v>46533</c:v>
                </c:pt>
                <c:pt idx="43">
                  <c:v>49570</c:v>
                </c:pt>
                <c:pt idx="44">
                  <c:v>32055</c:v>
                </c:pt>
                <c:pt idx="45">
                  <c:v>26025</c:v>
                </c:pt>
                <c:pt idx="46">
                  <c:v>40651</c:v>
                </c:pt>
                <c:pt idx="47">
                  <c:v>17730</c:v>
                </c:pt>
                <c:pt idx="48">
                  <c:v>18248</c:v>
                </c:pt>
                <c:pt idx="49">
                  <c:v>48433</c:v>
                </c:pt>
                <c:pt idx="50">
                  <c:v>33685</c:v>
                </c:pt>
                <c:pt idx="51">
                  <c:v>22026</c:v>
                </c:pt>
                <c:pt idx="52">
                  <c:v>26450</c:v>
                </c:pt>
                <c:pt idx="53">
                  <c:v>21930</c:v>
                </c:pt>
                <c:pt idx="54">
                  <c:v>32683</c:v>
                </c:pt>
                <c:pt idx="55">
                  <c:v>37008</c:v>
                </c:pt>
                <c:pt idx="56">
                  <c:v>23540</c:v>
                </c:pt>
                <c:pt idx="57">
                  <c:v>14208</c:v>
                </c:pt>
                <c:pt idx="58">
                  <c:v>66148</c:v>
                </c:pt>
                <c:pt idx="59">
                  <c:v>29189</c:v>
                </c:pt>
                <c:pt idx="60">
                  <c:v>30559</c:v>
                </c:pt>
                <c:pt idx="61">
                  <c:v>71394</c:v>
                </c:pt>
                <c:pt idx="62">
                  <c:v>23674</c:v>
                </c:pt>
                <c:pt idx="63">
                  <c:v>36707</c:v>
                </c:pt>
                <c:pt idx="64">
                  <c:v>53090</c:v>
                </c:pt>
                <c:pt idx="65">
                  <c:v>25228</c:v>
                </c:pt>
                <c:pt idx="66">
                  <c:v>21451</c:v>
                </c:pt>
                <c:pt idx="67">
                  <c:v>26963</c:v>
                </c:pt>
                <c:pt idx="68">
                  <c:v>11942</c:v>
                </c:pt>
                <c:pt idx="69">
                  <c:v>22033</c:v>
                </c:pt>
                <c:pt idx="70">
                  <c:v>53498</c:v>
                </c:pt>
                <c:pt idx="71">
                  <c:v>13039</c:v>
                </c:pt>
                <c:pt idx="72">
                  <c:v>28091</c:v>
                </c:pt>
                <c:pt idx="73">
                  <c:v>49545</c:v>
                </c:pt>
                <c:pt idx="74">
                  <c:v>47616</c:v>
                </c:pt>
                <c:pt idx="75">
                  <c:v>54492</c:v>
                </c:pt>
                <c:pt idx="76">
                  <c:v>24983</c:v>
                </c:pt>
                <c:pt idx="77">
                  <c:v>31141</c:v>
                </c:pt>
                <c:pt idx="78">
                  <c:v>65526</c:v>
                </c:pt>
                <c:pt idx="79">
                  <c:v>25735</c:v>
                </c:pt>
                <c:pt idx="80">
                  <c:v>65002</c:v>
                </c:pt>
                <c:pt idx="81">
                  <c:v>60832</c:v>
                </c:pt>
                <c:pt idx="82">
                  <c:v>30549</c:v>
                </c:pt>
                <c:pt idx="83">
                  <c:v>30090</c:v>
                </c:pt>
                <c:pt idx="84">
                  <c:v>32585</c:v>
                </c:pt>
                <c:pt idx="85">
                  <c:v>25587</c:v>
                </c:pt>
                <c:pt idx="86">
                  <c:v>20524</c:v>
                </c:pt>
                <c:pt idx="87">
                  <c:v>41404</c:v>
                </c:pt>
                <c:pt idx="88">
                  <c:v>42731</c:v>
                </c:pt>
                <c:pt idx="89">
                  <c:v>26339</c:v>
                </c:pt>
                <c:pt idx="90">
                  <c:v>31863</c:v>
                </c:pt>
                <c:pt idx="91">
                  <c:v>41764</c:v>
                </c:pt>
                <c:pt idx="92">
                  <c:v>34022</c:v>
                </c:pt>
                <c:pt idx="93">
                  <c:v>52641</c:v>
                </c:pt>
                <c:pt idx="94">
                  <c:v>20512</c:v>
                </c:pt>
                <c:pt idx="95">
                  <c:v>41613</c:v>
                </c:pt>
                <c:pt idx="96">
                  <c:v>71818</c:v>
                </c:pt>
                <c:pt idx="97">
                  <c:v>26584</c:v>
                </c:pt>
                <c:pt idx="98">
                  <c:v>26896</c:v>
                </c:pt>
                <c:pt idx="99">
                  <c:v>54501</c:v>
                </c:pt>
              </c:numCache>
            </c:numRef>
          </c:yVal>
          <c:smooth val="0"/>
          <c:extLst>
            <c:ext xmlns:c16="http://schemas.microsoft.com/office/drawing/2014/chart" uri="{C3380CC4-5D6E-409C-BE32-E72D297353CC}">
              <c16:uniqueId val="{00000000-E4AF-42D1-85E8-B8BA521DA737}"/>
            </c:ext>
          </c:extLst>
        </c:ser>
        <c:dLbls>
          <c:showLegendKey val="0"/>
          <c:showVal val="0"/>
          <c:showCatName val="0"/>
          <c:showSerName val="0"/>
          <c:showPercent val="0"/>
          <c:showBubbleSize val="0"/>
        </c:dLbls>
        <c:axId val="999283567"/>
        <c:axId val="999285007"/>
      </c:scatterChart>
      <c:valAx>
        <c:axId val="999283567"/>
        <c:scaling>
          <c:orientation val="minMax"/>
          <c:max val="68"/>
          <c:min val="1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9285007"/>
        <c:crosses val="autoZero"/>
        <c:crossBetween val="midCat"/>
      </c:valAx>
      <c:valAx>
        <c:axId val="99928500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92835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strRef>
              <c:f>'Clustering R&amp;D'!$H$15:$H$514</c:f>
              <c:strCache>
                <c:ptCount val="1"/>
                <c:pt idx="0">
                  <c:v>ROUND(XLOOKUP($A$15:$A$514,$L$15#,M15:M22)+MAX(ABS(M15:M22))*NORM.INV(RANDARRAY(500),0,1)/$K$11,4)</c:v>
                </c:pt>
              </c:strCache>
            </c:strRef>
          </c:xVal>
          <c:yVal>
            <c:numRef>
              <c:f>'Clustering R&amp;D'!$I$15:$I$514</c:f>
              <c:numCache>
                <c:formatCode>General</c:formatCode>
                <c:ptCount val="500"/>
                <c:pt idx="0">
                  <c:v>0</c:v>
                </c:pt>
              </c:numCache>
            </c:numRef>
          </c:yVal>
          <c:smooth val="0"/>
          <c:extLst>
            <c:ext xmlns:c16="http://schemas.microsoft.com/office/drawing/2014/chart" uri="{C3380CC4-5D6E-409C-BE32-E72D297353CC}">
              <c16:uniqueId val="{00000000-5CB3-4412-9625-A7530BB4CFF5}"/>
            </c:ext>
          </c:extLst>
        </c:ser>
        <c:dLbls>
          <c:showLegendKey val="0"/>
          <c:showVal val="0"/>
          <c:showCatName val="0"/>
          <c:showSerName val="0"/>
          <c:showPercent val="0"/>
          <c:showBubbleSize val="0"/>
        </c:dLbls>
        <c:axId val="564327248"/>
        <c:axId val="564327728"/>
      </c:scatterChart>
      <c:valAx>
        <c:axId val="564327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4327728"/>
        <c:crosses val="autoZero"/>
        <c:crossBetween val="midCat"/>
      </c:valAx>
      <c:valAx>
        <c:axId val="564327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4327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yVal>
            <c:numRef>
              <c:f>'Clustering R&amp;D'!$AP$13:$AP$21</c:f>
              <c:numCache>
                <c:formatCode>General</c:formatCode>
                <c:ptCount val="9"/>
                <c:pt idx="0">
                  <c:v>0</c:v>
                </c:pt>
              </c:numCache>
            </c:numRef>
          </c:yVal>
          <c:smooth val="0"/>
          <c:extLst>
            <c:ext xmlns:c16="http://schemas.microsoft.com/office/drawing/2014/chart" uri="{C3380CC4-5D6E-409C-BE32-E72D297353CC}">
              <c16:uniqueId val="{00000000-7A8B-4FB5-A0BF-46F3992FA35A}"/>
            </c:ext>
          </c:extLst>
        </c:ser>
        <c:dLbls>
          <c:showLegendKey val="0"/>
          <c:showVal val="0"/>
          <c:showCatName val="0"/>
          <c:showSerName val="0"/>
          <c:showPercent val="0"/>
          <c:showBubbleSize val="0"/>
        </c:dLbls>
        <c:axId val="477746928"/>
        <c:axId val="477748368"/>
      </c:scatterChart>
      <c:valAx>
        <c:axId val="47774692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748368"/>
        <c:crosses val="autoZero"/>
        <c:crossBetween val="midCat"/>
      </c:valAx>
      <c:valAx>
        <c:axId val="477748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7469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Projects and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Clustering!$G$12</c:f>
              <c:strCache>
                <c:ptCount val="1"/>
                <c:pt idx="0">
                  <c:v>Projects</c:v>
                </c:pt>
              </c:strCache>
            </c:strRef>
          </c:tx>
          <c:spPr>
            <a:ln w="19050" cap="rnd">
              <a:noFill/>
              <a:round/>
            </a:ln>
            <a:effectLst/>
          </c:spPr>
          <c:marker>
            <c:symbol val="circle"/>
            <c:size val="6"/>
            <c:spPr>
              <a:solidFill>
                <a:schemeClr val="accent1"/>
              </a:solidFill>
              <a:ln w="3175">
                <a:noFill/>
              </a:ln>
              <a:effectLst/>
            </c:spPr>
          </c:marker>
          <c:xVal>
            <c:numRef>
              <c:f>Clustering!$F$13:$F$512</c:f>
              <c:numCache>
                <c:formatCode>General</c:formatCode>
                <c:ptCount val="500"/>
                <c:pt idx="0">
                  <c:v>48</c:v>
                </c:pt>
                <c:pt idx="1">
                  <c:v>50</c:v>
                </c:pt>
                <c:pt idx="2">
                  <c:v>53</c:v>
                </c:pt>
                <c:pt idx="3">
                  <c:v>53</c:v>
                </c:pt>
                <c:pt idx="4">
                  <c:v>29</c:v>
                </c:pt>
                <c:pt idx="5">
                  <c:v>50</c:v>
                </c:pt>
                <c:pt idx="6">
                  <c:v>27</c:v>
                </c:pt>
                <c:pt idx="7">
                  <c:v>28</c:v>
                </c:pt>
                <c:pt idx="8">
                  <c:v>50</c:v>
                </c:pt>
                <c:pt idx="9">
                  <c:v>48</c:v>
                </c:pt>
                <c:pt idx="10">
                  <c:v>60</c:v>
                </c:pt>
                <c:pt idx="11">
                  <c:v>53</c:v>
                </c:pt>
                <c:pt idx="12">
                  <c:v>36</c:v>
                </c:pt>
                <c:pt idx="13">
                  <c:v>24</c:v>
                </c:pt>
                <c:pt idx="14">
                  <c:v>31</c:v>
                </c:pt>
                <c:pt idx="15">
                  <c:v>52</c:v>
                </c:pt>
                <c:pt idx="16">
                  <c:v>55</c:v>
                </c:pt>
                <c:pt idx="17">
                  <c:v>26</c:v>
                </c:pt>
                <c:pt idx="18">
                  <c:v>51</c:v>
                </c:pt>
                <c:pt idx="19">
                  <c:v>55</c:v>
                </c:pt>
                <c:pt idx="20">
                  <c:v>50</c:v>
                </c:pt>
                <c:pt idx="21">
                  <c:v>48</c:v>
                </c:pt>
                <c:pt idx="22">
                  <c:v>53</c:v>
                </c:pt>
                <c:pt idx="23">
                  <c:v>51</c:v>
                </c:pt>
                <c:pt idx="24">
                  <c:v>51</c:v>
                </c:pt>
                <c:pt idx="25">
                  <c:v>57</c:v>
                </c:pt>
                <c:pt idx="26">
                  <c:v>55</c:v>
                </c:pt>
                <c:pt idx="27">
                  <c:v>35</c:v>
                </c:pt>
                <c:pt idx="28">
                  <c:v>58</c:v>
                </c:pt>
                <c:pt idx="29">
                  <c:v>54</c:v>
                </c:pt>
                <c:pt idx="30">
                  <c:v>50</c:v>
                </c:pt>
                <c:pt idx="31">
                  <c:v>47</c:v>
                </c:pt>
                <c:pt idx="32">
                  <c:v>58</c:v>
                </c:pt>
                <c:pt idx="33">
                  <c:v>26</c:v>
                </c:pt>
                <c:pt idx="34">
                  <c:v>26</c:v>
                </c:pt>
                <c:pt idx="35">
                  <c:v>52</c:v>
                </c:pt>
                <c:pt idx="36">
                  <c:v>48</c:v>
                </c:pt>
                <c:pt idx="37">
                  <c:v>35</c:v>
                </c:pt>
                <c:pt idx="38">
                  <c:v>26</c:v>
                </c:pt>
                <c:pt idx="39">
                  <c:v>30</c:v>
                </c:pt>
                <c:pt idx="40">
                  <c:v>33</c:v>
                </c:pt>
                <c:pt idx="41">
                  <c:v>31</c:v>
                </c:pt>
                <c:pt idx="42">
                  <c:v>57</c:v>
                </c:pt>
                <c:pt idx="43">
                  <c:v>33</c:v>
                </c:pt>
                <c:pt idx="44">
                  <c:v>32</c:v>
                </c:pt>
                <c:pt idx="45">
                  <c:v>43</c:v>
                </c:pt>
                <c:pt idx="46">
                  <c:v>51</c:v>
                </c:pt>
                <c:pt idx="47">
                  <c:v>23</c:v>
                </c:pt>
                <c:pt idx="48">
                  <c:v>28</c:v>
                </c:pt>
                <c:pt idx="49">
                  <c:v>51</c:v>
                </c:pt>
                <c:pt idx="50">
                  <c:v>51</c:v>
                </c:pt>
                <c:pt idx="51">
                  <c:v>48</c:v>
                </c:pt>
                <c:pt idx="52">
                  <c:v>28</c:v>
                </c:pt>
                <c:pt idx="53">
                  <c:v>52</c:v>
                </c:pt>
                <c:pt idx="54">
                  <c:v>41</c:v>
                </c:pt>
                <c:pt idx="55">
                  <c:v>23</c:v>
                </c:pt>
                <c:pt idx="56">
                  <c:v>47</c:v>
                </c:pt>
                <c:pt idx="57">
                  <c:v>49</c:v>
                </c:pt>
                <c:pt idx="58">
                  <c:v>47</c:v>
                </c:pt>
                <c:pt idx="59">
                  <c:v>49</c:v>
                </c:pt>
                <c:pt idx="60">
                  <c:v>31</c:v>
                </c:pt>
                <c:pt idx="61">
                  <c:v>23</c:v>
                </c:pt>
                <c:pt idx="62">
                  <c:v>50</c:v>
                </c:pt>
                <c:pt idx="63">
                  <c:v>35</c:v>
                </c:pt>
                <c:pt idx="64">
                  <c:v>30</c:v>
                </c:pt>
                <c:pt idx="65">
                  <c:v>25</c:v>
                </c:pt>
                <c:pt idx="66">
                  <c:v>52</c:v>
                </c:pt>
                <c:pt idx="67">
                  <c:v>23</c:v>
                </c:pt>
                <c:pt idx="68">
                  <c:v>54</c:v>
                </c:pt>
                <c:pt idx="69">
                  <c:v>36</c:v>
                </c:pt>
                <c:pt idx="70">
                  <c:v>57</c:v>
                </c:pt>
                <c:pt idx="71">
                  <c:v>49</c:v>
                </c:pt>
                <c:pt idx="72">
                  <c:v>28</c:v>
                </c:pt>
                <c:pt idx="73">
                  <c:v>26</c:v>
                </c:pt>
                <c:pt idx="74">
                  <c:v>42</c:v>
                </c:pt>
                <c:pt idx="75">
                  <c:v>52</c:v>
                </c:pt>
                <c:pt idx="76">
                  <c:v>55</c:v>
                </c:pt>
                <c:pt idx="77">
                  <c:v>25</c:v>
                </c:pt>
                <c:pt idx="78">
                  <c:v>51</c:v>
                </c:pt>
                <c:pt idx="79">
                  <c:v>56</c:v>
                </c:pt>
                <c:pt idx="80">
                  <c:v>28</c:v>
                </c:pt>
                <c:pt idx="81">
                  <c:v>53</c:v>
                </c:pt>
                <c:pt idx="82">
                  <c:v>48</c:v>
                </c:pt>
                <c:pt idx="83">
                  <c:v>23</c:v>
                </c:pt>
                <c:pt idx="84">
                  <c:v>33</c:v>
                </c:pt>
                <c:pt idx="85">
                  <c:v>50</c:v>
                </c:pt>
                <c:pt idx="86">
                  <c:v>56</c:v>
                </c:pt>
                <c:pt idx="87">
                  <c:v>33</c:v>
                </c:pt>
                <c:pt idx="88">
                  <c:v>30</c:v>
                </c:pt>
                <c:pt idx="89">
                  <c:v>59</c:v>
                </c:pt>
                <c:pt idx="90">
                  <c:v>27</c:v>
                </c:pt>
                <c:pt idx="91">
                  <c:v>30</c:v>
                </c:pt>
                <c:pt idx="92">
                  <c:v>46</c:v>
                </c:pt>
                <c:pt idx="93">
                  <c:v>53</c:v>
                </c:pt>
                <c:pt idx="94">
                  <c:v>25</c:v>
                </c:pt>
                <c:pt idx="95">
                  <c:v>45</c:v>
                </c:pt>
                <c:pt idx="96">
                  <c:v>34</c:v>
                </c:pt>
                <c:pt idx="97">
                  <c:v>33</c:v>
                </c:pt>
                <c:pt idx="98">
                  <c:v>57</c:v>
                </c:pt>
                <c:pt idx="99">
                  <c:v>21</c:v>
                </c:pt>
                <c:pt idx="100">
                  <c:v>32</c:v>
                </c:pt>
                <c:pt idx="101">
                  <c:v>34</c:v>
                </c:pt>
                <c:pt idx="102">
                  <c:v>31</c:v>
                </c:pt>
                <c:pt idx="103">
                  <c:v>28</c:v>
                </c:pt>
                <c:pt idx="104">
                  <c:v>58</c:v>
                </c:pt>
                <c:pt idx="105">
                  <c:v>47</c:v>
                </c:pt>
                <c:pt idx="106">
                  <c:v>29</c:v>
                </c:pt>
                <c:pt idx="107">
                  <c:v>51</c:v>
                </c:pt>
                <c:pt idx="108">
                  <c:v>23</c:v>
                </c:pt>
                <c:pt idx="109">
                  <c:v>32</c:v>
                </c:pt>
                <c:pt idx="110">
                  <c:v>30</c:v>
                </c:pt>
                <c:pt idx="111">
                  <c:v>27</c:v>
                </c:pt>
                <c:pt idx="112">
                  <c:v>50</c:v>
                </c:pt>
                <c:pt idx="113">
                  <c:v>56</c:v>
                </c:pt>
                <c:pt idx="114">
                  <c:v>51</c:v>
                </c:pt>
                <c:pt idx="115">
                  <c:v>47</c:v>
                </c:pt>
                <c:pt idx="116">
                  <c:v>54</c:v>
                </c:pt>
                <c:pt idx="117">
                  <c:v>45</c:v>
                </c:pt>
                <c:pt idx="118">
                  <c:v>59</c:v>
                </c:pt>
                <c:pt idx="119">
                  <c:v>24</c:v>
                </c:pt>
                <c:pt idx="120">
                  <c:v>53</c:v>
                </c:pt>
                <c:pt idx="121">
                  <c:v>31</c:v>
                </c:pt>
                <c:pt idx="122">
                  <c:v>28</c:v>
                </c:pt>
                <c:pt idx="123">
                  <c:v>26</c:v>
                </c:pt>
                <c:pt idx="124">
                  <c:v>29</c:v>
                </c:pt>
                <c:pt idx="125">
                  <c:v>32</c:v>
                </c:pt>
                <c:pt idx="126">
                  <c:v>26</c:v>
                </c:pt>
                <c:pt idx="127">
                  <c:v>30</c:v>
                </c:pt>
                <c:pt idx="128">
                  <c:v>26</c:v>
                </c:pt>
                <c:pt idx="129">
                  <c:v>31</c:v>
                </c:pt>
                <c:pt idx="130">
                  <c:v>22</c:v>
                </c:pt>
                <c:pt idx="131">
                  <c:v>60</c:v>
                </c:pt>
                <c:pt idx="132">
                  <c:v>54</c:v>
                </c:pt>
                <c:pt idx="133">
                  <c:v>29</c:v>
                </c:pt>
                <c:pt idx="134">
                  <c:v>26</c:v>
                </c:pt>
                <c:pt idx="135">
                  <c:v>54</c:v>
                </c:pt>
                <c:pt idx="136">
                  <c:v>48</c:v>
                </c:pt>
                <c:pt idx="137">
                  <c:v>29</c:v>
                </c:pt>
                <c:pt idx="138">
                  <c:v>30</c:v>
                </c:pt>
                <c:pt idx="139">
                  <c:v>30</c:v>
                </c:pt>
                <c:pt idx="140">
                  <c:v>55</c:v>
                </c:pt>
                <c:pt idx="141">
                  <c:v>31</c:v>
                </c:pt>
                <c:pt idx="142">
                  <c:v>58</c:v>
                </c:pt>
                <c:pt idx="143">
                  <c:v>24</c:v>
                </c:pt>
                <c:pt idx="144">
                  <c:v>23</c:v>
                </c:pt>
                <c:pt idx="145">
                  <c:v>23</c:v>
                </c:pt>
                <c:pt idx="146">
                  <c:v>53</c:v>
                </c:pt>
                <c:pt idx="147">
                  <c:v>50</c:v>
                </c:pt>
                <c:pt idx="148">
                  <c:v>31</c:v>
                </c:pt>
                <c:pt idx="149">
                  <c:v>52</c:v>
                </c:pt>
                <c:pt idx="150">
                  <c:v>34</c:v>
                </c:pt>
                <c:pt idx="151">
                  <c:v>25</c:v>
                </c:pt>
                <c:pt idx="152">
                  <c:v>53</c:v>
                </c:pt>
                <c:pt idx="153">
                  <c:v>29</c:v>
                </c:pt>
                <c:pt idx="154">
                  <c:v>31</c:v>
                </c:pt>
                <c:pt idx="155">
                  <c:v>52</c:v>
                </c:pt>
                <c:pt idx="156">
                  <c:v>51</c:v>
                </c:pt>
                <c:pt idx="157">
                  <c:v>33</c:v>
                </c:pt>
                <c:pt idx="158">
                  <c:v>27</c:v>
                </c:pt>
                <c:pt idx="159">
                  <c:v>25</c:v>
                </c:pt>
                <c:pt idx="160">
                  <c:v>25</c:v>
                </c:pt>
                <c:pt idx="161">
                  <c:v>59</c:v>
                </c:pt>
                <c:pt idx="162">
                  <c:v>47</c:v>
                </c:pt>
                <c:pt idx="163">
                  <c:v>23</c:v>
                </c:pt>
                <c:pt idx="164">
                  <c:v>20</c:v>
                </c:pt>
                <c:pt idx="165">
                  <c:v>36</c:v>
                </c:pt>
                <c:pt idx="166">
                  <c:v>55</c:v>
                </c:pt>
                <c:pt idx="167">
                  <c:v>28</c:v>
                </c:pt>
                <c:pt idx="168">
                  <c:v>25</c:v>
                </c:pt>
                <c:pt idx="169">
                  <c:v>53</c:v>
                </c:pt>
                <c:pt idx="170">
                  <c:v>31</c:v>
                </c:pt>
                <c:pt idx="171">
                  <c:v>54</c:v>
                </c:pt>
                <c:pt idx="172">
                  <c:v>23</c:v>
                </c:pt>
                <c:pt idx="173">
                  <c:v>27</c:v>
                </c:pt>
                <c:pt idx="174">
                  <c:v>56</c:v>
                </c:pt>
                <c:pt idx="175">
                  <c:v>34</c:v>
                </c:pt>
                <c:pt idx="176">
                  <c:v>25</c:v>
                </c:pt>
                <c:pt idx="177">
                  <c:v>51</c:v>
                </c:pt>
                <c:pt idx="178">
                  <c:v>26</c:v>
                </c:pt>
                <c:pt idx="179">
                  <c:v>31</c:v>
                </c:pt>
                <c:pt idx="180">
                  <c:v>35</c:v>
                </c:pt>
                <c:pt idx="181">
                  <c:v>52</c:v>
                </c:pt>
                <c:pt idx="182">
                  <c:v>47</c:v>
                </c:pt>
                <c:pt idx="183">
                  <c:v>23</c:v>
                </c:pt>
                <c:pt idx="184">
                  <c:v>28</c:v>
                </c:pt>
                <c:pt idx="185">
                  <c:v>50</c:v>
                </c:pt>
                <c:pt idx="186">
                  <c:v>49</c:v>
                </c:pt>
                <c:pt idx="187">
                  <c:v>42</c:v>
                </c:pt>
                <c:pt idx="188">
                  <c:v>32</c:v>
                </c:pt>
                <c:pt idx="189">
                  <c:v>49</c:v>
                </c:pt>
                <c:pt idx="190">
                  <c:v>27</c:v>
                </c:pt>
                <c:pt idx="191">
                  <c:v>30</c:v>
                </c:pt>
                <c:pt idx="192">
                  <c:v>53</c:v>
                </c:pt>
                <c:pt idx="193">
                  <c:v>55</c:v>
                </c:pt>
                <c:pt idx="194">
                  <c:v>53</c:v>
                </c:pt>
                <c:pt idx="195">
                  <c:v>27</c:v>
                </c:pt>
                <c:pt idx="196">
                  <c:v>52</c:v>
                </c:pt>
                <c:pt idx="197">
                  <c:v>52</c:v>
                </c:pt>
                <c:pt idx="198">
                  <c:v>57</c:v>
                </c:pt>
                <c:pt idx="199">
                  <c:v>31</c:v>
                </c:pt>
                <c:pt idx="200">
                  <c:v>32</c:v>
                </c:pt>
                <c:pt idx="201">
                  <c:v>28</c:v>
                </c:pt>
                <c:pt idx="202">
                  <c:v>29</c:v>
                </c:pt>
                <c:pt idx="203">
                  <c:v>58</c:v>
                </c:pt>
                <c:pt idx="204">
                  <c:v>50</c:v>
                </c:pt>
                <c:pt idx="205">
                  <c:v>28</c:v>
                </c:pt>
                <c:pt idx="206">
                  <c:v>29</c:v>
                </c:pt>
                <c:pt idx="207">
                  <c:v>54</c:v>
                </c:pt>
                <c:pt idx="208">
                  <c:v>23</c:v>
                </c:pt>
                <c:pt idx="209">
                  <c:v>29</c:v>
                </c:pt>
                <c:pt idx="210">
                  <c:v>25</c:v>
                </c:pt>
                <c:pt idx="211">
                  <c:v>26</c:v>
                </c:pt>
                <c:pt idx="212">
                  <c:v>54</c:v>
                </c:pt>
                <c:pt idx="213">
                  <c:v>31</c:v>
                </c:pt>
                <c:pt idx="214">
                  <c:v>25</c:v>
                </c:pt>
                <c:pt idx="215">
                  <c:v>50</c:v>
                </c:pt>
                <c:pt idx="216">
                  <c:v>26</c:v>
                </c:pt>
                <c:pt idx="217">
                  <c:v>52</c:v>
                </c:pt>
                <c:pt idx="218">
                  <c:v>47</c:v>
                </c:pt>
                <c:pt idx="219">
                  <c:v>47</c:v>
                </c:pt>
                <c:pt idx="220">
                  <c:v>32</c:v>
                </c:pt>
                <c:pt idx="221">
                  <c:v>51</c:v>
                </c:pt>
                <c:pt idx="222">
                  <c:v>27</c:v>
                </c:pt>
                <c:pt idx="223">
                  <c:v>27</c:v>
                </c:pt>
                <c:pt idx="224">
                  <c:v>34</c:v>
                </c:pt>
                <c:pt idx="225">
                  <c:v>33</c:v>
                </c:pt>
                <c:pt idx="226">
                  <c:v>50</c:v>
                </c:pt>
                <c:pt idx="227">
                  <c:v>29</c:v>
                </c:pt>
                <c:pt idx="228">
                  <c:v>30</c:v>
                </c:pt>
                <c:pt idx="229">
                  <c:v>22</c:v>
                </c:pt>
                <c:pt idx="230">
                  <c:v>29</c:v>
                </c:pt>
                <c:pt idx="231">
                  <c:v>62</c:v>
                </c:pt>
                <c:pt idx="232">
                  <c:v>26</c:v>
                </c:pt>
                <c:pt idx="233">
                  <c:v>39</c:v>
                </c:pt>
                <c:pt idx="234">
                  <c:v>32</c:v>
                </c:pt>
                <c:pt idx="235">
                  <c:v>43</c:v>
                </c:pt>
                <c:pt idx="236">
                  <c:v>29</c:v>
                </c:pt>
                <c:pt idx="237">
                  <c:v>33</c:v>
                </c:pt>
                <c:pt idx="238">
                  <c:v>25</c:v>
                </c:pt>
                <c:pt idx="239">
                  <c:v>49</c:v>
                </c:pt>
                <c:pt idx="240">
                  <c:v>25</c:v>
                </c:pt>
                <c:pt idx="241">
                  <c:v>57</c:v>
                </c:pt>
                <c:pt idx="242">
                  <c:v>45</c:v>
                </c:pt>
                <c:pt idx="243">
                  <c:v>50</c:v>
                </c:pt>
                <c:pt idx="244">
                  <c:v>28</c:v>
                </c:pt>
                <c:pt idx="245">
                  <c:v>51</c:v>
                </c:pt>
                <c:pt idx="246">
                  <c:v>56</c:v>
                </c:pt>
                <c:pt idx="247">
                  <c:v>52</c:v>
                </c:pt>
                <c:pt idx="248">
                  <c:v>26</c:v>
                </c:pt>
                <c:pt idx="249">
                  <c:v>29</c:v>
                </c:pt>
                <c:pt idx="250">
                  <c:v>60</c:v>
                </c:pt>
                <c:pt idx="251">
                  <c:v>30</c:v>
                </c:pt>
                <c:pt idx="252">
                  <c:v>56</c:v>
                </c:pt>
                <c:pt idx="253">
                  <c:v>29</c:v>
                </c:pt>
                <c:pt idx="254">
                  <c:v>48</c:v>
                </c:pt>
                <c:pt idx="255">
                  <c:v>55</c:v>
                </c:pt>
                <c:pt idx="256">
                  <c:v>29</c:v>
                </c:pt>
                <c:pt idx="257">
                  <c:v>29</c:v>
                </c:pt>
                <c:pt idx="258">
                  <c:v>24</c:v>
                </c:pt>
                <c:pt idx="259">
                  <c:v>30</c:v>
                </c:pt>
                <c:pt idx="260">
                  <c:v>28</c:v>
                </c:pt>
                <c:pt idx="261">
                  <c:v>28</c:v>
                </c:pt>
                <c:pt idx="262">
                  <c:v>51</c:v>
                </c:pt>
                <c:pt idx="263">
                  <c:v>50</c:v>
                </c:pt>
                <c:pt idx="264">
                  <c:v>24</c:v>
                </c:pt>
                <c:pt idx="265">
                  <c:v>58</c:v>
                </c:pt>
                <c:pt idx="266">
                  <c:v>24</c:v>
                </c:pt>
                <c:pt idx="267">
                  <c:v>54</c:v>
                </c:pt>
                <c:pt idx="268">
                  <c:v>33</c:v>
                </c:pt>
                <c:pt idx="269">
                  <c:v>38</c:v>
                </c:pt>
                <c:pt idx="270">
                  <c:v>51</c:v>
                </c:pt>
                <c:pt idx="271">
                  <c:v>52</c:v>
                </c:pt>
                <c:pt idx="272">
                  <c:v>33</c:v>
                </c:pt>
                <c:pt idx="273">
                  <c:v>53</c:v>
                </c:pt>
                <c:pt idx="274">
                  <c:v>28</c:v>
                </c:pt>
                <c:pt idx="275">
                  <c:v>30</c:v>
                </c:pt>
                <c:pt idx="276">
                  <c:v>29</c:v>
                </c:pt>
                <c:pt idx="277">
                  <c:v>26</c:v>
                </c:pt>
                <c:pt idx="278">
                  <c:v>49</c:v>
                </c:pt>
                <c:pt idx="279">
                  <c:v>35</c:v>
                </c:pt>
                <c:pt idx="280">
                  <c:v>57</c:v>
                </c:pt>
                <c:pt idx="281">
                  <c:v>50</c:v>
                </c:pt>
                <c:pt idx="282">
                  <c:v>56</c:v>
                </c:pt>
                <c:pt idx="283">
                  <c:v>52</c:v>
                </c:pt>
                <c:pt idx="284">
                  <c:v>25</c:v>
                </c:pt>
                <c:pt idx="285">
                  <c:v>29</c:v>
                </c:pt>
                <c:pt idx="286">
                  <c:v>29</c:v>
                </c:pt>
                <c:pt idx="287">
                  <c:v>30</c:v>
                </c:pt>
                <c:pt idx="288">
                  <c:v>31</c:v>
                </c:pt>
                <c:pt idx="289">
                  <c:v>57</c:v>
                </c:pt>
                <c:pt idx="290">
                  <c:v>26</c:v>
                </c:pt>
                <c:pt idx="291">
                  <c:v>24</c:v>
                </c:pt>
                <c:pt idx="292">
                  <c:v>25</c:v>
                </c:pt>
                <c:pt idx="293">
                  <c:v>44</c:v>
                </c:pt>
                <c:pt idx="294">
                  <c:v>19</c:v>
                </c:pt>
                <c:pt idx="295">
                  <c:v>32</c:v>
                </c:pt>
                <c:pt idx="296">
                  <c:v>34</c:v>
                </c:pt>
                <c:pt idx="297">
                  <c:v>25</c:v>
                </c:pt>
                <c:pt idx="298">
                  <c:v>48</c:v>
                </c:pt>
                <c:pt idx="299">
                  <c:v>47</c:v>
                </c:pt>
                <c:pt idx="300">
                  <c:v>51</c:v>
                </c:pt>
                <c:pt idx="301">
                  <c:v>52</c:v>
                </c:pt>
                <c:pt idx="302">
                  <c:v>44</c:v>
                </c:pt>
                <c:pt idx="303">
                  <c:v>30</c:v>
                </c:pt>
                <c:pt idx="304">
                  <c:v>27</c:v>
                </c:pt>
                <c:pt idx="305">
                  <c:v>47</c:v>
                </c:pt>
                <c:pt idx="306">
                  <c:v>51</c:v>
                </c:pt>
                <c:pt idx="307">
                  <c:v>59</c:v>
                </c:pt>
                <c:pt idx="308">
                  <c:v>28</c:v>
                </c:pt>
                <c:pt idx="309">
                  <c:v>33</c:v>
                </c:pt>
                <c:pt idx="310">
                  <c:v>36</c:v>
                </c:pt>
                <c:pt idx="311">
                  <c:v>23</c:v>
                </c:pt>
                <c:pt idx="312">
                  <c:v>53</c:v>
                </c:pt>
                <c:pt idx="313">
                  <c:v>21</c:v>
                </c:pt>
                <c:pt idx="314">
                  <c:v>49</c:v>
                </c:pt>
                <c:pt idx="315">
                  <c:v>52</c:v>
                </c:pt>
                <c:pt idx="316">
                  <c:v>56</c:v>
                </c:pt>
                <c:pt idx="317">
                  <c:v>29</c:v>
                </c:pt>
                <c:pt idx="318">
                  <c:v>35</c:v>
                </c:pt>
                <c:pt idx="319">
                  <c:v>31</c:v>
                </c:pt>
                <c:pt idx="320">
                  <c:v>27</c:v>
                </c:pt>
                <c:pt idx="321">
                  <c:v>20</c:v>
                </c:pt>
                <c:pt idx="322">
                  <c:v>31</c:v>
                </c:pt>
                <c:pt idx="323">
                  <c:v>28</c:v>
                </c:pt>
                <c:pt idx="324">
                  <c:v>52</c:v>
                </c:pt>
                <c:pt idx="325">
                  <c:v>47</c:v>
                </c:pt>
                <c:pt idx="326">
                  <c:v>21</c:v>
                </c:pt>
                <c:pt idx="327">
                  <c:v>52</c:v>
                </c:pt>
                <c:pt idx="328">
                  <c:v>55</c:v>
                </c:pt>
                <c:pt idx="329">
                  <c:v>28</c:v>
                </c:pt>
                <c:pt idx="330">
                  <c:v>25</c:v>
                </c:pt>
                <c:pt idx="331">
                  <c:v>24</c:v>
                </c:pt>
                <c:pt idx="332">
                  <c:v>50</c:v>
                </c:pt>
                <c:pt idx="333">
                  <c:v>22</c:v>
                </c:pt>
                <c:pt idx="334">
                  <c:v>33</c:v>
                </c:pt>
                <c:pt idx="335">
                  <c:v>48</c:v>
                </c:pt>
                <c:pt idx="336">
                  <c:v>29</c:v>
                </c:pt>
                <c:pt idx="337">
                  <c:v>29</c:v>
                </c:pt>
                <c:pt idx="338">
                  <c:v>37</c:v>
                </c:pt>
                <c:pt idx="339">
                  <c:v>53</c:v>
                </c:pt>
                <c:pt idx="340">
                  <c:v>26</c:v>
                </c:pt>
                <c:pt idx="341">
                  <c:v>55</c:v>
                </c:pt>
                <c:pt idx="342">
                  <c:v>49</c:v>
                </c:pt>
                <c:pt idx="343">
                  <c:v>59</c:v>
                </c:pt>
                <c:pt idx="344">
                  <c:v>29</c:v>
                </c:pt>
                <c:pt idx="345">
                  <c:v>55</c:v>
                </c:pt>
                <c:pt idx="346">
                  <c:v>34</c:v>
                </c:pt>
                <c:pt idx="347">
                  <c:v>33</c:v>
                </c:pt>
                <c:pt idx="348">
                  <c:v>52</c:v>
                </c:pt>
                <c:pt idx="349">
                  <c:v>36</c:v>
                </c:pt>
                <c:pt idx="350">
                  <c:v>48</c:v>
                </c:pt>
                <c:pt idx="351">
                  <c:v>28</c:v>
                </c:pt>
                <c:pt idx="352">
                  <c:v>28</c:v>
                </c:pt>
                <c:pt idx="353">
                  <c:v>46</c:v>
                </c:pt>
                <c:pt idx="354">
                  <c:v>31</c:v>
                </c:pt>
                <c:pt idx="355">
                  <c:v>27</c:v>
                </c:pt>
                <c:pt idx="356">
                  <c:v>58</c:v>
                </c:pt>
                <c:pt idx="357">
                  <c:v>46</c:v>
                </c:pt>
                <c:pt idx="358">
                  <c:v>29</c:v>
                </c:pt>
                <c:pt idx="359">
                  <c:v>23</c:v>
                </c:pt>
                <c:pt idx="360">
                  <c:v>25</c:v>
                </c:pt>
                <c:pt idx="361">
                  <c:v>54</c:v>
                </c:pt>
                <c:pt idx="362">
                  <c:v>53</c:v>
                </c:pt>
                <c:pt idx="363">
                  <c:v>28</c:v>
                </c:pt>
                <c:pt idx="364">
                  <c:v>23</c:v>
                </c:pt>
                <c:pt idx="365">
                  <c:v>28</c:v>
                </c:pt>
                <c:pt idx="366">
                  <c:v>21</c:v>
                </c:pt>
                <c:pt idx="367">
                  <c:v>46</c:v>
                </c:pt>
                <c:pt idx="368">
                  <c:v>53</c:v>
                </c:pt>
                <c:pt idx="369">
                  <c:v>36</c:v>
                </c:pt>
                <c:pt idx="370">
                  <c:v>53</c:v>
                </c:pt>
                <c:pt idx="371">
                  <c:v>52</c:v>
                </c:pt>
                <c:pt idx="372">
                  <c:v>36</c:v>
                </c:pt>
                <c:pt idx="373">
                  <c:v>32</c:v>
                </c:pt>
                <c:pt idx="374">
                  <c:v>34</c:v>
                </c:pt>
                <c:pt idx="375">
                  <c:v>55</c:v>
                </c:pt>
                <c:pt idx="376">
                  <c:v>44</c:v>
                </c:pt>
                <c:pt idx="377">
                  <c:v>32</c:v>
                </c:pt>
                <c:pt idx="378">
                  <c:v>52</c:v>
                </c:pt>
                <c:pt idx="379">
                  <c:v>30</c:v>
                </c:pt>
                <c:pt idx="380">
                  <c:v>49</c:v>
                </c:pt>
                <c:pt idx="381">
                  <c:v>49</c:v>
                </c:pt>
                <c:pt idx="382">
                  <c:v>53</c:v>
                </c:pt>
                <c:pt idx="383">
                  <c:v>19</c:v>
                </c:pt>
                <c:pt idx="384">
                  <c:v>54</c:v>
                </c:pt>
                <c:pt idx="385">
                  <c:v>54</c:v>
                </c:pt>
                <c:pt idx="386">
                  <c:v>26</c:v>
                </c:pt>
                <c:pt idx="387">
                  <c:v>55</c:v>
                </c:pt>
                <c:pt idx="388">
                  <c:v>22</c:v>
                </c:pt>
                <c:pt idx="389">
                  <c:v>28</c:v>
                </c:pt>
                <c:pt idx="390">
                  <c:v>28</c:v>
                </c:pt>
                <c:pt idx="391">
                  <c:v>25</c:v>
                </c:pt>
                <c:pt idx="392">
                  <c:v>53</c:v>
                </c:pt>
                <c:pt idx="393">
                  <c:v>54</c:v>
                </c:pt>
                <c:pt idx="394">
                  <c:v>51</c:v>
                </c:pt>
                <c:pt idx="395">
                  <c:v>48</c:v>
                </c:pt>
                <c:pt idx="396">
                  <c:v>26</c:v>
                </c:pt>
                <c:pt idx="397">
                  <c:v>30</c:v>
                </c:pt>
                <c:pt idx="398">
                  <c:v>48</c:v>
                </c:pt>
                <c:pt idx="399">
                  <c:v>52</c:v>
                </c:pt>
                <c:pt idx="400">
                  <c:v>53</c:v>
                </c:pt>
                <c:pt idx="401">
                  <c:v>27</c:v>
                </c:pt>
                <c:pt idx="402">
                  <c:v>55</c:v>
                </c:pt>
                <c:pt idx="403">
                  <c:v>26</c:v>
                </c:pt>
                <c:pt idx="404">
                  <c:v>53</c:v>
                </c:pt>
                <c:pt idx="405">
                  <c:v>33</c:v>
                </c:pt>
                <c:pt idx="406">
                  <c:v>56</c:v>
                </c:pt>
                <c:pt idx="407">
                  <c:v>29</c:v>
                </c:pt>
                <c:pt idx="408">
                  <c:v>51</c:v>
                </c:pt>
                <c:pt idx="409">
                  <c:v>29</c:v>
                </c:pt>
                <c:pt idx="410">
                  <c:v>31</c:v>
                </c:pt>
                <c:pt idx="411">
                  <c:v>30</c:v>
                </c:pt>
                <c:pt idx="412">
                  <c:v>28</c:v>
                </c:pt>
                <c:pt idx="413">
                  <c:v>21</c:v>
                </c:pt>
                <c:pt idx="414">
                  <c:v>45</c:v>
                </c:pt>
                <c:pt idx="415">
                  <c:v>53</c:v>
                </c:pt>
                <c:pt idx="416">
                  <c:v>55</c:v>
                </c:pt>
                <c:pt idx="417">
                  <c:v>52</c:v>
                </c:pt>
                <c:pt idx="418">
                  <c:v>23</c:v>
                </c:pt>
                <c:pt idx="419">
                  <c:v>33</c:v>
                </c:pt>
                <c:pt idx="420">
                  <c:v>28</c:v>
                </c:pt>
                <c:pt idx="421">
                  <c:v>52</c:v>
                </c:pt>
                <c:pt idx="422">
                  <c:v>30</c:v>
                </c:pt>
                <c:pt idx="423">
                  <c:v>51</c:v>
                </c:pt>
                <c:pt idx="424">
                  <c:v>57</c:v>
                </c:pt>
                <c:pt idx="425">
                  <c:v>28</c:v>
                </c:pt>
                <c:pt idx="426">
                  <c:v>55</c:v>
                </c:pt>
                <c:pt idx="427">
                  <c:v>31</c:v>
                </c:pt>
                <c:pt idx="428">
                  <c:v>26</c:v>
                </c:pt>
                <c:pt idx="429">
                  <c:v>54</c:v>
                </c:pt>
                <c:pt idx="430">
                  <c:v>31</c:v>
                </c:pt>
                <c:pt idx="431">
                  <c:v>54</c:v>
                </c:pt>
                <c:pt idx="432">
                  <c:v>28</c:v>
                </c:pt>
                <c:pt idx="433">
                  <c:v>28</c:v>
                </c:pt>
                <c:pt idx="434">
                  <c:v>48</c:v>
                </c:pt>
                <c:pt idx="435">
                  <c:v>21</c:v>
                </c:pt>
                <c:pt idx="436">
                  <c:v>54</c:v>
                </c:pt>
                <c:pt idx="437">
                  <c:v>53</c:v>
                </c:pt>
                <c:pt idx="438">
                  <c:v>29</c:v>
                </c:pt>
                <c:pt idx="439">
                  <c:v>32</c:v>
                </c:pt>
                <c:pt idx="440">
                  <c:v>23</c:v>
                </c:pt>
                <c:pt idx="441">
                  <c:v>57</c:v>
                </c:pt>
                <c:pt idx="442">
                  <c:v>26</c:v>
                </c:pt>
                <c:pt idx="443">
                  <c:v>23</c:v>
                </c:pt>
                <c:pt idx="444">
                  <c:v>24</c:v>
                </c:pt>
                <c:pt idx="445">
                  <c:v>27</c:v>
                </c:pt>
                <c:pt idx="446">
                  <c:v>57</c:v>
                </c:pt>
                <c:pt idx="447">
                  <c:v>28</c:v>
                </c:pt>
                <c:pt idx="448">
                  <c:v>57</c:v>
                </c:pt>
                <c:pt idx="449">
                  <c:v>23</c:v>
                </c:pt>
                <c:pt idx="450">
                  <c:v>25</c:v>
                </c:pt>
                <c:pt idx="451">
                  <c:v>49</c:v>
                </c:pt>
                <c:pt idx="452">
                  <c:v>26</c:v>
                </c:pt>
                <c:pt idx="453">
                  <c:v>50</c:v>
                </c:pt>
                <c:pt idx="454">
                  <c:v>27</c:v>
                </c:pt>
                <c:pt idx="455">
                  <c:v>53</c:v>
                </c:pt>
                <c:pt idx="456">
                  <c:v>38</c:v>
                </c:pt>
                <c:pt idx="457">
                  <c:v>23</c:v>
                </c:pt>
                <c:pt idx="458">
                  <c:v>29</c:v>
                </c:pt>
                <c:pt idx="459">
                  <c:v>54</c:v>
                </c:pt>
                <c:pt idx="460">
                  <c:v>26</c:v>
                </c:pt>
                <c:pt idx="461">
                  <c:v>53</c:v>
                </c:pt>
                <c:pt idx="462">
                  <c:v>28</c:v>
                </c:pt>
                <c:pt idx="463">
                  <c:v>20</c:v>
                </c:pt>
                <c:pt idx="464">
                  <c:v>25</c:v>
                </c:pt>
                <c:pt idx="465">
                  <c:v>33</c:v>
                </c:pt>
                <c:pt idx="466">
                  <c:v>27</c:v>
                </c:pt>
                <c:pt idx="467">
                  <c:v>34</c:v>
                </c:pt>
                <c:pt idx="468">
                  <c:v>54</c:v>
                </c:pt>
                <c:pt idx="469">
                  <c:v>24</c:v>
                </c:pt>
                <c:pt idx="470">
                  <c:v>53</c:v>
                </c:pt>
                <c:pt idx="471">
                  <c:v>29</c:v>
                </c:pt>
                <c:pt idx="472">
                  <c:v>52</c:v>
                </c:pt>
                <c:pt idx="473">
                  <c:v>22</c:v>
                </c:pt>
                <c:pt idx="474">
                  <c:v>44</c:v>
                </c:pt>
                <c:pt idx="475">
                  <c:v>29</c:v>
                </c:pt>
                <c:pt idx="476">
                  <c:v>30</c:v>
                </c:pt>
                <c:pt idx="477">
                  <c:v>54</c:v>
                </c:pt>
                <c:pt idx="478">
                  <c:v>47</c:v>
                </c:pt>
                <c:pt idx="479">
                  <c:v>50</c:v>
                </c:pt>
                <c:pt idx="480">
                  <c:v>52</c:v>
                </c:pt>
                <c:pt idx="481">
                  <c:v>46</c:v>
                </c:pt>
                <c:pt idx="482">
                  <c:v>27</c:v>
                </c:pt>
                <c:pt idx="483">
                  <c:v>25</c:v>
                </c:pt>
                <c:pt idx="484">
                  <c:v>57</c:v>
                </c:pt>
                <c:pt idx="485">
                  <c:v>24</c:v>
                </c:pt>
                <c:pt idx="486">
                  <c:v>55</c:v>
                </c:pt>
                <c:pt idx="487">
                  <c:v>57</c:v>
                </c:pt>
                <c:pt idx="488">
                  <c:v>54</c:v>
                </c:pt>
                <c:pt idx="489">
                  <c:v>43</c:v>
                </c:pt>
                <c:pt idx="490">
                  <c:v>27</c:v>
                </c:pt>
                <c:pt idx="491">
                  <c:v>30</c:v>
                </c:pt>
                <c:pt idx="492">
                  <c:v>30</c:v>
                </c:pt>
                <c:pt idx="493">
                  <c:v>26</c:v>
                </c:pt>
                <c:pt idx="494">
                  <c:v>29</c:v>
                </c:pt>
                <c:pt idx="495">
                  <c:v>45</c:v>
                </c:pt>
                <c:pt idx="496">
                  <c:v>32</c:v>
                </c:pt>
                <c:pt idx="497">
                  <c:v>23</c:v>
                </c:pt>
                <c:pt idx="498">
                  <c:v>55</c:v>
                </c:pt>
                <c:pt idx="499">
                  <c:v>27</c:v>
                </c:pt>
              </c:numCache>
            </c:numRef>
          </c:xVal>
          <c:yVal>
            <c:numRef>
              <c:f>Clustering!$G$13:$G$512</c:f>
              <c:numCache>
                <c:formatCode>General</c:formatCode>
                <c:ptCount val="500"/>
                <c:pt idx="0">
                  <c:v>14</c:v>
                </c:pt>
                <c:pt idx="1">
                  <c:v>18</c:v>
                </c:pt>
                <c:pt idx="2">
                  <c:v>9</c:v>
                </c:pt>
                <c:pt idx="3">
                  <c:v>20</c:v>
                </c:pt>
                <c:pt idx="4">
                  <c:v>20</c:v>
                </c:pt>
                <c:pt idx="5">
                  <c:v>8</c:v>
                </c:pt>
                <c:pt idx="6">
                  <c:v>23</c:v>
                </c:pt>
                <c:pt idx="7">
                  <c:v>19</c:v>
                </c:pt>
                <c:pt idx="8">
                  <c:v>6</c:v>
                </c:pt>
                <c:pt idx="9">
                  <c:v>17</c:v>
                </c:pt>
                <c:pt idx="10">
                  <c:v>6</c:v>
                </c:pt>
                <c:pt idx="11">
                  <c:v>7</c:v>
                </c:pt>
                <c:pt idx="12">
                  <c:v>9</c:v>
                </c:pt>
                <c:pt idx="13">
                  <c:v>5</c:v>
                </c:pt>
                <c:pt idx="14">
                  <c:v>19</c:v>
                </c:pt>
                <c:pt idx="15">
                  <c:v>18</c:v>
                </c:pt>
                <c:pt idx="16">
                  <c:v>10</c:v>
                </c:pt>
                <c:pt idx="17">
                  <c:v>7</c:v>
                </c:pt>
                <c:pt idx="18">
                  <c:v>7</c:v>
                </c:pt>
                <c:pt idx="19">
                  <c:v>15</c:v>
                </c:pt>
                <c:pt idx="20">
                  <c:v>18</c:v>
                </c:pt>
                <c:pt idx="21">
                  <c:v>20</c:v>
                </c:pt>
                <c:pt idx="22">
                  <c:v>8</c:v>
                </c:pt>
                <c:pt idx="23">
                  <c:v>18</c:v>
                </c:pt>
                <c:pt idx="24">
                  <c:v>16</c:v>
                </c:pt>
                <c:pt idx="25">
                  <c:v>19</c:v>
                </c:pt>
                <c:pt idx="26">
                  <c:v>18</c:v>
                </c:pt>
                <c:pt idx="27">
                  <c:v>16</c:v>
                </c:pt>
                <c:pt idx="28">
                  <c:v>4</c:v>
                </c:pt>
                <c:pt idx="29">
                  <c:v>2</c:v>
                </c:pt>
                <c:pt idx="30">
                  <c:v>20</c:v>
                </c:pt>
                <c:pt idx="31">
                  <c:v>18</c:v>
                </c:pt>
                <c:pt idx="32">
                  <c:v>17</c:v>
                </c:pt>
                <c:pt idx="33">
                  <c:v>6</c:v>
                </c:pt>
                <c:pt idx="34">
                  <c:v>17</c:v>
                </c:pt>
                <c:pt idx="35">
                  <c:v>5</c:v>
                </c:pt>
                <c:pt idx="36">
                  <c:v>5</c:v>
                </c:pt>
                <c:pt idx="37">
                  <c:v>4</c:v>
                </c:pt>
                <c:pt idx="38">
                  <c:v>5</c:v>
                </c:pt>
                <c:pt idx="39">
                  <c:v>17</c:v>
                </c:pt>
                <c:pt idx="40">
                  <c:v>7</c:v>
                </c:pt>
                <c:pt idx="41">
                  <c:v>21</c:v>
                </c:pt>
                <c:pt idx="42">
                  <c:v>17</c:v>
                </c:pt>
                <c:pt idx="43">
                  <c:v>6</c:v>
                </c:pt>
                <c:pt idx="44">
                  <c:v>3</c:v>
                </c:pt>
                <c:pt idx="45">
                  <c:v>3</c:v>
                </c:pt>
                <c:pt idx="46">
                  <c:v>4</c:v>
                </c:pt>
                <c:pt idx="47">
                  <c:v>6</c:v>
                </c:pt>
                <c:pt idx="48">
                  <c:v>7</c:v>
                </c:pt>
                <c:pt idx="49">
                  <c:v>16</c:v>
                </c:pt>
                <c:pt idx="50">
                  <c:v>20</c:v>
                </c:pt>
                <c:pt idx="51">
                  <c:v>5</c:v>
                </c:pt>
                <c:pt idx="52">
                  <c:v>5</c:v>
                </c:pt>
                <c:pt idx="53">
                  <c:v>18</c:v>
                </c:pt>
                <c:pt idx="54">
                  <c:v>7</c:v>
                </c:pt>
                <c:pt idx="55">
                  <c:v>19</c:v>
                </c:pt>
                <c:pt idx="56">
                  <c:v>21</c:v>
                </c:pt>
                <c:pt idx="57">
                  <c:v>19</c:v>
                </c:pt>
                <c:pt idx="58">
                  <c:v>7</c:v>
                </c:pt>
                <c:pt idx="59">
                  <c:v>3</c:v>
                </c:pt>
                <c:pt idx="60">
                  <c:v>18</c:v>
                </c:pt>
                <c:pt idx="61">
                  <c:v>5</c:v>
                </c:pt>
                <c:pt idx="62">
                  <c:v>16</c:v>
                </c:pt>
                <c:pt idx="63">
                  <c:v>16</c:v>
                </c:pt>
                <c:pt idx="64">
                  <c:v>9</c:v>
                </c:pt>
                <c:pt idx="65">
                  <c:v>17</c:v>
                </c:pt>
                <c:pt idx="66">
                  <c:v>18</c:v>
                </c:pt>
                <c:pt idx="67">
                  <c:v>6</c:v>
                </c:pt>
                <c:pt idx="68">
                  <c:v>23</c:v>
                </c:pt>
                <c:pt idx="69">
                  <c:v>17</c:v>
                </c:pt>
                <c:pt idx="70">
                  <c:v>18</c:v>
                </c:pt>
                <c:pt idx="71">
                  <c:v>19</c:v>
                </c:pt>
                <c:pt idx="72">
                  <c:v>16</c:v>
                </c:pt>
                <c:pt idx="73">
                  <c:v>4</c:v>
                </c:pt>
                <c:pt idx="74">
                  <c:v>6</c:v>
                </c:pt>
                <c:pt idx="75">
                  <c:v>22</c:v>
                </c:pt>
                <c:pt idx="76">
                  <c:v>8</c:v>
                </c:pt>
                <c:pt idx="77">
                  <c:v>3</c:v>
                </c:pt>
                <c:pt idx="78">
                  <c:v>19</c:v>
                </c:pt>
                <c:pt idx="79">
                  <c:v>21</c:v>
                </c:pt>
                <c:pt idx="80">
                  <c:v>16</c:v>
                </c:pt>
                <c:pt idx="81">
                  <c:v>4</c:v>
                </c:pt>
                <c:pt idx="82">
                  <c:v>4</c:v>
                </c:pt>
                <c:pt idx="83">
                  <c:v>5</c:v>
                </c:pt>
                <c:pt idx="84">
                  <c:v>3</c:v>
                </c:pt>
                <c:pt idx="85">
                  <c:v>6</c:v>
                </c:pt>
                <c:pt idx="86">
                  <c:v>18</c:v>
                </c:pt>
                <c:pt idx="87">
                  <c:v>4</c:v>
                </c:pt>
                <c:pt idx="88">
                  <c:v>21</c:v>
                </c:pt>
                <c:pt idx="89">
                  <c:v>1</c:v>
                </c:pt>
                <c:pt idx="90">
                  <c:v>7</c:v>
                </c:pt>
                <c:pt idx="91">
                  <c:v>4</c:v>
                </c:pt>
                <c:pt idx="92">
                  <c:v>18</c:v>
                </c:pt>
                <c:pt idx="93">
                  <c:v>18</c:v>
                </c:pt>
                <c:pt idx="94">
                  <c:v>20</c:v>
                </c:pt>
                <c:pt idx="95">
                  <c:v>6</c:v>
                </c:pt>
                <c:pt idx="96">
                  <c:v>5</c:v>
                </c:pt>
                <c:pt idx="97">
                  <c:v>4</c:v>
                </c:pt>
                <c:pt idx="98">
                  <c:v>18</c:v>
                </c:pt>
                <c:pt idx="99">
                  <c:v>6</c:v>
                </c:pt>
                <c:pt idx="100">
                  <c:v>16</c:v>
                </c:pt>
                <c:pt idx="101">
                  <c:v>16</c:v>
                </c:pt>
                <c:pt idx="102">
                  <c:v>18</c:v>
                </c:pt>
                <c:pt idx="103">
                  <c:v>17</c:v>
                </c:pt>
                <c:pt idx="104">
                  <c:v>6</c:v>
                </c:pt>
                <c:pt idx="105">
                  <c:v>18</c:v>
                </c:pt>
                <c:pt idx="106">
                  <c:v>20</c:v>
                </c:pt>
                <c:pt idx="107">
                  <c:v>20</c:v>
                </c:pt>
                <c:pt idx="108">
                  <c:v>20</c:v>
                </c:pt>
                <c:pt idx="109">
                  <c:v>19</c:v>
                </c:pt>
                <c:pt idx="110">
                  <c:v>19</c:v>
                </c:pt>
                <c:pt idx="111">
                  <c:v>7</c:v>
                </c:pt>
                <c:pt idx="112">
                  <c:v>19</c:v>
                </c:pt>
                <c:pt idx="113">
                  <c:v>16</c:v>
                </c:pt>
                <c:pt idx="114">
                  <c:v>20</c:v>
                </c:pt>
                <c:pt idx="115">
                  <c:v>2</c:v>
                </c:pt>
                <c:pt idx="116">
                  <c:v>17</c:v>
                </c:pt>
                <c:pt idx="117">
                  <c:v>8</c:v>
                </c:pt>
                <c:pt idx="118">
                  <c:v>8</c:v>
                </c:pt>
                <c:pt idx="119">
                  <c:v>9</c:v>
                </c:pt>
                <c:pt idx="120">
                  <c:v>5</c:v>
                </c:pt>
                <c:pt idx="121">
                  <c:v>15</c:v>
                </c:pt>
                <c:pt idx="122">
                  <c:v>19</c:v>
                </c:pt>
                <c:pt idx="123">
                  <c:v>18</c:v>
                </c:pt>
                <c:pt idx="124">
                  <c:v>6</c:v>
                </c:pt>
                <c:pt idx="125">
                  <c:v>4</c:v>
                </c:pt>
                <c:pt idx="126">
                  <c:v>18</c:v>
                </c:pt>
                <c:pt idx="127">
                  <c:v>8</c:v>
                </c:pt>
                <c:pt idx="128">
                  <c:v>4</c:v>
                </c:pt>
                <c:pt idx="129">
                  <c:v>10</c:v>
                </c:pt>
                <c:pt idx="130">
                  <c:v>13</c:v>
                </c:pt>
                <c:pt idx="131">
                  <c:v>9</c:v>
                </c:pt>
                <c:pt idx="132">
                  <c:v>5</c:v>
                </c:pt>
                <c:pt idx="133">
                  <c:v>18</c:v>
                </c:pt>
                <c:pt idx="134">
                  <c:v>5</c:v>
                </c:pt>
                <c:pt idx="135">
                  <c:v>7</c:v>
                </c:pt>
                <c:pt idx="136">
                  <c:v>4</c:v>
                </c:pt>
                <c:pt idx="137">
                  <c:v>17</c:v>
                </c:pt>
                <c:pt idx="138">
                  <c:v>7</c:v>
                </c:pt>
                <c:pt idx="139">
                  <c:v>7</c:v>
                </c:pt>
                <c:pt idx="140">
                  <c:v>16</c:v>
                </c:pt>
                <c:pt idx="141">
                  <c:v>5</c:v>
                </c:pt>
                <c:pt idx="142">
                  <c:v>13</c:v>
                </c:pt>
                <c:pt idx="143">
                  <c:v>19</c:v>
                </c:pt>
                <c:pt idx="144">
                  <c:v>19</c:v>
                </c:pt>
                <c:pt idx="145">
                  <c:v>17</c:v>
                </c:pt>
                <c:pt idx="146">
                  <c:v>17</c:v>
                </c:pt>
                <c:pt idx="147">
                  <c:v>18</c:v>
                </c:pt>
                <c:pt idx="148">
                  <c:v>5</c:v>
                </c:pt>
                <c:pt idx="149">
                  <c:v>19</c:v>
                </c:pt>
                <c:pt idx="150">
                  <c:v>5</c:v>
                </c:pt>
                <c:pt idx="151">
                  <c:v>20</c:v>
                </c:pt>
                <c:pt idx="152">
                  <c:v>16</c:v>
                </c:pt>
                <c:pt idx="153">
                  <c:v>23</c:v>
                </c:pt>
                <c:pt idx="154">
                  <c:v>19</c:v>
                </c:pt>
                <c:pt idx="155">
                  <c:v>3</c:v>
                </c:pt>
                <c:pt idx="156">
                  <c:v>5</c:v>
                </c:pt>
                <c:pt idx="157">
                  <c:v>24</c:v>
                </c:pt>
                <c:pt idx="158">
                  <c:v>20</c:v>
                </c:pt>
                <c:pt idx="159">
                  <c:v>16</c:v>
                </c:pt>
                <c:pt idx="160">
                  <c:v>21</c:v>
                </c:pt>
                <c:pt idx="161">
                  <c:v>18</c:v>
                </c:pt>
                <c:pt idx="162">
                  <c:v>7</c:v>
                </c:pt>
                <c:pt idx="163">
                  <c:v>6</c:v>
                </c:pt>
                <c:pt idx="164">
                  <c:v>20</c:v>
                </c:pt>
                <c:pt idx="165">
                  <c:v>7</c:v>
                </c:pt>
                <c:pt idx="166">
                  <c:v>4</c:v>
                </c:pt>
                <c:pt idx="167">
                  <c:v>20</c:v>
                </c:pt>
                <c:pt idx="168">
                  <c:v>5</c:v>
                </c:pt>
                <c:pt idx="169">
                  <c:v>6</c:v>
                </c:pt>
                <c:pt idx="170">
                  <c:v>17</c:v>
                </c:pt>
                <c:pt idx="171">
                  <c:v>6</c:v>
                </c:pt>
                <c:pt idx="172">
                  <c:v>10</c:v>
                </c:pt>
                <c:pt idx="173">
                  <c:v>18</c:v>
                </c:pt>
                <c:pt idx="174">
                  <c:v>22</c:v>
                </c:pt>
                <c:pt idx="175">
                  <c:v>6</c:v>
                </c:pt>
                <c:pt idx="176">
                  <c:v>1</c:v>
                </c:pt>
                <c:pt idx="177">
                  <c:v>17</c:v>
                </c:pt>
                <c:pt idx="178">
                  <c:v>9</c:v>
                </c:pt>
                <c:pt idx="179">
                  <c:v>5</c:v>
                </c:pt>
                <c:pt idx="180">
                  <c:v>19</c:v>
                </c:pt>
                <c:pt idx="181">
                  <c:v>18</c:v>
                </c:pt>
                <c:pt idx="182">
                  <c:v>4</c:v>
                </c:pt>
                <c:pt idx="183">
                  <c:v>6</c:v>
                </c:pt>
                <c:pt idx="184">
                  <c:v>19</c:v>
                </c:pt>
                <c:pt idx="185">
                  <c:v>5</c:v>
                </c:pt>
                <c:pt idx="186">
                  <c:v>3</c:v>
                </c:pt>
                <c:pt idx="187">
                  <c:v>19</c:v>
                </c:pt>
                <c:pt idx="188">
                  <c:v>6</c:v>
                </c:pt>
                <c:pt idx="189">
                  <c:v>21</c:v>
                </c:pt>
                <c:pt idx="190">
                  <c:v>7</c:v>
                </c:pt>
                <c:pt idx="191">
                  <c:v>20</c:v>
                </c:pt>
                <c:pt idx="192">
                  <c:v>7</c:v>
                </c:pt>
                <c:pt idx="193">
                  <c:v>19</c:v>
                </c:pt>
                <c:pt idx="194">
                  <c:v>10</c:v>
                </c:pt>
                <c:pt idx="195">
                  <c:v>10</c:v>
                </c:pt>
                <c:pt idx="196">
                  <c:v>19</c:v>
                </c:pt>
                <c:pt idx="197">
                  <c:v>3</c:v>
                </c:pt>
                <c:pt idx="198">
                  <c:v>7</c:v>
                </c:pt>
                <c:pt idx="199">
                  <c:v>9</c:v>
                </c:pt>
                <c:pt idx="200">
                  <c:v>8</c:v>
                </c:pt>
                <c:pt idx="201">
                  <c:v>22</c:v>
                </c:pt>
                <c:pt idx="202">
                  <c:v>4</c:v>
                </c:pt>
                <c:pt idx="203">
                  <c:v>21</c:v>
                </c:pt>
                <c:pt idx="204">
                  <c:v>4</c:v>
                </c:pt>
                <c:pt idx="205">
                  <c:v>9</c:v>
                </c:pt>
                <c:pt idx="206">
                  <c:v>6</c:v>
                </c:pt>
                <c:pt idx="207">
                  <c:v>5</c:v>
                </c:pt>
                <c:pt idx="208">
                  <c:v>4</c:v>
                </c:pt>
                <c:pt idx="209">
                  <c:v>16</c:v>
                </c:pt>
                <c:pt idx="210">
                  <c:v>7</c:v>
                </c:pt>
                <c:pt idx="211">
                  <c:v>19</c:v>
                </c:pt>
                <c:pt idx="212">
                  <c:v>9</c:v>
                </c:pt>
                <c:pt idx="213">
                  <c:v>18</c:v>
                </c:pt>
                <c:pt idx="214">
                  <c:v>18</c:v>
                </c:pt>
                <c:pt idx="215">
                  <c:v>23</c:v>
                </c:pt>
                <c:pt idx="216">
                  <c:v>16</c:v>
                </c:pt>
                <c:pt idx="217">
                  <c:v>6</c:v>
                </c:pt>
                <c:pt idx="218">
                  <c:v>6</c:v>
                </c:pt>
                <c:pt idx="219">
                  <c:v>8</c:v>
                </c:pt>
                <c:pt idx="220">
                  <c:v>18</c:v>
                </c:pt>
                <c:pt idx="221">
                  <c:v>23</c:v>
                </c:pt>
                <c:pt idx="222">
                  <c:v>7</c:v>
                </c:pt>
                <c:pt idx="223">
                  <c:v>6</c:v>
                </c:pt>
                <c:pt idx="224">
                  <c:v>20</c:v>
                </c:pt>
                <c:pt idx="225">
                  <c:v>21</c:v>
                </c:pt>
                <c:pt idx="226">
                  <c:v>9</c:v>
                </c:pt>
                <c:pt idx="227">
                  <c:v>19</c:v>
                </c:pt>
                <c:pt idx="228">
                  <c:v>5</c:v>
                </c:pt>
                <c:pt idx="229">
                  <c:v>6</c:v>
                </c:pt>
                <c:pt idx="230">
                  <c:v>18</c:v>
                </c:pt>
                <c:pt idx="231">
                  <c:v>19</c:v>
                </c:pt>
                <c:pt idx="232">
                  <c:v>9</c:v>
                </c:pt>
                <c:pt idx="233">
                  <c:v>5</c:v>
                </c:pt>
                <c:pt idx="234">
                  <c:v>1</c:v>
                </c:pt>
                <c:pt idx="235">
                  <c:v>22</c:v>
                </c:pt>
                <c:pt idx="236">
                  <c:v>16</c:v>
                </c:pt>
                <c:pt idx="237">
                  <c:v>4</c:v>
                </c:pt>
                <c:pt idx="238">
                  <c:v>7</c:v>
                </c:pt>
                <c:pt idx="239">
                  <c:v>5</c:v>
                </c:pt>
                <c:pt idx="240">
                  <c:v>5</c:v>
                </c:pt>
                <c:pt idx="241">
                  <c:v>7</c:v>
                </c:pt>
                <c:pt idx="242">
                  <c:v>3</c:v>
                </c:pt>
                <c:pt idx="243">
                  <c:v>7</c:v>
                </c:pt>
                <c:pt idx="244">
                  <c:v>16</c:v>
                </c:pt>
                <c:pt idx="245">
                  <c:v>17</c:v>
                </c:pt>
                <c:pt idx="246">
                  <c:v>18</c:v>
                </c:pt>
                <c:pt idx="247">
                  <c:v>7</c:v>
                </c:pt>
                <c:pt idx="248">
                  <c:v>7</c:v>
                </c:pt>
                <c:pt idx="249">
                  <c:v>16</c:v>
                </c:pt>
                <c:pt idx="250">
                  <c:v>5</c:v>
                </c:pt>
                <c:pt idx="251">
                  <c:v>19</c:v>
                </c:pt>
                <c:pt idx="252">
                  <c:v>16</c:v>
                </c:pt>
                <c:pt idx="253">
                  <c:v>3</c:v>
                </c:pt>
                <c:pt idx="254">
                  <c:v>8</c:v>
                </c:pt>
                <c:pt idx="255">
                  <c:v>17</c:v>
                </c:pt>
                <c:pt idx="256">
                  <c:v>6</c:v>
                </c:pt>
                <c:pt idx="257">
                  <c:v>17</c:v>
                </c:pt>
                <c:pt idx="258">
                  <c:v>19</c:v>
                </c:pt>
                <c:pt idx="259">
                  <c:v>6</c:v>
                </c:pt>
                <c:pt idx="260">
                  <c:v>18</c:v>
                </c:pt>
                <c:pt idx="261">
                  <c:v>6</c:v>
                </c:pt>
                <c:pt idx="262">
                  <c:v>22</c:v>
                </c:pt>
                <c:pt idx="263">
                  <c:v>18</c:v>
                </c:pt>
                <c:pt idx="264">
                  <c:v>18</c:v>
                </c:pt>
                <c:pt idx="265">
                  <c:v>5</c:v>
                </c:pt>
                <c:pt idx="266">
                  <c:v>17</c:v>
                </c:pt>
                <c:pt idx="267">
                  <c:v>6</c:v>
                </c:pt>
                <c:pt idx="268">
                  <c:v>19</c:v>
                </c:pt>
                <c:pt idx="269">
                  <c:v>3</c:v>
                </c:pt>
                <c:pt idx="270">
                  <c:v>21</c:v>
                </c:pt>
                <c:pt idx="271">
                  <c:v>3</c:v>
                </c:pt>
                <c:pt idx="272">
                  <c:v>7</c:v>
                </c:pt>
                <c:pt idx="273">
                  <c:v>18</c:v>
                </c:pt>
                <c:pt idx="274">
                  <c:v>20</c:v>
                </c:pt>
                <c:pt idx="275">
                  <c:v>6</c:v>
                </c:pt>
                <c:pt idx="276">
                  <c:v>5</c:v>
                </c:pt>
                <c:pt idx="277">
                  <c:v>5</c:v>
                </c:pt>
                <c:pt idx="278">
                  <c:v>5</c:v>
                </c:pt>
                <c:pt idx="279">
                  <c:v>6</c:v>
                </c:pt>
                <c:pt idx="280">
                  <c:v>7</c:v>
                </c:pt>
                <c:pt idx="281">
                  <c:v>19</c:v>
                </c:pt>
                <c:pt idx="282">
                  <c:v>15</c:v>
                </c:pt>
                <c:pt idx="283">
                  <c:v>9</c:v>
                </c:pt>
                <c:pt idx="284">
                  <c:v>19</c:v>
                </c:pt>
                <c:pt idx="285">
                  <c:v>4</c:v>
                </c:pt>
                <c:pt idx="286">
                  <c:v>6</c:v>
                </c:pt>
                <c:pt idx="287">
                  <c:v>6</c:v>
                </c:pt>
                <c:pt idx="288">
                  <c:v>7</c:v>
                </c:pt>
                <c:pt idx="289">
                  <c:v>8</c:v>
                </c:pt>
                <c:pt idx="290">
                  <c:v>3</c:v>
                </c:pt>
                <c:pt idx="291">
                  <c:v>6</c:v>
                </c:pt>
                <c:pt idx="292">
                  <c:v>2</c:v>
                </c:pt>
                <c:pt idx="293">
                  <c:v>6</c:v>
                </c:pt>
                <c:pt idx="294">
                  <c:v>19</c:v>
                </c:pt>
                <c:pt idx="295">
                  <c:v>20</c:v>
                </c:pt>
                <c:pt idx="296">
                  <c:v>18</c:v>
                </c:pt>
                <c:pt idx="297">
                  <c:v>7</c:v>
                </c:pt>
                <c:pt idx="298">
                  <c:v>18</c:v>
                </c:pt>
                <c:pt idx="299">
                  <c:v>7</c:v>
                </c:pt>
                <c:pt idx="300">
                  <c:v>20</c:v>
                </c:pt>
                <c:pt idx="301">
                  <c:v>20</c:v>
                </c:pt>
                <c:pt idx="302">
                  <c:v>4</c:v>
                </c:pt>
                <c:pt idx="303">
                  <c:v>7</c:v>
                </c:pt>
                <c:pt idx="304">
                  <c:v>7</c:v>
                </c:pt>
                <c:pt idx="305">
                  <c:v>20</c:v>
                </c:pt>
                <c:pt idx="306">
                  <c:v>8</c:v>
                </c:pt>
                <c:pt idx="307">
                  <c:v>8</c:v>
                </c:pt>
                <c:pt idx="308">
                  <c:v>18</c:v>
                </c:pt>
                <c:pt idx="309">
                  <c:v>8</c:v>
                </c:pt>
                <c:pt idx="310">
                  <c:v>7</c:v>
                </c:pt>
                <c:pt idx="311">
                  <c:v>17</c:v>
                </c:pt>
                <c:pt idx="312">
                  <c:v>21</c:v>
                </c:pt>
                <c:pt idx="313">
                  <c:v>9</c:v>
                </c:pt>
                <c:pt idx="314">
                  <c:v>5</c:v>
                </c:pt>
                <c:pt idx="315">
                  <c:v>22</c:v>
                </c:pt>
                <c:pt idx="316">
                  <c:v>18</c:v>
                </c:pt>
                <c:pt idx="317">
                  <c:v>6</c:v>
                </c:pt>
                <c:pt idx="318">
                  <c:v>2</c:v>
                </c:pt>
                <c:pt idx="319">
                  <c:v>1</c:v>
                </c:pt>
                <c:pt idx="320">
                  <c:v>18</c:v>
                </c:pt>
                <c:pt idx="321">
                  <c:v>7</c:v>
                </c:pt>
                <c:pt idx="322">
                  <c:v>3</c:v>
                </c:pt>
                <c:pt idx="323">
                  <c:v>5</c:v>
                </c:pt>
                <c:pt idx="324">
                  <c:v>7</c:v>
                </c:pt>
                <c:pt idx="325">
                  <c:v>15</c:v>
                </c:pt>
                <c:pt idx="326">
                  <c:v>15</c:v>
                </c:pt>
                <c:pt idx="327">
                  <c:v>18</c:v>
                </c:pt>
                <c:pt idx="328">
                  <c:v>7</c:v>
                </c:pt>
                <c:pt idx="329">
                  <c:v>17</c:v>
                </c:pt>
                <c:pt idx="330">
                  <c:v>7</c:v>
                </c:pt>
                <c:pt idx="331">
                  <c:v>8</c:v>
                </c:pt>
                <c:pt idx="332">
                  <c:v>4</c:v>
                </c:pt>
                <c:pt idx="333">
                  <c:v>21</c:v>
                </c:pt>
                <c:pt idx="334">
                  <c:v>15</c:v>
                </c:pt>
                <c:pt idx="335">
                  <c:v>8</c:v>
                </c:pt>
                <c:pt idx="336">
                  <c:v>20</c:v>
                </c:pt>
                <c:pt idx="337">
                  <c:v>19</c:v>
                </c:pt>
                <c:pt idx="338">
                  <c:v>18</c:v>
                </c:pt>
                <c:pt idx="339">
                  <c:v>16</c:v>
                </c:pt>
                <c:pt idx="340">
                  <c:v>9</c:v>
                </c:pt>
                <c:pt idx="341">
                  <c:v>16</c:v>
                </c:pt>
                <c:pt idx="342">
                  <c:v>3</c:v>
                </c:pt>
                <c:pt idx="343">
                  <c:v>16</c:v>
                </c:pt>
                <c:pt idx="344">
                  <c:v>6</c:v>
                </c:pt>
                <c:pt idx="345">
                  <c:v>5</c:v>
                </c:pt>
                <c:pt idx="346">
                  <c:v>18</c:v>
                </c:pt>
                <c:pt idx="347">
                  <c:v>11</c:v>
                </c:pt>
                <c:pt idx="348">
                  <c:v>19</c:v>
                </c:pt>
                <c:pt idx="349">
                  <c:v>7</c:v>
                </c:pt>
                <c:pt idx="350">
                  <c:v>18</c:v>
                </c:pt>
                <c:pt idx="351">
                  <c:v>6</c:v>
                </c:pt>
                <c:pt idx="352">
                  <c:v>9</c:v>
                </c:pt>
                <c:pt idx="353">
                  <c:v>20</c:v>
                </c:pt>
                <c:pt idx="354">
                  <c:v>4</c:v>
                </c:pt>
                <c:pt idx="355">
                  <c:v>2</c:v>
                </c:pt>
                <c:pt idx="356">
                  <c:v>18</c:v>
                </c:pt>
                <c:pt idx="357">
                  <c:v>8</c:v>
                </c:pt>
                <c:pt idx="358">
                  <c:v>6</c:v>
                </c:pt>
                <c:pt idx="359">
                  <c:v>5</c:v>
                </c:pt>
                <c:pt idx="360">
                  <c:v>5</c:v>
                </c:pt>
                <c:pt idx="361">
                  <c:v>18</c:v>
                </c:pt>
                <c:pt idx="362">
                  <c:v>16</c:v>
                </c:pt>
                <c:pt idx="363">
                  <c:v>19</c:v>
                </c:pt>
                <c:pt idx="364">
                  <c:v>9</c:v>
                </c:pt>
                <c:pt idx="365">
                  <c:v>15</c:v>
                </c:pt>
                <c:pt idx="366">
                  <c:v>4</c:v>
                </c:pt>
                <c:pt idx="367">
                  <c:v>18</c:v>
                </c:pt>
                <c:pt idx="368">
                  <c:v>14</c:v>
                </c:pt>
                <c:pt idx="369">
                  <c:v>17</c:v>
                </c:pt>
                <c:pt idx="370">
                  <c:v>5</c:v>
                </c:pt>
                <c:pt idx="371">
                  <c:v>10</c:v>
                </c:pt>
                <c:pt idx="372">
                  <c:v>3</c:v>
                </c:pt>
                <c:pt idx="373">
                  <c:v>16</c:v>
                </c:pt>
                <c:pt idx="374">
                  <c:v>7</c:v>
                </c:pt>
                <c:pt idx="375">
                  <c:v>3</c:v>
                </c:pt>
                <c:pt idx="376">
                  <c:v>21</c:v>
                </c:pt>
                <c:pt idx="377">
                  <c:v>5</c:v>
                </c:pt>
                <c:pt idx="378">
                  <c:v>7</c:v>
                </c:pt>
                <c:pt idx="379">
                  <c:v>15</c:v>
                </c:pt>
                <c:pt idx="380">
                  <c:v>21</c:v>
                </c:pt>
                <c:pt idx="381">
                  <c:v>17</c:v>
                </c:pt>
                <c:pt idx="382">
                  <c:v>9</c:v>
                </c:pt>
                <c:pt idx="383">
                  <c:v>15</c:v>
                </c:pt>
                <c:pt idx="384">
                  <c:v>7</c:v>
                </c:pt>
                <c:pt idx="385">
                  <c:v>19</c:v>
                </c:pt>
                <c:pt idx="386">
                  <c:v>17</c:v>
                </c:pt>
                <c:pt idx="387">
                  <c:v>10</c:v>
                </c:pt>
                <c:pt idx="388">
                  <c:v>5</c:v>
                </c:pt>
                <c:pt idx="389">
                  <c:v>5</c:v>
                </c:pt>
                <c:pt idx="390">
                  <c:v>18</c:v>
                </c:pt>
                <c:pt idx="391">
                  <c:v>3</c:v>
                </c:pt>
                <c:pt idx="392">
                  <c:v>17</c:v>
                </c:pt>
                <c:pt idx="393">
                  <c:v>20</c:v>
                </c:pt>
                <c:pt idx="394">
                  <c:v>17</c:v>
                </c:pt>
                <c:pt idx="395">
                  <c:v>4</c:v>
                </c:pt>
                <c:pt idx="396">
                  <c:v>6</c:v>
                </c:pt>
                <c:pt idx="397">
                  <c:v>22</c:v>
                </c:pt>
                <c:pt idx="398">
                  <c:v>17</c:v>
                </c:pt>
                <c:pt idx="399">
                  <c:v>18</c:v>
                </c:pt>
                <c:pt idx="400">
                  <c:v>6</c:v>
                </c:pt>
                <c:pt idx="401">
                  <c:v>14</c:v>
                </c:pt>
                <c:pt idx="402">
                  <c:v>19</c:v>
                </c:pt>
                <c:pt idx="403">
                  <c:v>7</c:v>
                </c:pt>
                <c:pt idx="404">
                  <c:v>4</c:v>
                </c:pt>
                <c:pt idx="405">
                  <c:v>6</c:v>
                </c:pt>
                <c:pt idx="406">
                  <c:v>5</c:v>
                </c:pt>
                <c:pt idx="407">
                  <c:v>6</c:v>
                </c:pt>
                <c:pt idx="408">
                  <c:v>5</c:v>
                </c:pt>
                <c:pt idx="409">
                  <c:v>4</c:v>
                </c:pt>
                <c:pt idx="410">
                  <c:v>8</c:v>
                </c:pt>
                <c:pt idx="411">
                  <c:v>19</c:v>
                </c:pt>
                <c:pt idx="412">
                  <c:v>16</c:v>
                </c:pt>
                <c:pt idx="413">
                  <c:v>8</c:v>
                </c:pt>
                <c:pt idx="414">
                  <c:v>17</c:v>
                </c:pt>
                <c:pt idx="415">
                  <c:v>6</c:v>
                </c:pt>
                <c:pt idx="416">
                  <c:v>18</c:v>
                </c:pt>
                <c:pt idx="417">
                  <c:v>17</c:v>
                </c:pt>
                <c:pt idx="418">
                  <c:v>21</c:v>
                </c:pt>
                <c:pt idx="419">
                  <c:v>18</c:v>
                </c:pt>
                <c:pt idx="420">
                  <c:v>4</c:v>
                </c:pt>
                <c:pt idx="421">
                  <c:v>5</c:v>
                </c:pt>
                <c:pt idx="422">
                  <c:v>20</c:v>
                </c:pt>
                <c:pt idx="423">
                  <c:v>4</c:v>
                </c:pt>
                <c:pt idx="424">
                  <c:v>7</c:v>
                </c:pt>
                <c:pt idx="425">
                  <c:v>9</c:v>
                </c:pt>
                <c:pt idx="426">
                  <c:v>7</c:v>
                </c:pt>
                <c:pt idx="427">
                  <c:v>20</c:v>
                </c:pt>
                <c:pt idx="428">
                  <c:v>17</c:v>
                </c:pt>
                <c:pt idx="429">
                  <c:v>18</c:v>
                </c:pt>
                <c:pt idx="430">
                  <c:v>2</c:v>
                </c:pt>
                <c:pt idx="431">
                  <c:v>23</c:v>
                </c:pt>
                <c:pt idx="432">
                  <c:v>17</c:v>
                </c:pt>
                <c:pt idx="433">
                  <c:v>16</c:v>
                </c:pt>
                <c:pt idx="434">
                  <c:v>4</c:v>
                </c:pt>
                <c:pt idx="435">
                  <c:v>14</c:v>
                </c:pt>
                <c:pt idx="436">
                  <c:v>7</c:v>
                </c:pt>
                <c:pt idx="437">
                  <c:v>18</c:v>
                </c:pt>
                <c:pt idx="438">
                  <c:v>17</c:v>
                </c:pt>
                <c:pt idx="439">
                  <c:v>3</c:v>
                </c:pt>
                <c:pt idx="440">
                  <c:v>4</c:v>
                </c:pt>
                <c:pt idx="441">
                  <c:v>6</c:v>
                </c:pt>
                <c:pt idx="442">
                  <c:v>4</c:v>
                </c:pt>
                <c:pt idx="443">
                  <c:v>18</c:v>
                </c:pt>
                <c:pt idx="444">
                  <c:v>6</c:v>
                </c:pt>
                <c:pt idx="445">
                  <c:v>7</c:v>
                </c:pt>
                <c:pt idx="446">
                  <c:v>6</c:v>
                </c:pt>
                <c:pt idx="447">
                  <c:v>9</c:v>
                </c:pt>
                <c:pt idx="448">
                  <c:v>7</c:v>
                </c:pt>
                <c:pt idx="449">
                  <c:v>8</c:v>
                </c:pt>
                <c:pt idx="450">
                  <c:v>2</c:v>
                </c:pt>
                <c:pt idx="451">
                  <c:v>17</c:v>
                </c:pt>
                <c:pt idx="452">
                  <c:v>5</c:v>
                </c:pt>
                <c:pt idx="453">
                  <c:v>4</c:v>
                </c:pt>
                <c:pt idx="454">
                  <c:v>17</c:v>
                </c:pt>
                <c:pt idx="455">
                  <c:v>4</c:v>
                </c:pt>
                <c:pt idx="456">
                  <c:v>17</c:v>
                </c:pt>
                <c:pt idx="457">
                  <c:v>18</c:v>
                </c:pt>
                <c:pt idx="458">
                  <c:v>8</c:v>
                </c:pt>
                <c:pt idx="459">
                  <c:v>9</c:v>
                </c:pt>
                <c:pt idx="460">
                  <c:v>18</c:v>
                </c:pt>
                <c:pt idx="461">
                  <c:v>7</c:v>
                </c:pt>
                <c:pt idx="462">
                  <c:v>2</c:v>
                </c:pt>
                <c:pt idx="463">
                  <c:v>18</c:v>
                </c:pt>
                <c:pt idx="464">
                  <c:v>21</c:v>
                </c:pt>
                <c:pt idx="465">
                  <c:v>5</c:v>
                </c:pt>
                <c:pt idx="466">
                  <c:v>18</c:v>
                </c:pt>
                <c:pt idx="467">
                  <c:v>3</c:v>
                </c:pt>
                <c:pt idx="468">
                  <c:v>19</c:v>
                </c:pt>
                <c:pt idx="469">
                  <c:v>7</c:v>
                </c:pt>
                <c:pt idx="470">
                  <c:v>7</c:v>
                </c:pt>
                <c:pt idx="471">
                  <c:v>19</c:v>
                </c:pt>
                <c:pt idx="472">
                  <c:v>18</c:v>
                </c:pt>
                <c:pt idx="473">
                  <c:v>19</c:v>
                </c:pt>
                <c:pt idx="474">
                  <c:v>20</c:v>
                </c:pt>
                <c:pt idx="475">
                  <c:v>9</c:v>
                </c:pt>
                <c:pt idx="476">
                  <c:v>7</c:v>
                </c:pt>
                <c:pt idx="477">
                  <c:v>6</c:v>
                </c:pt>
                <c:pt idx="478">
                  <c:v>8</c:v>
                </c:pt>
                <c:pt idx="479">
                  <c:v>7</c:v>
                </c:pt>
                <c:pt idx="480">
                  <c:v>7</c:v>
                </c:pt>
                <c:pt idx="481">
                  <c:v>3</c:v>
                </c:pt>
                <c:pt idx="482">
                  <c:v>6</c:v>
                </c:pt>
                <c:pt idx="483">
                  <c:v>7</c:v>
                </c:pt>
                <c:pt idx="484">
                  <c:v>16</c:v>
                </c:pt>
                <c:pt idx="485">
                  <c:v>22</c:v>
                </c:pt>
                <c:pt idx="486">
                  <c:v>23</c:v>
                </c:pt>
                <c:pt idx="487">
                  <c:v>17</c:v>
                </c:pt>
                <c:pt idx="488">
                  <c:v>16</c:v>
                </c:pt>
                <c:pt idx="489">
                  <c:v>19</c:v>
                </c:pt>
                <c:pt idx="490">
                  <c:v>17</c:v>
                </c:pt>
                <c:pt idx="491">
                  <c:v>18</c:v>
                </c:pt>
                <c:pt idx="492">
                  <c:v>17</c:v>
                </c:pt>
                <c:pt idx="493">
                  <c:v>4</c:v>
                </c:pt>
                <c:pt idx="494">
                  <c:v>21</c:v>
                </c:pt>
                <c:pt idx="495">
                  <c:v>19</c:v>
                </c:pt>
                <c:pt idx="496">
                  <c:v>20</c:v>
                </c:pt>
                <c:pt idx="497">
                  <c:v>5</c:v>
                </c:pt>
                <c:pt idx="498">
                  <c:v>17</c:v>
                </c:pt>
                <c:pt idx="499">
                  <c:v>8</c:v>
                </c:pt>
              </c:numCache>
            </c:numRef>
          </c:yVal>
          <c:smooth val="0"/>
          <c:extLst>
            <c:ext xmlns:c16="http://schemas.microsoft.com/office/drawing/2014/chart" uri="{C3380CC4-5D6E-409C-BE32-E72D297353CC}">
              <c16:uniqueId val="{00000000-90EA-4221-9189-3DFE9D5D3DF7}"/>
            </c:ext>
          </c:extLst>
        </c:ser>
        <c:dLbls>
          <c:showLegendKey val="0"/>
          <c:showVal val="0"/>
          <c:showCatName val="0"/>
          <c:showSerName val="0"/>
          <c:showPercent val="0"/>
          <c:showBubbleSize val="0"/>
        </c:dLbls>
        <c:axId val="1317061151"/>
        <c:axId val="1317057791"/>
      </c:scatterChart>
      <c:valAx>
        <c:axId val="1317061151"/>
        <c:scaling>
          <c:orientation val="minMax"/>
          <c:min val="17"/>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057791"/>
        <c:crosses val="autoZero"/>
        <c:crossBetween val="midCat"/>
      </c:valAx>
      <c:valAx>
        <c:axId val="13170577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Projects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0611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Age &amp; Projects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Clustering!$AS$15:$AS$22</c:f>
              <c:numCache>
                <c:formatCode>0</c:formatCode>
                <c:ptCount val="8"/>
                <c:pt idx="0">
                  <c:v>28.555160660978284</c:v>
                </c:pt>
                <c:pt idx="1">
                  <c:v>52.174235141329198</c:v>
                </c:pt>
                <c:pt idx="2">
                  <c:v>28.202803821538264</c:v>
                </c:pt>
                <c:pt idx="3">
                  <c:v>27.607271135160765</c:v>
                </c:pt>
                <c:pt idx="4">
                  <c:v>28.40007402390081</c:v>
                </c:pt>
                <c:pt idx="5">
                  <c:v>51.92237444271538</c:v>
                </c:pt>
                <c:pt idx="6">
                  <c:v>51.980687018256511</c:v>
                </c:pt>
                <c:pt idx="7">
                  <c:v>51.493094631284933</c:v>
                </c:pt>
              </c:numCache>
            </c:numRef>
          </c:xVal>
          <c:yVal>
            <c:numRef>
              <c:f>Clustering!$AT$15:$AT$22</c:f>
              <c:numCache>
                <c:formatCode>0</c:formatCode>
                <c:ptCount val="8"/>
                <c:pt idx="0">
                  <c:v>18.139101042545576</c:v>
                </c:pt>
                <c:pt idx="1">
                  <c:v>5.8045699550433287</c:v>
                </c:pt>
                <c:pt idx="2">
                  <c:v>5.7217397177277194</c:v>
                </c:pt>
                <c:pt idx="3">
                  <c:v>18.294326211688208</c:v>
                </c:pt>
                <c:pt idx="4">
                  <c:v>5.8997921176266255</c:v>
                </c:pt>
                <c:pt idx="5">
                  <c:v>18.468465372028898</c:v>
                </c:pt>
                <c:pt idx="6">
                  <c:v>18.294326211688208</c:v>
                </c:pt>
                <c:pt idx="7">
                  <c:v>6.0595827329205161</c:v>
                </c:pt>
              </c:numCache>
            </c:numRef>
          </c:yVal>
          <c:smooth val="0"/>
          <c:extLst>
            <c:ext xmlns:c16="http://schemas.microsoft.com/office/drawing/2014/chart" uri="{C3380CC4-5D6E-409C-BE32-E72D297353CC}">
              <c16:uniqueId val="{00000000-192B-426C-A4DD-A0F932F430E2}"/>
            </c:ext>
          </c:extLst>
        </c:ser>
        <c:dLbls>
          <c:showLegendKey val="0"/>
          <c:showVal val="0"/>
          <c:showCatName val="0"/>
          <c:showSerName val="0"/>
          <c:showPercent val="0"/>
          <c:showBubbleSize val="0"/>
        </c:dLbls>
        <c:axId val="1317065951"/>
        <c:axId val="1317056351"/>
      </c:scatterChart>
      <c:valAx>
        <c:axId val="1317065951"/>
        <c:scaling>
          <c:orientation val="minMax"/>
          <c:max val="57"/>
          <c:min val="22"/>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056351"/>
        <c:crosses val="autoZero"/>
        <c:crossBetween val="midCat"/>
      </c:valAx>
      <c:valAx>
        <c:axId val="13170563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0659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Projects &amp; Salary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Clustering!$AT$15:$AT$22</c:f>
              <c:numCache>
                <c:formatCode>0</c:formatCode>
                <c:ptCount val="8"/>
                <c:pt idx="0">
                  <c:v>18.139101042545576</c:v>
                </c:pt>
                <c:pt idx="1">
                  <c:v>5.8045699550433287</c:v>
                </c:pt>
                <c:pt idx="2">
                  <c:v>5.7217397177277194</c:v>
                </c:pt>
                <c:pt idx="3">
                  <c:v>18.294326211688208</c:v>
                </c:pt>
                <c:pt idx="4">
                  <c:v>5.8997921176266255</c:v>
                </c:pt>
                <c:pt idx="5">
                  <c:v>18.468465372028898</c:v>
                </c:pt>
                <c:pt idx="6">
                  <c:v>18.294326211688208</c:v>
                </c:pt>
                <c:pt idx="7">
                  <c:v>6.0595827329205161</c:v>
                </c:pt>
              </c:numCache>
            </c:numRef>
          </c:xVal>
          <c:yVal>
            <c:numRef>
              <c:f>Clustering!$AU$15:$AU$22</c:f>
              <c:numCache>
                <c:formatCode>"£"#,##0</c:formatCode>
                <c:ptCount val="8"/>
                <c:pt idx="0">
                  <c:v>41294.711522319703</c:v>
                </c:pt>
                <c:pt idx="1">
                  <c:v>77706.98547677444</c:v>
                </c:pt>
                <c:pt idx="2">
                  <c:v>41855.221896801238</c:v>
                </c:pt>
                <c:pt idx="3">
                  <c:v>79082.610938213867</c:v>
                </c:pt>
                <c:pt idx="4">
                  <c:v>77874.188571535022</c:v>
                </c:pt>
                <c:pt idx="5">
                  <c:v>42102.226468606663</c:v>
                </c:pt>
                <c:pt idx="6">
                  <c:v>77516.981960001038</c:v>
                </c:pt>
                <c:pt idx="7">
                  <c:v>42265.629493031782</c:v>
                </c:pt>
              </c:numCache>
            </c:numRef>
          </c:yVal>
          <c:smooth val="0"/>
          <c:extLst>
            <c:ext xmlns:c16="http://schemas.microsoft.com/office/drawing/2014/chart" uri="{C3380CC4-5D6E-409C-BE32-E72D297353CC}">
              <c16:uniqueId val="{00000000-1BE3-4DD0-AA43-4FD31699F4FC}"/>
            </c:ext>
          </c:extLst>
        </c:ser>
        <c:dLbls>
          <c:showLegendKey val="0"/>
          <c:showVal val="0"/>
          <c:showCatName val="0"/>
          <c:showSerName val="0"/>
          <c:showPercent val="0"/>
          <c:showBubbleSize val="0"/>
        </c:dLbls>
        <c:axId val="1476898879"/>
        <c:axId val="1476904639"/>
      </c:scatterChart>
      <c:valAx>
        <c:axId val="1476898879"/>
        <c:scaling>
          <c:orientation val="minMax"/>
          <c:max val="21"/>
          <c:min val="4"/>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6904639"/>
        <c:crosses val="autoZero"/>
        <c:crossBetween val="midCat"/>
      </c:valAx>
      <c:valAx>
        <c:axId val="1476904639"/>
        <c:scaling>
          <c:orientation val="minMax"/>
          <c:min val="3500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68988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Age &amp; Salary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Clustering!$AS$15:$AS$22</c:f>
              <c:numCache>
                <c:formatCode>0</c:formatCode>
                <c:ptCount val="8"/>
                <c:pt idx="0">
                  <c:v>28.555160660978284</c:v>
                </c:pt>
                <c:pt idx="1">
                  <c:v>52.174235141329198</c:v>
                </c:pt>
                <c:pt idx="2">
                  <c:v>28.202803821538264</c:v>
                </c:pt>
                <c:pt idx="3">
                  <c:v>27.607271135160765</c:v>
                </c:pt>
                <c:pt idx="4">
                  <c:v>28.40007402390081</c:v>
                </c:pt>
                <c:pt idx="5">
                  <c:v>51.92237444271538</c:v>
                </c:pt>
                <c:pt idx="6">
                  <c:v>51.980687018256511</c:v>
                </c:pt>
                <c:pt idx="7">
                  <c:v>51.493094631284933</c:v>
                </c:pt>
              </c:numCache>
            </c:numRef>
          </c:xVal>
          <c:yVal>
            <c:numRef>
              <c:f>Clustering!$AU$15:$AU$22</c:f>
              <c:numCache>
                <c:formatCode>"£"#,##0</c:formatCode>
                <c:ptCount val="8"/>
                <c:pt idx="0">
                  <c:v>41294.711522319703</c:v>
                </c:pt>
                <c:pt idx="1">
                  <c:v>77706.98547677444</c:v>
                </c:pt>
                <c:pt idx="2">
                  <c:v>41855.221896801238</c:v>
                </c:pt>
                <c:pt idx="3">
                  <c:v>79082.610938213867</c:v>
                </c:pt>
                <c:pt idx="4">
                  <c:v>77874.188571535022</c:v>
                </c:pt>
                <c:pt idx="5">
                  <c:v>42102.226468606663</c:v>
                </c:pt>
                <c:pt idx="6">
                  <c:v>77516.981960001038</c:v>
                </c:pt>
                <c:pt idx="7">
                  <c:v>42265.629493031782</c:v>
                </c:pt>
              </c:numCache>
            </c:numRef>
          </c:yVal>
          <c:smooth val="0"/>
          <c:extLst>
            <c:ext xmlns:c16="http://schemas.microsoft.com/office/drawing/2014/chart" uri="{C3380CC4-5D6E-409C-BE32-E72D297353CC}">
              <c16:uniqueId val="{00000000-FF00-4D04-B3CF-239D05625236}"/>
            </c:ext>
          </c:extLst>
        </c:ser>
        <c:dLbls>
          <c:showLegendKey val="0"/>
          <c:showVal val="0"/>
          <c:showCatName val="0"/>
          <c:showSerName val="0"/>
          <c:showPercent val="0"/>
          <c:showBubbleSize val="0"/>
        </c:dLbls>
        <c:axId val="1317065951"/>
        <c:axId val="1317056351"/>
      </c:scatterChart>
      <c:valAx>
        <c:axId val="1317065951"/>
        <c:scaling>
          <c:orientation val="minMax"/>
          <c:max val="57"/>
          <c:min val="22"/>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056351"/>
        <c:crosses val="autoZero"/>
        <c:crossBetween val="midCat"/>
      </c:valAx>
      <c:valAx>
        <c:axId val="1317056351"/>
        <c:scaling>
          <c:orientation val="minMax"/>
          <c:min val="3500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0659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Business!B8"/><Relationship Id="rId5" Type="http://schemas.openxmlformats.org/officeDocument/2006/relationships/hyperlink" Target="#Contents!B3"/><Relationship Id="rId4" Type="http://schemas.openxmlformats.org/officeDocument/2006/relationships/hyperlink" Target="#Introduction!B7"/></Relationships>
</file>

<file path=xl/drawings/_rels/drawing2.xml.rels><?xml version="1.0" encoding="UTF-8" standalone="yes"?>
<Relationships xmlns="http://schemas.openxmlformats.org/package/2006/relationships"><Relationship Id="rId2" Type="http://schemas.openxmlformats.org/officeDocument/2006/relationships/hyperlink" Target="#Business!B8"/><Relationship Id="rId1" Type="http://schemas.openxmlformats.org/officeDocument/2006/relationships/hyperlink" Target="#Introduction!B7"/></Relationships>
</file>

<file path=xl/drawings/_rels/drawing3.xml.rels><?xml version="1.0" encoding="UTF-8" standalone="yes"?>
<Relationships xmlns="http://schemas.openxmlformats.org/package/2006/relationships"><Relationship Id="rId2" Type="http://schemas.openxmlformats.org/officeDocument/2006/relationships/hyperlink" Target="#Contents!B3"/><Relationship Id="rId1" Type="http://schemas.openxmlformats.org/officeDocument/2006/relationships/hyperlink" Target="#Introduction!B7"/></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7.xml"/><Relationship Id="rId2" Type="http://schemas.openxmlformats.org/officeDocument/2006/relationships/chart" Target="../charts/chart4.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xdr:col>
      <xdr:colOff>321036</xdr:colOff>
      <xdr:row>0</xdr:row>
      <xdr:rowOff>94647</xdr:rowOff>
    </xdr:from>
    <xdr:ext cx="6146363" cy="937629"/>
    <xdr:sp macro="" textlink="">
      <xdr:nvSpPr>
        <xdr:cNvPr id="2" name="Rectangle 1">
          <a:extLst>
            <a:ext uri="{FF2B5EF4-FFF2-40B4-BE49-F238E27FC236}">
              <a16:creationId xmlns:a16="http://schemas.microsoft.com/office/drawing/2014/main" id="{24AFC91D-1416-E6C3-6A64-C0409C9EA837}"/>
            </a:ext>
          </a:extLst>
        </xdr:cNvPr>
        <xdr:cNvSpPr/>
      </xdr:nvSpPr>
      <xdr:spPr>
        <a:xfrm>
          <a:off x="931478" y="94647"/>
          <a:ext cx="6146363" cy="937629"/>
        </a:xfrm>
        <a:prstGeom prst="rect">
          <a:avLst/>
        </a:prstGeom>
        <a:noFill/>
      </xdr:spPr>
      <xdr:txBody>
        <a:bodyPr wrap="none" lIns="91440" tIns="45720" rIns="91440" bIns="45720">
          <a:spAutoFit/>
        </a:bodyPr>
        <a:lstStyle/>
        <a:p>
          <a:pPr algn="ctr"/>
          <a:r>
            <a:rPr lang="en-US" sz="5400" b="1" cap="none" spc="0">
              <a:ln w="22225">
                <a:solidFill>
                  <a:schemeClr val="accent2"/>
                </a:solidFill>
                <a:prstDash val="solid"/>
              </a:ln>
              <a:solidFill>
                <a:schemeClr val="accent2">
                  <a:lumMod val="40000"/>
                  <a:lumOff val="60000"/>
                </a:schemeClr>
              </a:solidFill>
              <a:effectLst/>
            </a:rPr>
            <a:t>The Analyst's</a:t>
          </a:r>
          <a:r>
            <a:rPr lang="en-US" sz="5400" b="1" cap="none" spc="0" baseline="0">
              <a:ln w="22225">
                <a:solidFill>
                  <a:schemeClr val="accent2"/>
                </a:solidFill>
                <a:prstDash val="solid"/>
              </a:ln>
              <a:solidFill>
                <a:schemeClr val="accent2">
                  <a:lumMod val="40000"/>
                  <a:lumOff val="60000"/>
                </a:schemeClr>
              </a:solidFill>
              <a:effectLst/>
            </a:rPr>
            <a:t> Toolkit</a:t>
          </a:r>
          <a:endParaRPr lang="en-US" sz="5400" b="1" cap="none" spc="0">
            <a:ln w="22225">
              <a:solidFill>
                <a:schemeClr val="accent2"/>
              </a:solidFill>
              <a:prstDash val="solid"/>
            </a:ln>
            <a:solidFill>
              <a:schemeClr val="accent2">
                <a:lumMod val="40000"/>
                <a:lumOff val="60000"/>
              </a:schemeClr>
            </a:solidFill>
            <a:effectLst/>
          </a:endParaRPr>
        </a:p>
      </xdr:txBody>
    </xdr:sp>
    <xdr:clientData/>
  </xdr:oneCellAnchor>
  <xdr:twoCellAnchor editAs="oneCell">
    <xdr:from>
      <xdr:col>1</xdr:col>
      <xdr:colOff>134981</xdr:colOff>
      <xdr:row>19</xdr:row>
      <xdr:rowOff>145817</xdr:rowOff>
    </xdr:from>
    <xdr:to>
      <xdr:col>11</xdr:col>
      <xdr:colOff>577214</xdr:colOff>
      <xdr:row>24</xdr:row>
      <xdr:rowOff>140833</xdr:rowOff>
    </xdr:to>
    <xdr:pic>
      <xdr:nvPicPr>
        <xdr:cNvPr id="9" name="Picture 8">
          <a:extLst>
            <a:ext uri="{FF2B5EF4-FFF2-40B4-BE49-F238E27FC236}">
              <a16:creationId xmlns:a16="http://schemas.microsoft.com/office/drawing/2014/main" id="{7DC6FCBB-0BCE-0E62-907E-A28B299027E8}"/>
            </a:ext>
          </a:extLst>
        </xdr:cNvPr>
        <xdr:cNvPicPr>
          <a:picLocks noChangeAspect="1"/>
        </xdr:cNvPicPr>
      </xdr:nvPicPr>
      <xdr:blipFill rotWithShape="1">
        <a:blip xmlns:r="http://schemas.openxmlformats.org/officeDocument/2006/relationships" r:embed="rId1"/>
        <a:srcRect r="7244" b="50546"/>
        <a:stretch/>
      </xdr:blipFill>
      <xdr:spPr>
        <a:xfrm>
          <a:off x="744581" y="3254777"/>
          <a:ext cx="6538233" cy="909416"/>
        </a:xfrm>
        <a:prstGeom prst="rect">
          <a:avLst/>
        </a:prstGeom>
      </xdr:spPr>
    </xdr:pic>
    <xdr:clientData/>
  </xdr:twoCellAnchor>
  <xdr:twoCellAnchor editAs="oneCell">
    <xdr:from>
      <xdr:col>2</xdr:col>
      <xdr:colOff>281777</xdr:colOff>
      <xdr:row>29</xdr:row>
      <xdr:rowOff>108312</xdr:rowOff>
    </xdr:from>
    <xdr:to>
      <xdr:col>10</xdr:col>
      <xdr:colOff>17418</xdr:colOff>
      <xdr:row>39</xdr:row>
      <xdr:rowOff>108891</xdr:rowOff>
    </xdr:to>
    <xdr:pic>
      <xdr:nvPicPr>
        <xdr:cNvPr id="13" name="Picture 12">
          <a:extLst>
            <a:ext uri="{FF2B5EF4-FFF2-40B4-BE49-F238E27FC236}">
              <a16:creationId xmlns:a16="http://schemas.microsoft.com/office/drawing/2014/main" id="{7B96F74D-3212-CB62-5FE0-D94D0C0EB4A1}"/>
            </a:ext>
          </a:extLst>
        </xdr:cNvPr>
        <xdr:cNvPicPr>
          <a:picLocks noChangeAspect="1"/>
        </xdr:cNvPicPr>
      </xdr:nvPicPr>
      <xdr:blipFill>
        <a:blip xmlns:r="http://schemas.openxmlformats.org/officeDocument/2006/relationships" r:embed="rId2"/>
        <a:stretch>
          <a:fillRect/>
        </a:stretch>
      </xdr:blipFill>
      <xdr:spPr>
        <a:xfrm>
          <a:off x="1500977" y="5228952"/>
          <a:ext cx="4612441" cy="1829379"/>
        </a:xfrm>
        <a:prstGeom prst="rect">
          <a:avLst/>
        </a:prstGeom>
      </xdr:spPr>
    </xdr:pic>
    <xdr:clientData/>
  </xdr:twoCellAnchor>
  <xdr:twoCellAnchor editAs="oneCell">
    <xdr:from>
      <xdr:col>4</xdr:col>
      <xdr:colOff>438282</xdr:colOff>
      <xdr:row>44</xdr:row>
      <xdr:rowOff>174579</xdr:rowOff>
    </xdr:from>
    <xdr:to>
      <xdr:col>8</xdr:col>
      <xdr:colOff>38096</xdr:colOff>
      <xdr:row>53</xdr:row>
      <xdr:rowOff>5986</xdr:rowOff>
    </xdr:to>
    <xdr:pic>
      <xdr:nvPicPr>
        <xdr:cNvPr id="3" name="Picture 2">
          <a:extLst>
            <a:ext uri="{FF2B5EF4-FFF2-40B4-BE49-F238E27FC236}">
              <a16:creationId xmlns:a16="http://schemas.microsoft.com/office/drawing/2014/main" id="{81EB8387-6F3C-CD96-D7F5-E671DE8752C8}"/>
            </a:ext>
          </a:extLst>
        </xdr:cNvPr>
        <xdr:cNvPicPr>
          <a:picLocks noChangeAspect="1"/>
        </xdr:cNvPicPr>
      </xdr:nvPicPr>
      <xdr:blipFill rotWithShape="1">
        <a:blip xmlns:r="http://schemas.openxmlformats.org/officeDocument/2006/relationships" r:embed="rId3"/>
        <a:srcRect l="30186" t="44681" r="49083" b="28881"/>
        <a:stretch/>
      </xdr:blipFill>
      <xdr:spPr>
        <a:xfrm>
          <a:off x="2876682" y="7855539"/>
          <a:ext cx="2038214" cy="1477327"/>
        </a:xfrm>
        <a:prstGeom prst="rect">
          <a:avLst/>
        </a:prstGeom>
        <a:ln>
          <a:solidFill>
            <a:schemeClr val="tx1">
              <a:lumMod val="50000"/>
              <a:lumOff val="50000"/>
            </a:schemeClr>
          </a:solidFill>
        </a:ln>
        <a:effectLst>
          <a:glow>
            <a:schemeClr val="accent1">
              <a:alpha val="40000"/>
            </a:schemeClr>
          </a:glow>
          <a:outerShdw blurRad="114300" dir="5400000" sx="101000" sy="101000" algn="ctr" rotWithShape="0">
            <a:srgbClr val="000000">
              <a:alpha val="15000"/>
            </a:srgbClr>
          </a:outerShdw>
          <a:softEdge rad="0"/>
        </a:effectLst>
      </xdr:spPr>
    </xdr:pic>
    <xdr:clientData/>
  </xdr:twoCellAnchor>
  <xdr:oneCellAnchor>
    <xdr:from>
      <xdr:col>1</xdr:col>
      <xdr:colOff>348342</xdr:colOff>
      <xdr:row>12</xdr:row>
      <xdr:rowOff>100730</xdr:rowOff>
    </xdr:from>
    <xdr:ext cx="6146363" cy="492034"/>
    <xdr:sp macro="" textlink="">
      <xdr:nvSpPr>
        <xdr:cNvPr id="4" name="Rectangle 3">
          <a:extLst>
            <a:ext uri="{FF2B5EF4-FFF2-40B4-BE49-F238E27FC236}">
              <a16:creationId xmlns:a16="http://schemas.microsoft.com/office/drawing/2014/main" id="{BE1F118D-11DB-4F1B-A6AD-B887A70DE832}"/>
            </a:ext>
          </a:extLst>
        </xdr:cNvPr>
        <xdr:cNvSpPr/>
      </xdr:nvSpPr>
      <xdr:spPr>
        <a:xfrm>
          <a:off x="958784" y="2092034"/>
          <a:ext cx="6146363" cy="492034"/>
        </a:xfrm>
        <a:prstGeom prst="rect">
          <a:avLst/>
        </a:prstGeom>
        <a:noFill/>
      </xdr:spPr>
      <xdr:txBody>
        <a:bodyPr wrap="none" lIns="91440" tIns="45720" rIns="91440" bIns="45720">
          <a:noAutofit/>
        </a:bodyPr>
        <a:lstStyle/>
        <a:p>
          <a:pPr algn="ctr"/>
          <a:r>
            <a:rPr lang="en-US" sz="28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Using functions in other workbooks</a:t>
          </a:r>
        </a:p>
      </xdr:txBody>
    </xdr:sp>
    <xdr:clientData/>
  </xdr:oneCellAnchor>
  <xdr:twoCellAnchor>
    <xdr:from>
      <xdr:col>11</xdr:col>
      <xdr:colOff>475725</xdr:colOff>
      <xdr:row>0</xdr:row>
      <xdr:rowOff>164188</xdr:rowOff>
    </xdr:from>
    <xdr:to>
      <xdr:col>12</xdr:col>
      <xdr:colOff>547294</xdr:colOff>
      <xdr:row>2</xdr:row>
      <xdr:rowOff>85913</xdr:rowOff>
    </xdr:to>
    <xdr:grpSp>
      <xdr:nvGrpSpPr>
        <xdr:cNvPr id="8" name="Group 7">
          <a:hlinkClick xmlns:r="http://schemas.openxmlformats.org/officeDocument/2006/relationships" r:id="rId4"/>
          <a:extLst>
            <a:ext uri="{FF2B5EF4-FFF2-40B4-BE49-F238E27FC236}">
              <a16:creationId xmlns:a16="http://schemas.microsoft.com/office/drawing/2014/main" id="{915D6FE3-5C04-4EEE-91EA-DEFD4AB8CF13}"/>
            </a:ext>
          </a:extLst>
        </xdr:cNvPr>
        <xdr:cNvGrpSpPr/>
      </xdr:nvGrpSpPr>
      <xdr:grpSpPr>
        <a:xfrm>
          <a:off x="7076918" y="164188"/>
          <a:ext cx="682011" cy="283780"/>
          <a:chOff x="772510" y="73572"/>
          <a:chExt cx="682011" cy="283780"/>
        </a:xfrm>
      </xdr:grpSpPr>
      <xdr:sp macro="" textlink="">
        <xdr:nvSpPr>
          <xdr:cNvPr id="10" name="Rectangle 9">
            <a:extLst>
              <a:ext uri="{FF2B5EF4-FFF2-40B4-BE49-F238E27FC236}">
                <a16:creationId xmlns:a16="http://schemas.microsoft.com/office/drawing/2014/main" id="{F705B2F4-52FB-6849-4715-E62E765C6635}"/>
              </a:ext>
            </a:extLst>
          </xdr:cNvPr>
          <xdr:cNvSpPr/>
        </xdr:nvSpPr>
        <xdr:spPr>
          <a:xfrm>
            <a:off x="772510" y="73572"/>
            <a:ext cx="682011" cy="283780"/>
          </a:xfrm>
          <a:prstGeom prst="rect">
            <a:avLst/>
          </a:prstGeom>
          <a:solidFill>
            <a:srgbClr val="F5C2FE"/>
          </a:solidFill>
          <a:ln w="19050">
            <a:solidFill>
              <a:srgbClr val="AC75D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TextBox 10">
            <a:hlinkClick xmlns:r="http://schemas.openxmlformats.org/officeDocument/2006/relationships" r:id="rId5"/>
            <a:extLst>
              <a:ext uri="{FF2B5EF4-FFF2-40B4-BE49-F238E27FC236}">
                <a16:creationId xmlns:a16="http://schemas.microsoft.com/office/drawing/2014/main" id="{1DED227E-C65E-6360-0620-71B0856E6E46}"/>
              </a:ext>
            </a:extLst>
          </xdr:cNvPr>
          <xdr:cNvSpPr txBox="1"/>
        </xdr:nvSpPr>
        <xdr:spPr>
          <a:xfrm>
            <a:off x="780904" y="98832"/>
            <a:ext cx="665197" cy="237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b="1"/>
              <a:t>Contents</a:t>
            </a:r>
          </a:p>
        </xdr:txBody>
      </xdr:sp>
    </xdr:grpSp>
    <xdr:clientData/>
  </xdr:twoCellAnchor>
  <xdr:twoCellAnchor>
    <xdr:from>
      <xdr:col>11</xdr:col>
      <xdr:colOff>476567</xdr:colOff>
      <xdr:row>3</xdr:row>
      <xdr:rowOff>21892</xdr:rowOff>
    </xdr:from>
    <xdr:to>
      <xdr:col>12</xdr:col>
      <xdr:colOff>548136</xdr:colOff>
      <xdr:row>4</xdr:row>
      <xdr:rowOff>124645</xdr:rowOff>
    </xdr:to>
    <xdr:grpSp>
      <xdr:nvGrpSpPr>
        <xdr:cNvPr id="5" name="Group 4">
          <a:hlinkClick xmlns:r="http://schemas.openxmlformats.org/officeDocument/2006/relationships" r:id="rId6"/>
          <a:extLst>
            <a:ext uri="{FF2B5EF4-FFF2-40B4-BE49-F238E27FC236}">
              <a16:creationId xmlns:a16="http://schemas.microsoft.com/office/drawing/2014/main" id="{CA2E333D-B680-4069-B67A-D4B10EA0C24C}"/>
            </a:ext>
          </a:extLst>
        </xdr:cNvPr>
        <xdr:cNvGrpSpPr/>
      </xdr:nvGrpSpPr>
      <xdr:grpSpPr>
        <a:xfrm>
          <a:off x="7077760" y="564975"/>
          <a:ext cx="682011" cy="283780"/>
          <a:chOff x="772510" y="73572"/>
          <a:chExt cx="682011" cy="283780"/>
        </a:xfrm>
      </xdr:grpSpPr>
      <xdr:sp macro="" textlink="">
        <xdr:nvSpPr>
          <xdr:cNvPr id="6" name="Rectangle 5">
            <a:extLst>
              <a:ext uri="{FF2B5EF4-FFF2-40B4-BE49-F238E27FC236}">
                <a16:creationId xmlns:a16="http://schemas.microsoft.com/office/drawing/2014/main" id="{8F0623AE-D759-8475-F848-508CD0F5CE17}"/>
              </a:ext>
            </a:extLst>
          </xdr:cNvPr>
          <xdr:cNvSpPr/>
        </xdr:nvSpPr>
        <xdr:spPr>
          <a:xfrm>
            <a:off x="772510" y="73572"/>
            <a:ext cx="682011" cy="283780"/>
          </a:xfrm>
          <a:prstGeom prst="rect">
            <a:avLst/>
          </a:prstGeom>
          <a:solidFill>
            <a:srgbClr val="F5C2FE"/>
          </a:solidFill>
          <a:ln w="19050">
            <a:solidFill>
              <a:srgbClr val="AC75D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TextBox 6">
            <a:hlinkClick xmlns:r="http://schemas.openxmlformats.org/officeDocument/2006/relationships" r:id="rId6"/>
            <a:extLst>
              <a:ext uri="{FF2B5EF4-FFF2-40B4-BE49-F238E27FC236}">
                <a16:creationId xmlns:a16="http://schemas.microsoft.com/office/drawing/2014/main" id="{F765666C-53C3-37E9-614A-6E7FD2492BA2}"/>
              </a:ext>
            </a:extLst>
          </xdr:cNvPr>
          <xdr:cNvSpPr txBox="1"/>
        </xdr:nvSpPr>
        <xdr:spPr>
          <a:xfrm>
            <a:off x="780904" y="98832"/>
            <a:ext cx="665197" cy="237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b="1"/>
              <a:t>Business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21020</xdr:colOff>
      <xdr:row>0</xdr:row>
      <xdr:rowOff>126122</xdr:rowOff>
    </xdr:from>
    <xdr:to>
      <xdr:col>2</xdr:col>
      <xdr:colOff>373117</xdr:colOff>
      <xdr:row>0</xdr:row>
      <xdr:rowOff>409902</xdr:rowOff>
    </xdr:to>
    <xdr:grpSp>
      <xdr:nvGrpSpPr>
        <xdr:cNvPr id="7" name="Group 6">
          <a:hlinkClick xmlns:r="http://schemas.openxmlformats.org/officeDocument/2006/relationships" r:id="rId1"/>
          <a:extLst>
            <a:ext uri="{FF2B5EF4-FFF2-40B4-BE49-F238E27FC236}">
              <a16:creationId xmlns:a16="http://schemas.microsoft.com/office/drawing/2014/main" id="{38B8066C-47B7-90FF-AB13-B3F4566C519A}"/>
            </a:ext>
          </a:extLst>
        </xdr:cNvPr>
        <xdr:cNvGrpSpPr/>
      </xdr:nvGrpSpPr>
      <xdr:grpSpPr>
        <a:xfrm>
          <a:off x="404648" y="126122"/>
          <a:ext cx="961697" cy="283780"/>
          <a:chOff x="772510" y="73572"/>
          <a:chExt cx="961697" cy="283780"/>
        </a:xfrm>
      </xdr:grpSpPr>
      <xdr:sp macro="" textlink="">
        <xdr:nvSpPr>
          <xdr:cNvPr id="6" name="Rectangle 5">
            <a:extLst>
              <a:ext uri="{FF2B5EF4-FFF2-40B4-BE49-F238E27FC236}">
                <a16:creationId xmlns:a16="http://schemas.microsoft.com/office/drawing/2014/main" id="{6B5E27F8-0213-91D8-21B8-22538119A49E}"/>
              </a:ext>
            </a:extLst>
          </xdr:cNvPr>
          <xdr:cNvSpPr/>
        </xdr:nvSpPr>
        <xdr:spPr>
          <a:xfrm>
            <a:off x="772510" y="73572"/>
            <a:ext cx="961697" cy="283780"/>
          </a:xfrm>
          <a:prstGeom prst="rect">
            <a:avLst/>
          </a:prstGeom>
          <a:solidFill>
            <a:srgbClr val="F5C2FE"/>
          </a:solidFill>
          <a:ln w="19050">
            <a:solidFill>
              <a:srgbClr val="AC75D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 name="TextBox 3">
            <a:extLst>
              <a:ext uri="{FF2B5EF4-FFF2-40B4-BE49-F238E27FC236}">
                <a16:creationId xmlns:a16="http://schemas.microsoft.com/office/drawing/2014/main" id="{7C736A34-BA7A-BABC-347E-C1B5B9C42612}"/>
              </a:ext>
            </a:extLst>
          </xdr:cNvPr>
          <xdr:cNvSpPr txBox="1"/>
        </xdr:nvSpPr>
        <xdr:spPr>
          <a:xfrm>
            <a:off x="793533" y="89337"/>
            <a:ext cx="924909" cy="246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Introduction</a:t>
            </a:r>
          </a:p>
        </xdr:txBody>
      </xdr:sp>
    </xdr:grpSp>
    <xdr:clientData/>
  </xdr:twoCellAnchor>
  <xdr:twoCellAnchor>
    <xdr:from>
      <xdr:col>2</xdr:col>
      <xdr:colOff>567559</xdr:colOff>
      <xdr:row>0</xdr:row>
      <xdr:rowOff>131377</xdr:rowOff>
    </xdr:from>
    <xdr:to>
      <xdr:col>3</xdr:col>
      <xdr:colOff>1</xdr:colOff>
      <xdr:row>0</xdr:row>
      <xdr:rowOff>415157</xdr:rowOff>
    </xdr:to>
    <xdr:grpSp>
      <xdr:nvGrpSpPr>
        <xdr:cNvPr id="8" name="Group 7">
          <a:hlinkClick xmlns:r="http://schemas.openxmlformats.org/officeDocument/2006/relationships" r:id="rId2"/>
          <a:extLst>
            <a:ext uri="{FF2B5EF4-FFF2-40B4-BE49-F238E27FC236}">
              <a16:creationId xmlns:a16="http://schemas.microsoft.com/office/drawing/2014/main" id="{62483317-4D6A-4C70-B1E8-301A2E31FE95}"/>
            </a:ext>
          </a:extLst>
        </xdr:cNvPr>
        <xdr:cNvGrpSpPr/>
      </xdr:nvGrpSpPr>
      <xdr:grpSpPr>
        <a:xfrm>
          <a:off x="1560787" y="131377"/>
          <a:ext cx="714704" cy="283780"/>
          <a:chOff x="772511" y="73572"/>
          <a:chExt cx="945931" cy="283780"/>
        </a:xfrm>
      </xdr:grpSpPr>
      <xdr:sp macro="" textlink="">
        <xdr:nvSpPr>
          <xdr:cNvPr id="9" name="Rectangle 8">
            <a:extLst>
              <a:ext uri="{FF2B5EF4-FFF2-40B4-BE49-F238E27FC236}">
                <a16:creationId xmlns:a16="http://schemas.microsoft.com/office/drawing/2014/main" id="{18235211-B522-1F30-F607-F1760093D496}"/>
              </a:ext>
            </a:extLst>
          </xdr:cNvPr>
          <xdr:cNvSpPr/>
        </xdr:nvSpPr>
        <xdr:spPr>
          <a:xfrm>
            <a:off x="772511" y="73572"/>
            <a:ext cx="897241" cy="283780"/>
          </a:xfrm>
          <a:prstGeom prst="rect">
            <a:avLst/>
          </a:prstGeom>
          <a:solidFill>
            <a:srgbClr val="F5C2FE"/>
          </a:solidFill>
          <a:ln w="19050">
            <a:solidFill>
              <a:srgbClr val="AC75D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TextBox 9">
            <a:hlinkClick xmlns:r="http://schemas.openxmlformats.org/officeDocument/2006/relationships" r:id="rId2"/>
            <a:extLst>
              <a:ext uri="{FF2B5EF4-FFF2-40B4-BE49-F238E27FC236}">
                <a16:creationId xmlns:a16="http://schemas.microsoft.com/office/drawing/2014/main" id="{7638A045-FA5A-C4A0-9A3C-A7E37A816A48}"/>
              </a:ext>
            </a:extLst>
          </xdr:cNvPr>
          <xdr:cNvSpPr txBox="1"/>
        </xdr:nvSpPr>
        <xdr:spPr>
          <a:xfrm>
            <a:off x="793533" y="89337"/>
            <a:ext cx="924909" cy="246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Business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249587</xdr:colOff>
      <xdr:row>1</xdr:row>
      <xdr:rowOff>118504</xdr:rowOff>
    </xdr:from>
    <xdr:ext cx="5606215" cy="781111"/>
    <xdr:sp macro="" textlink="">
      <xdr:nvSpPr>
        <xdr:cNvPr id="2" name="Rectangle 1">
          <a:extLst>
            <a:ext uri="{FF2B5EF4-FFF2-40B4-BE49-F238E27FC236}">
              <a16:creationId xmlns:a16="http://schemas.microsoft.com/office/drawing/2014/main" id="{AD9CFBBE-9502-4C7F-A1B7-2C277EF07BE3}"/>
            </a:ext>
          </a:extLst>
        </xdr:cNvPr>
        <xdr:cNvSpPr/>
      </xdr:nvSpPr>
      <xdr:spPr>
        <a:xfrm>
          <a:off x="2078387" y="118504"/>
          <a:ext cx="5606215" cy="781111"/>
        </a:xfrm>
        <a:prstGeom prst="rect">
          <a:avLst/>
        </a:prstGeom>
        <a:noFill/>
      </xdr:spPr>
      <xdr:txBody>
        <a:bodyPr wrap="none" lIns="91440" tIns="45720" rIns="91440" bIns="45720">
          <a:spAutoFit/>
        </a:bodyPr>
        <a:lstStyle/>
        <a:p>
          <a:pPr algn="ctr"/>
          <a:r>
            <a:rPr lang="en-US" sz="4400" b="1" cap="none" spc="0">
              <a:ln w="22225">
                <a:solidFill>
                  <a:schemeClr val="accent2"/>
                </a:solidFill>
                <a:prstDash val="solid"/>
              </a:ln>
              <a:solidFill>
                <a:schemeClr val="accent2">
                  <a:lumMod val="40000"/>
                  <a:lumOff val="60000"/>
                </a:schemeClr>
              </a:solidFill>
              <a:effectLst/>
            </a:rPr>
            <a:t>Business Opportunities</a:t>
          </a:r>
        </a:p>
      </xdr:txBody>
    </xdr:sp>
    <xdr:clientData/>
  </xdr:oneCellAnchor>
  <xdr:twoCellAnchor>
    <xdr:from>
      <xdr:col>1</xdr:col>
      <xdr:colOff>42044</xdr:colOff>
      <xdr:row>2</xdr:row>
      <xdr:rowOff>157654</xdr:rowOff>
    </xdr:from>
    <xdr:to>
      <xdr:col>2</xdr:col>
      <xdr:colOff>114455</xdr:colOff>
      <xdr:row>4</xdr:row>
      <xdr:rowOff>73572</xdr:rowOff>
    </xdr:to>
    <xdr:grpSp>
      <xdr:nvGrpSpPr>
        <xdr:cNvPr id="4" name="Group 3">
          <a:hlinkClick xmlns:r="http://schemas.openxmlformats.org/officeDocument/2006/relationships" r:id="rId1"/>
          <a:extLst>
            <a:ext uri="{FF2B5EF4-FFF2-40B4-BE49-F238E27FC236}">
              <a16:creationId xmlns:a16="http://schemas.microsoft.com/office/drawing/2014/main" id="{E8122B64-46AF-4EB2-BAE4-CC3CEA2FA7BA}"/>
            </a:ext>
          </a:extLst>
        </xdr:cNvPr>
        <xdr:cNvGrpSpPr/>
      </xdr:nvGrpSpPr>
      <xdr:grpSpPr>
        <a:xfrm>
          <a:off x="735727" y="525516"/>
          <a:ext cx="682011" cy="283780"/>
          <a:chOff x="772510" y="73572"/>
          <a:chExt cx="682011" cy="283780"/>
        </a:xfrm>
      </xdr:grpSpPr>
      <xdr:sp macro="" textlink="">
        <xdr:nvSpPr>
          <xdr:cNvPr id="5" name="Rectangle 4">
            <a:extLst>
              <a:ext uri="{FF2B5EF4-FFF2-40B4-BE49-F238E27FC236}">
                <a16:creationId xmlns:a16="http://schemas.microsoft.com/office/drawing/2014/main" id="{D84AEEF3-F7B7-E6B0-1680-4F4EAB50296E}"/>
              </a:ext>
            </a:extLst>
          </xdr:cNvPr>
          <xdr:cNvSpPr/>
        </xdr:nvSpPr>
        <xdr:spPr>
          <a:xfrm>
            <a:off x="772510" y="73572"/>
            <a:ext cx="682011" cy="283780"/>
          </a:xfrm>
          <a:prstGeom prst="rect">
            <a:avLst/>
          </a:prstGeom>
          <a:solidFill>
            <a:srgbClr val="F5C2FE"/>
          </a:solidFill>
          <a:ln w="19050">
            <a:solidFill>
              <a:srgbClr val="AC75D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TextBox 5">
            <a:hlinkClick xmlns:r="http://schemas.openxmlformats.org/officeDocument/2006/relationships" r:id="rId2"/>
            <a:extLst>
              <a:ext uri="{FF2B5EF4-FFF2-40B4-BE49-F238E27FC236}">
                <a16:creationId xmlns:a16="http://schemas.microsoft.com/office/drawing/2014/main" id="{0F62925B-F17D-395B-2C61-E95C24D62512}"/>
              </a:ext>
            </a:extLst>
          </xdr:cNvPr>
          <xdr:cNvSpPr txBox="1"/>
        </xdr:nvSpPr>
        <xdr:spPr>
          <a:xfrm>
            <a:off x="780904" y="98832"/>
            <a:ext cx="665197" cy="237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b="1"/>
              <a:t>Contents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114302</xdr:colOff>
      <xdr:row>13</xdr:row>
      <xdr:rowOff>17582</xdr:rowOff>
    </xdr:from>
    <xdr:to>
      <xdr:col>29</xdr:col>
      <xdr:colOff>492370</xdr:colOff>
      <xdr:row>25</xdr:row>
      <xdr:rowOff>29305</xdr:rowOff>
    </xdr:to>
    <xdr:graphicFrame macro="">
      <xdr:nvGraphicFramePr>
        <xdr:cNvPr id="6" name="Chart 5">
          <a:extLst>
            <a:ext uri="{FF2B5EF4-FFF2-40B4-BE49-F238E27FC236}">
              <a16:creationId xmlns:a16="http://schemas.microsoft.com/office/drawing/2014/main" id="{EC646015-5AFC-BB7D-190E-D1E6EDF828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198120</xdr:colOff>
      <xdr:row>8</xdr:row>
      <xdr:rowOff>102870</xdr:rowOff>
    </xdr:from>
    <xdr:to>
      <xdr:col>13</xdr:col>
      <xdr:colOff>502920</xdr:colOff>
      <xdr:row>23</xdr:row>
      <xdr:rowOff>102870</xdr:rowOff>
    </xdr:to>
    <xdr:graphicFrame macro="">
      <xdr:nvGraphicFramePr>
        <xdr:cNvPr id="37" name="Chart 36">
          <a:extLst>
            <a:ext uri="{FF2B5EF4-FFF2-40B4-BE49-F238E27FC236}">
              <a16:creationId xmlns:a16="http://schemas.microsoft.com/office/drawing/2014/main" id="{433098A1-36F1-0187-CCA2-EF5B64E78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266700</xdr:colOff>
      <xdr:row>15</xdr:row>
      <xdr:rowOff>26670</xdr:rowOff>
    </xdr:from>
    <xdr:to>
      <xdr:col>29</xdr:col>
      <xdr:colOff>571500</xdr:colOff>
      <xdr:row>30</xdr:row>
      <xdr:rowOff>26670</xdr:rowOff>
    </xdr:to>
    <xdr:graphicFrame macro="">
      <xdr:nvGraphicFramePr>
        <xdr:cNvPr id="48" name="Chart 47">
          <a:extLst>
            <a:ext uri="{FF2B5EF4-FFF2-40B4-BE49-F238E27FC236}">
              <a16:creationId xmlns:a16="http://schemas.microsoft.com/office/drawing/2014/main" id="{50719959-C394-0F03-DFFE-2297E1E801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22860</xdr:colOff>
      <xdr:row>10</xdr:row>
      <xdr:rowOff>175260</xdr:rowOff>
    </xdr:from>
    <xdr:to>
      <xdr:col>16</xdr:col>
      <xdr:colOff>556041</xdr:colOff>
      <xdr:row>12</xdr:row>
      <xdr:rowOff>15240</xdr:rowOff>
    </xdr:to>
    <xdr:pic>
      <xdr:nvPicPr>
        <xdr:cNvPr id="5" name="Picture 4">
          <a:extLst>
            <a:ext uri="{FF2B5EF4-FFF2-40B4-BE49-F238E27FC236}">
              <a16:creationId xmlns:a16="http://schemas.microsoft.com/office/drawing/2014/main" id="{1417DFBA-F28E-F357-EEA7-0E0E603F4A34}"/>
            </a:ext>
          </a:extLst>
        </xdr:cNvPr>
        <xdr:cNvPicPr>
          <a:picLocks noChangeAspect="1"/>
        </xdr:cNvPicPr>
      </xdr:nvPicPr>
      <xdr:blipFill rotWithShape="1">
        <a:blip xmlns:r="http://schemas.openxmlformats.org/officeDocument/2006/relationships" r:embed="rId1"/>
        <a:srcRect t="12123" b="17565"/>
        <a:stretch/>
      </xdr:blipFill>
      <xdr:spPr>
        <a:xfrm>
          <a:off x="8389620" y="1889760"/>
          <a:ext cx="1752381" cy="220980"/>
        </a:xfrm>
        <a:prstGeom prst="rect">
          <a:avLst/>
        </a:prstGeom>
      </xdr:spPr>
    </xdr:pic>
    <xdr:clientData/>
  </xdr:twoCellAnchor>
  <xdr:twoCellAnchor>
    <xdr:from>
      <xdr:col>13</xdr:col>
      <xdr:colOff>182880</xdr:colOff>
      <xdr:row>26</xdr:row>
      <xdr:rowOff>64770</xdr:rowOff>
    </xdr:from>
    <xdr:to>
      <xdr:col>19</xdr:col>
      <xdr:colOff>251460</xdr:colOff>
      <xdr:row>42</xdr:row>
      <xdr:rowOff>152400</xdr:rowOff>
    </xdr:to>
    <xdr:graphicFrame macro="">
      <xdr:nvGraphicFramePr>
        <xdr:cNvPr id="7" name="Chart 6">
          <a:extLst>
            <a:ext uri="{FF2B5EF4-FFF2-40B4-BE49-F238E27FC236}">
              <a16:creationId xmlns:a16="http://schemas.microsoft.com/office/drawing/2014/main" id="{9BE73C2D-E175-98B8-D231-3FF6624875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30480</xdr:colOff>
      <xdr:row>10</xdr:row>
      <xdr:rowOff>160020</xdr:rowOff>
    </xdr:from>
    <xdr:to>
      <xdr:col>27</xdr:col>
      <xdr:colOff>87394</xdr:colOff>
      <xdr:row>12</xdr:row>
      <xdr:rowOff>36163</xdr:rowOff>
    </xdr:to>
    <xdr:pic>
      <xdr:nvPicPr>
        <xdr:cNvPr id="8" name="Picture 7">
          <a:extLst>
            <a:ext uri="{FF2B5EF4-FFF2-40B4-BE49-F238E27FC236}">
              <a16:creationId xmlns:a16="http://schemas.microsoft.com/office/drawing/2014/main" id="{66FE268E-A187-9E88-4E25-ECD4744905D4}"/>
            </a:ext>
          </a:extLst>
        </xdr:cNvPr>
        <xdr:cNvPicPr>
          <a:picLocks noChangeAspect="1"/>
        </xdr:cNvPicPr>
      </xdr:nvPicPr>
      <xdr:blipFill>
        <a:blip xmlns:r="http://schemas.openxmlformats.org/officeDocument/2006/relationships" r:embed="rId3"/>
        <a:stretch>
          <a:fillRect/>
        </a:stretch>
      </xdr:blipFill>
      <xdr:spPr>
        <a:xfrm>
          <a:off x="13601700" y="1874520"/>
          <a:ext cx="1885714" cy="257143"/>
        </a:xfrm>
        <a:prstGeom prst="rect">
          <a:avLst/>
        </a:prstGeom>
      </xdr:spPr>
    </xdr:pic>
    <xdr:clientData/>
  </xdr:twoCellAnchor>
  <xdr:twoCellAnchor editAs="oneCell">
    <xdr:from>
      <xdr:col>24</xdr:col>
      <xdr:colOff>586740</xdr:colOff>
      <xdr:row>13</xdr:row>
      <xdr:rowOff>144780</xdr:rowOff>
    </xdr:from>
    <xdr:to>
      <xdr:col>28</xdr:col>
      <xdr:colOff>472149</xdr:colOff>
      <xdr:row>16</xdr:row>
      <xdr:rowOff>45720</xdr:rowOff>
    </xdr:to>
    <xdr:pic>
      <xdr:nvPicPr>
        <xdr:cNvPr id="10" name="Picture 9">
          <a:extLst>
            <a:ext uri="{FF2B5EF4-FFF2-40B4-BE49-F238E27FC236}">
              <a16:creationId xmlns:a16="http://schemas.microsoft.com/office/drawing/2014/main" id="{4F6D872C-DF7A-4A7F-D3C4-6E7B72DD80CA}"/>
            </a:ext>
          </a:extLst>
        </xdr:cNvPr>
        <xdr:cNvPicPr>
          <a:picLocks noChangeAspect="1"/>
        </xdr:cNvPicPr>
      </xdr:nvPicPr>
      <xdr:blipFill rotWithShape="1">
        <a:blip xmlns:r="http://schemas.openxmlformats.org/officeDocument/2006/relationships" r:embed="rId4"/>
        <a:srcRect b="10932"/>
        <a:stretch/>
      </xdr:blipFill>
      <xdr:spPr>
        <a:xfrm>
          <a:off x="14157960" y="2225040"/>
          <a:ext cx="2323809" cy="449580"/>
        </a:xfrm>
        <a:prstGeom prst="rect">
          <a:avLst/>
        </a:prstGeom>
      </xdr:spPr>
    </xdr:pic>
    <xdr:clientData/>
  </xdr:twoCellAnchor>
  <xdr:twoCellAnchor>
    <xdr:from>
      <xdr:col>47</xdr:col>
      <xdr:colOff>259080</xdr:colOff>
      <xdr:row>12</xdr:row>
      <xdr:rowOff>45720</xdr:rowOff>
    </xdr:from>
    <xdr:to>
      <xdr:col>51</xdr:col>
      <xdr:colOff>388620</xdr:colOff>
      <xdr:row>21</xdr:row>
      <xdr:rowOff>121920</xdr:rowOff>
    </xdr:to>
    <xdr:graphicFrame macro="">
      <xdr:nvGraphicFramePr>
        <xdr:cNvPr id="11" name="Chart 10">
          <a:extLst>
            <a:ext uri="{FF2B5EF4-FFF2-40B4-BE49-F238E27FC236}">
              <a16:creationId xmlns:a16="http://schemas.microsoft.com/office/drawing/2014/main" id="{524A05CF-C25D-2EF9-2AAC-7098397CDD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601980</xdr:colOff>
      <xdr:row>23</xdr:row>
      <xdr:rowOff>121920</xdr:rowOff>
    </xdr:from>
    <xdr:to>
      <xdr:col>47</xdr:col>
      <xdr:colOff>30480</xdr:colOff>
      <xdr:row>33</xdr:row>
      <xdr:rowOff>72390</xdr:rowOff>
    </xdr:to>
    <xdr:graphicFrame macro="">
      <xdr:nvGraphicFramePr>
        <xdr:cNvPr id="12" name="Chart 11">
          <a:extLst>
            <a:ext uri="{FF2B5EF4-FFF2-40B4-BE49-F238E27FC236}">
              <a16:creationId xmlns:a16="http://schemas.microsoft.com/office/drawing/2014/main" id="{9A46712E-89D8-16C4-E726-FA1D7084A7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243840</xdr:colOff>
      <xdr:row>23</xdr:row>
      <xdr:rowOff>114300</xdr:rowOff>
    </xdr:from>
    <xdr:to>
      <xdr:col>51</xdr:col>
      <xdr:colOff>487680</xdr:colOff>
      <xdr:row>33</xdr:row>
      <xdr:rowOff>83820</xdr:rowOff>
    </xdr:to>
    <xdr:graphicFrame macro="">
      <xdr:nvGraphicFramePr>
        <xdr:cNvPr id="14" name="Chart 13">
          <a:extLst>
            <a:ext uri="{FF2B5EF4-FFF2-40B4-BE49-F238E27FC236}">
              <a16:creationId xmlns:a16="http://schemas.microsoft.com/office/drawing/2014/main" id="{44F28599-3A85-4114-AF38-F59C929AA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552CE-A366-47E6-A70D-224DACC239B1}">
  <sheetPr codeName="Sheet20"/>
  <dimension ref="B2:C5"/>
  <sheetViews>
    <sheetView workbookViewId="0">
      <selection activeCell="B2" sqref="B2"/>
    </sheetView>
  </sheetViews>
  <sheetFormatPr defaultRowHeight="14.4" x14ac:dyDescent="0.3"/>
  <sheetData>
    <row r="2" spans="2:3" x14ac:dyDescent="0.3">
      <c r="B2" t="s">
        <v>100</v>
      </c>
    </row>
    <row r="3" spans="2:3" x14ac:dyDescent="0.3">
      <c r="B3" t="s">
        <v>104</v>
      </c>
    </row>
    <row r="5" spans="2:3" x14ac:dyDescent="0.3">
      <c r="B5" t="s">
        <v>2430</v>
      </c>
      <c r="C5" t="s">
        <v>2431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2217A-B8B5-4EC4-8761-8DBFACFA1EDA}">
  <sheetPr codeName="Sheet2">
    <tabColor rgb="FF92D050"/>
  </sheetPr>
  <dimension ref="B2:AS109"/>
  <sheetViews>
    <sheetView showGridLines="0" showRowColHeaders="0" zoomScale="130" zoomScaleNormal="130" workbookViewId="0">
      <selection activeCell="B2" sqref="B2"/>
    </sheetView>
  </sheetViews>
  <sheetFormatPr defaultRowHeight="14.4" x14ac:dyDescent="0.3"/>
  <cols>
    <col min="1" max="1" width="5.77734375" customWidth="1"/>
    <col min="12" max="12" width="8.88671875" customWidth="1"/>
    <col min="39" max="39" width="6.33203125" customWidth="1"/>
    <col min="40" max="40" width="15.33203125" bestFit="1" customWidth="1"/>
    <col min="41" max="41" width="6.33203125" customWidth="1"/>
    <col min="42" max="42" width="31.109375" bestFit="1" customWidth="1"/>
    <col min="43" max="43" width="6.33203125" customWidth="1"/>
  </cols>
  <sheetData>
    <row r="2" spans="2:45" x14ac:dyDescent="0.3">
      <c r="B2" s="10" t="s">
        <v>99</v>
      </c>
    </row>
    <row r="3" spans="2:45" ht="4.95" customHeight="1" thickBot="1" x14ac:dyDescent="0.35"/>
    <row r="4" spans="2:45" ht="14.4" customHeight="1" x14ac:dyDescent="0.3">
      <c r="C4" s="267" t="s">
        <v>2422</v>
      </c>
      <c r="D4" s="268"/>
      <c r="E4" s="268"/>
      <c r="F4" s="268"/>
      <c r="G4" s="268"/>
      <c r="H4" s="268"/>
      <c r="I4" s="268"/>
      <c r="J4" s="269"/>
      <c r="L4" s="267" t="s">
        <v>2309</v>
      </c>
      <c r="M4" s="268"/>
      <c r="N4" s="268"/>
      <c r="O4" s="268"/>
      <c r="P4" s="268"/>
      <c r="Q4" s="268"/>
      <c r="R4" s="269"/>
      <c r="S4" s="13"/>
      <c r="T4" s="267" t="s">
        <v>2423</v>
      </c>
      <c r="U4" s="268"/>
      <c r="V4" s="268"/>
      <c r="W4" s="268"/>
      <c r="X4" s="268"/>
      <c r="Y4" s="268"/>
      <c r="Z4" s="269"/>
      <c r="AB4" s="267" t="s">
        <v>2424</v>
      </c>
      <c r="AC4" s="268"/>
      <c r="AD4" s="268"/>
      <c r="AE4" s="268"/>
      <c r="AF4" s="268"/>
      <c r="AG4" s="269"/>
      <c r="AH4" s="13"/>
      <c r="AM4" s="267" t="s">
        <v>2425</v>
      </c>
      <c r="AN4" s="268"/>
      <c r="AO4" s="268"/>
      <c r="AP4" s="268"/>
      <c r="AQ4" s="269"/>
      <c r="AR4" s="13"/>
      <c r="AS4" s="13"/>
    </row>
    <row r="5" spans="2:45" ht="14.4" customHeight="1" x14ac:dyDescent="0.3">
      <c r="C5" s="270"/>
      <c r="D5" s="271"/>
      <c r="E5" s="271"/>
      <c r="F5" s="271"/>
      <c r="G5" s="271"/>
      <c r="H5" s="271"/>
      <c r="I5" s="271"/>
      <c r="J5" s="272"/>
      <c r="L5" s="270"/>
      <c r="M5" s="271"/>
      <c r="N5" s="271"/>
      <c r="O5" s="271"/>
      <c r="P5" s="271"/>
      <c r="Q5" s="271"/>
      <c r="R5" s="272"/>
      <c r="S5" s="13"/>
      <c r="T5" s="270"/>
      <c r="U5" s="271"/>
      <c r="V5" s="271"/>
      <c r="W5" s="271"/>
      <c r="X5" s="271"/>
      <c r="Y5" s="271"/>
      <c r="Z5" s="272"/>
      <c r="AB5" s="270"/>
      <c r="AC5" s="271"/>
      <c r="AD5" s="271"/>
      <c r="AE5" s="271"/>
      <c r="AF5" s="271"/>
      <c r="AG5" s="272"/>
      <c r="AH5" s="13"/>
      <c r="AM5" s="270"/>
      <c r="AN5" s="271"/>
      <c r="AO5" s="271"/>
      <c r="AP5" s="271"/>
      <c r="AQ5" s="272"/>
      <c r="AR5" s="13"/>
      <c r="AS5" s="13"/>
    </row>
    <row r="6" spans="2:45" ht="14.4" customHeight="1" thickBot="1" x14ac:dyDescent="0.35">
      <c r="C6" s="270"/>
      <c r="D6" s="271"/>
      <c r="E6" s="271"/>
      <c r="F6" s="271"/>
      <c r="G6" s="271"/>
      <c r="H6" s="271"/>
      <c r="I6" s="271"/>
      <c r="J6" s="272"/>
      <c r="L6" s="273"/>
      <c r="M6" s="274"/>
      <c r="N6" s="274"/>
      <c r="O6" s="274"/>
      <c r="P6" s="274"/>
      <c r="Q6" s="274"/>
      <c r="R6" s="275"/>
      <c r="S6" s="13"/>
      <c r="T6" s="270"/>
      <c r="U6" s="271"/>
      <c r="V6" s="271"/>
      <c r="W6" s="271"/>
      <c r="X6" s="271"/>
      <c r="Y6" s="271"/>
      <c r="Z6" s="272"/>
      <c r="AB6" s="270"/>
      <c r="AC6" s="271"/>
      <c r="AD6" s="271"/>
      <c r="AE6" s="271"/>
      <c r="AF6" s="271"/>
      <c r="AG6" s="272"/>
      <c r="AH6" s="13"/>
      <c r="AM6" s="270"/>
      <c r="AN6" s="271"/>
      <c r="AO6" s="271"/>
      <c r="AP6" s="271"/>
      <c r="AQ6" s="272"/>
      <c r="AR6" s="13"/>
      <c r="AS6" s="13"/>
    </row>
    <row r="7" spans="2:45" ht="14.4" customHeight="1" x14ac:dyDescent="0.3">
      <c r="C7" s="270"/>
      <c r="D7" s="271"/>
      <c r="E7" s="271"/>
      <c r="F7" s="271"/>
      <c r="G7" s="271"/>
      <c r="H7" s="271"/>
      <c r="I7" s="271"/>
      <c r="J7" s="272"/>
      <c r="T7" s="270"/>
      <c r="U7" s="271"/>
      <c r="V7" s="271"/>
      <c r="W7" s="271"/>
      <c r="X7" s="271"/>
      <c r="Y7" s="271"/>
      <c r="Z7" s="272"/>
      <c r="AB7" s="270"/>
      <c r="AC7" s="271"/>
      <c r="AD7" s="271"/>
      <c r="AE7" s="271"/>
      <c r="AF7" s="271"/>
      <c r="AG7" s="272"/>
      <c r="AH7" s="13"/>
      <c r="AM7" s="270"/>
      <c r="AN7" s="271"/>
      <c r="AO7" s="271"/>
      <c r="AP7" s="271"/>
      <c r="AQ7" s="272"/>
      <c r="AR7" s="13"/>
      <c r="AS7" s="13"/>
    </row>
    <row r="8" spans="2:45" ht="14.4" customHeight="1" thickBot="1" x14ac:dyDescent="0.35">
      <c r="C8" s="270"/>
      <c r="D8" s="271"/>
      <c r="E8" s="271"/>
      <c r="F8" s="271"/>
      <c r="G8" s="271"/>
      <c r="H8" s="271"/>
      <c r="I8" s="271"/>
      <c r="J8" s="272"/>
      <c r="L8" s="287" t="s">
        <v>2310</v>
      </c>
      <c r="M8" s="288"/>
      <c r="N8" s="112" t="s">
        <v>2311</v>
      </c>
      <c r="O8" s="111" cm="1">
        <f t="array" ref="O8">TEXT_MATCH(L8,N8)</f>
        <v>0.5</v>
      </c>
      <c r="T8" s="270"/>
      <c r="U8" s="271"/>
      <c r="V8" s="271"/>
      <c r="W8" s="271"/>
      <c r="X8" s="271"/>
      <c r="Y8" s="271"/>
      <c r="Z8" s="272"/>
      <c r="AB8" s="270"/>
      <c r="AC8" s="271"/>
      <c r="AD8" s="271"/>
      <c r="AE8" s="271"/>
      <c r="AF8" s="271"/>
      <c r="AG8" s="272"/>
      <c r="AH8" s="13"/>
      <c r="AI8" s="138"/>
      <c r="AJ8" s="70" t="s">
        <v>33</v>
      </c>
      <c r="AK8" s="24" t="s">
        <v>34</v>
      </c>
      <c r="AM8" s="273"/>
      <c r="AN8" s="274"/>
      <c r="AO8" s="274"/>
      <c r="AP8" s="274"/>
      <c r="AQ8" s="275"/>
      <c r="AR8" s="13"/>
      <c r="AS8" s="13"/>
    </row>
    <row r="9" spans="2:45" ht="15" customHeight="1" x14ac:dyDescent="0.3">
      <c r="C9" s="270"/>
      <c r="D9" s="271"/>
      <c r="E9" s="271"/>
      <c r="F9" s="271"/>
      <c r="G9" s="271"/>
      <c r="H9" s="271"/>
      <c r="I9" s="271"/>
      <c r="J9" s="272"/>
      <c r="T9" s="270"/>
      <c r="U9" s="271"/>
      <c r="V9" s="271"/>
      <c r="W9" s="271"/>
      <c r="X9" s="271"/>
      <c r="Y9" s="271"/>
      <c r="Z9" s="272"/>
      <c r="AB9" s="270"/>
      <c r="AC9" s="271"/>
      <c r="AD9" s="271"/>
      <c r="AE9" s="271"/>
      <c r="AF9" s="271"/>
      <c r="AG9" s="272"/>
      <c r="AH9" s="13"/>
      <c r="AI9" s="70" t="s">
        <v>33</v>
      </c>
      <c r="AJ9" s="136">
        <f>AVERAGE(AD15:AG18)</f>
        <v>0.24051588486094841</v>
      </c>
      <c r="AK9" s="137">
        <f>AVERAGE(AH15:AK18)</f>
        <v>0.18162841338972535</v>
      </c>
      <c r="AR9" s="13"/>
      <c r="AS9" s="13"/>
    </row>
    <row r="10" spans="2:45" ht="14.4" customHeight="1" thickBot="1" x14ac:dyDescent="0.35">
      <c r="C10" s="270"/>
      <c r="D10" s="271"/>
      <c r="E10" s="271"/>
      <c r="F10" s="271"/>
      <c r="G10" s="271"/>
      <c r="H10" s="271"/>
      <c r="I10" s="271"/>
      <c r="J10" s="272"/>
      <c r="L10" s="289" t="s">
        <v>2312</v>
      </c>
      <c r="M10" s="290"/>
      <c r="N10" s="290"/>
      <c r="O10" s="289" t="s">
        <v>2313</v>
      </c>
      <c r="P10" s="290"/>
      <c r="Q10" s="291"/>
      <c r="R10" s="113" cm="1">
        <f t="array" ref="R10">TEXT_MATCH(L10,O10)</f>
        <v>0.8</v>
      </c>
      <c r="T10" s="273"/>
      <c r="U10" s="274"/>
      <c r="V10" s="274"/>
      <c r="W10" s="274"/>
      <c r="X10" s="274"/>
      <c r="Y10" s="274"/>
      <c r="Z10" s="275"/>
      <c r="AB10" s="273"/>
      <c r="AC10" s="274"/>
      <c r="AD10" s="274"/>
      <c r="AE10" s="274"/>
      <c r="AF10" s="274"/>
      <c r="AG10" s="275"/>
      <c r="AH10" s="13"/>
      <c r="AI10" s="148" t="s">
        <v>34</v>
      </c>
      <c r="AJ10" s="135">
        <f>AVERAGE(AD19:AG22)</f>
        <v>0.1816284133897253</v>
      </c>
      <c r="AK10" s="134">
        <f>AVERAGE(AH19:AK22)</f>
        <v>0.23639502279646588</v>
      </c>
      <c r="AN10" s="292" t="s">
        <v>2322</v>
      </c>
      <c r="AO10" s="294"/>
      <c r="AP10" s="116" t="s">
        <v>2421</v>
      </c>
      <c r="AR10" s="13"/>
      <c r="AS10" s="13"/>
    </row>
    <row r="11" spans="2:45" ht="14.4" customHeight="1" x14ac:dyDescent="0.3">
      <c r="C11" s="270"/>
      <c r="D11" s="271"/>
      <c r="E11" s="271"/>
      <c r="F11" s="271"/>
      <c r="G11" s="271"/>
      <c r="H11" s="271"/>
      <c r="I11" s="271"/>
      <c r="J11" s="272"/>
      <c r="AM11" s="139"/>
      <c r="AN11" s="299" t="s">
        <v>2420</v>
      </c>
      <c r="AO11" s="300"/>
      <c r="AP11" s="109" t="str">
        <f>INDEX(AP14:AP109,MATCH(MAX(AN14:AN109),AN14:AN109,0))</f>
        <v>Intermediate Capital Group</v>
      </c>
    </row>
    <row r="12" spans="2:45" ht="14.4" customHeight="1" x14ac:dyDescent="0.3">
      <c r="C12" s="270"/>
      <c r="D12" s="271"/>
      <c r="E12" s="271"/>
      <c r="F12" s="271"/>
      <c r="G12" s="271"/>
      <c r="H12" s="271"/>
      <c r="I12" s="271"/>
      <c r="J12" s="272"/>
      <c r="L12" s="114" t="s">
        <v>521</v>
      </c>
      <c r="M12" s="114" t="s">
        <v>522</v>
      </c>
      <c r="N12" s="115" cm="1">
        <f t="array" ref="N12">TEXT_MATCH(L12,M12)</f>
        <v>0</v>
      </c>
      <c r="P12" s="292" t="s">
        <v>2314</v>
      </c>
      <c r="Q12" s="293"/>
      <c r="R12" s="294"/>
      <c r="T12" s="296" t="s">
        <v>2320</v>
      </c>
      <c r="U12" s="297"/>
      <c r="V12" s="298"/>
      <c r="X12" s="296" t="s">
        <v>2321</v>
      </c>
      <c r="Y12" s="297"/>
      <c r="Z12" s="298"/>
    </row>
    <row r="13" spans="2:45" ht="14.4" customHeight="1" x14ac:dyDescent="0.3">
      <c r="C13" s="270"/>
      <c r="D13" s="271"/>
      <c r="E13" s="271"/>
      <c r="F13" s="271"/>
      <c r="G13" s="271"/>
      <c r="H13" s="271"/>
      <c r="I13" s="271"/>
      <c r="J13" s="272"/>
      <c r="P13" s="292" t="s">
        <v>2319</v>
      </c>
      <c r="Q13" s="293"/>
      <c r="R13" s="294"/>
      <c r="T13" s="125" t="s">
        <v>2315</v>
      </c>
      <c r="U13" s="125" t="s">
        <v>2316</v>
      </c>
      <c r="V13" s="126" cm="1">
        <f t="array" ref="V13">TEXT_MATCH(T13,U13)</f>
        <v>0.23076923076923078</v>
      </c>
      <c r="X13" s="108" t="s">
        <v>2315</v>
      </c>
      <c r="Y13" s="108" t="s">
        <v>2316</v>
      </c>
      <c r="Z13" s="127" cm="1">
        <f t="array" ref="Z13">TEXT_MATCH(X13,Y13,3)</f>
        <v>0.19767441860465115</v>
      </c>
      <c r="AD13" s="145" t="s">
        <v>2301</v>
      </c>
      <c r="AE13" s="23" t="s">
        <v>2302</v>
      </c>
      <c r="AF13" s="23" t="s">
        <v>2303</v>
      </c>
      <c r="AG13" s="24" t="s">
        <v>2304</v>
      </c>
      <c r="AH13" s="145" t="s">
        <v>2305</v>
      </c>
      <c r="AI13" s="23" t="s">
        <v>2306</v>
      </c>
      <c r="AJ13" s="23" t="s">
        <v>2307</v>
      </c>
      <c r="AK13" s="24" t="s">
        <v>2308</v>
      </c>
      <c r="AN13" s="26" t="s">
        <v>2426</v>
      </c>
      <c r="AP13" s="26" t="s">
        <v>2419</v>
      </c>
    </row>
    <row r="14" spans="2:45" ht="14.4" customHeight="1" x14ac:dyDescent="0.3">
      <c r="C14" s="270"/>
      <c r="D14" s="271"/>
      <c r="E14" s="271"/>
      <c r="F14" s="271"/>
      <c r="G14" s="271"/>
      <c r="H14" s="271"/>
      <c r="I14" s="271"/>
      <c r="J14" s="272"/>
      <c r="L14" s="100" t="s">
        <v>2317</v>
      </c>
      <c r="M14" s="100" t="s">
        <v>2318</v>
      </c>
      <c r="N14" s="113" cm="1">
        <f t="array" ref="N14">TEXT_MATCH(L14,M14)</f>
        <v>0.66666666666666663</v>
      </c>
      <c r="Q14" s="117" cm="1">
        <f t="array" ref="Q14">TEXT_MATCH(P12,P13)</f>
        <v>1</v>
      </c>
      <c r="T14" s="119" t="str" cm="1">
        <f t="array" ref="T14:T25">TRANSPOSE(_xlfn.TEXTSPLIT(T13," "))</f>
        <v>A</v>
      </c>
      <c r="U14" s="122" t="str" cm="1">
        <f t="array" ref="U14:U27">TRANSPOSE(_xlfn.TEXTSPLIT(U13," "))</f>
        <v>This</v>
      </c>
      <c r="X14" s="128" t="str" cm="1">
        <f t="array" ref="X14:X75">_xlfn.MAP(_xlfn.SEQUENCE(LEN(X13)-2),_xlfn.LAMBDA(_xlpm.a,MID(X13,_xlpm.a,3)))</f>
        <v>A l</v>
      </c>
      <c r="Y14" s="128" t="str" cm="1">
        <f t="array" ref="Y14:Y84">_xlfn.MAP(_xlfn.SEQUENCE(LEN(Y13)-2),_xlfn.LAMBDA(_xlpm.a,MID(Y13,_xlpm.a,3)))</f>
        <v>Thi</v>
      </c>
      <c r="AD14" s="151" t="s">
        <v>2297</v>
      </c>
      <c r="AE14" s="152" t="s">
        <v>2298</v>
      </c>
      <c r="AF14" s="152" t="s">
        <v>2299</v>
      </c>
      <c r="AG14" s="106" t="s">
        <v>2300</v>
      </c>
      <c r="AH14" s="152" t="s">
        <v>2293</v>
      </c>
      <c r="AI14" s="152" t="s">
        <v>2294</v>
      </c>
      <c r="AJ14" s="152" t="s">
        <v>2295</v>
      </c>
      <c r="AK14" s="107" t="s">
        <v>2296</v>
      </c>
      <c r="AL14" s="139" t="s">
        <v>67</v>
      </c>
      <c r="AN14" s="153" cm="1">
        <f t="array" ref="AN14">TEXT_MATCH(AP14,$AP$10,2)</f>
        <v>0.3125</v>
      </c>
      <c r="AP14" s="129" t="s">
        <v>2323</v>
      </c>
    </row>
    <row r="15" spans="2:45" ht="14.4" customHeight="1" x14ac:dyDescent="0.3">
      <c r="C15" s="270"/>
      <c r="D15" s="271"/>
      <c r="E15" s="271"/>
      <c r="F15" s="271"/>
      <c r="G15" s="271"/>
      <c r="H15" s="271"/>
      <c r="I15" s="271"/>
      <c r="J15" s="272"/>
      <c r="T15" s="120" t="str">
        <v>longer</v>
      </c>
      <c r="U15" s="123" t="str">
        <v>text</v>
      </c>
      <c r="X15" s="101" t="str">
        <v xml:space="preserve"> lo</v>
      </c>
      <c r="Y15" s="101" t="str">
        <v>his</v>
      </c>
      <c r="AB15" s="146" t="s">
        <v>2301</v>
      </c>
      <c r="AC15" s="149" t="s">
        <v>2297</v>
      </c>
      <c r="AD15" s="140" t="str" cm="1">
        <f t="array" ref="AD15">IF($AC15=AD$14,"",TEXT_MATCH($AC15,AD$14))</f>
        <v/>
      </c>
      <c r="AE15" s="141" cm="1">
        <f t="array" ref="AE15">IF($AC15=AE$14,"",TEXT_MATCH($AC15,AE$14))</f>
        <v>0.22658402203856748</v>
      </c>
      <c r="AF15" s="141" cm="1">
        <f t="array" ref="AF15">IF($AC15=AF$14,"",TEXT_MATCH($AC15,AF$14))</f>
        <v>0.30548387096774188</v>
      </c>
      <c r="AG15" s="142" cm="1">
        <f t="array" ref="AG15">IF($AC15=AG$14,"",TEXT_MATCH($AC15,AG$14))</f>
        <v>0.2843839031339031</v>
      </c>
      <c r="AH15" s="141" cm="1">
        <f t="array" ref="AH15">IF($AC15=AH$14,"",TEXT_MATCH($AC15,AH$14))</f>
        <v>0.17257326007326007</v>
      </c>
      <c r="AI15" s="141" cm="1">
        <f t="array" ref="AI15">IF($AC15=AI$14,"",TEXT_MATCH($AC15,AI$14))</f>
        <v>0.19741100323624594</v>
      </c>
      <c r="AJ15" s="141" cm="1">
        <f t="array" ref="AJ15">IF($AC15=AJ$14,"",TEXT_MATCH($AC15,AJ$14))</f>
        <v>0.20194805194805196</v>
      </c>
      <c r="AK15" s="142" cm="1">
        <f t="array" ref="AK15">IF($AC15=AK$14,"",TEXT_MATCH($AC15,AK$14))</f>
        <v>0.19478142076502733</v>
      </c>
      <c r="AN15" s="154" cm="1">
        <f t="array" ref="AN15">TEXT_MATCH(AP15,$AP$10,2)</f>
        <v>0.1875</v>
      </c>
      <c r="AP15" s="130" t="s">
        <v>2324</v>
      </c>
    </row>
    <row r="16" spans="2:45" ht="15" customHeight="1" thickBot="1" x14ac:dyDescent="0.35">
      <c r="C16" s="273"/>
      <c r="D16" s="274"/>
      <c r="E16" s="274"/>
      <c r="F16" s="274"/>
      <c r="G16" s="274"/>
      <c r="H16" s="274"/>
      <c r="I16" s="274"/>
      <c r="J16" s="275"/>
      <c r="O16" s="111" cm="1">
        <f t="array" ref="O16">TEXT_MATCH(L17,L18)</f>
        <v>0.23076923076923078</v>
      </c>
      <c r="T16" s="120" t="str">
        <v>piece</v>
      </c>
      <c r="U16" s="123" t="str">
        <v>is</v>
      </c>
      <c r="X16" s="101" t="str">
        <v>lon</v>
      </c>
      <c r="Y16" s="101" t="str">
        <v xml:space="preserve">is </v>
      </c>
      <c r="AB16" s="147" t="s">
        <v>2302</v>
      </c>
      <c r="AC16" s="150" t="s">
        <v>2298</v>
      </c>
      <c r="AD16" s="143" cm="1">
        <f t="array" ref="AD16">IF($AC16=AD$14,"",TEXT_MATCH($AC16,AD$14))</f>
        <v>0.22658402203856748</v>
      </c>
      <c r="AE16" s="110" t="str" cm="1">
        <f t="array" ref="AE16">IF($AC16=AE$14,"",TEXT_MATCH($AC16,AE$14))</f>
        <v/>
      </c>
      <c r="AF16" s="110" cm="1">
        <f t="array" ref="AF16">IF($AC16=AF$14,"",TEXT_MATCH($AC16,AF$14))</f>
        <v>0.20883510428964971</v>
      </c>
      <c r="AG16" s="132" cm="1">
        <f t="array" ref="AG16">IF($AC16=AG$14,"",TEXT_MATCH($AC16,AG$14))</f>
        <v>0.17583903551645488</v>
      </c>
      <c r="AH16" s="110" cm="1">
        <f t="array" ref="AH16">IF($AC16=AH$14,"",TEXT_MATCH($AC16,AH$14))</f>
        <v>0.23530110049717892</v>
      </c>
      <c r="AI16" s="110" cm="1">
        <f t="array" ref="AI16">IF($AC16=AI$14,"",TEXT_MATCH($AC16,AI$14))</f>
        <v>0.19538216036587372</v>
      </c>
      <c r="AJ16" s="110" cm="1">
        <f t="array" ref="AJ16">IF($AC16=AJ$14,"",TEXT_MATCH($AC16,AJ$14))</f>
        <v>0.18656169538522482</v>
      </c>
      <c r="AK16" s="132" cm="1">
        <f t="array" ref="AK16">IF($AC16=AK$14,"",TEXT_MATCH($AC16,AK$14))</f>
        <v>0.22068706870687066</v>
      </c>
      <c r="AN16" s="154" cm="1">
        <f t="array" ref="AN16">TEXT_MATCH(AP16,$AP$10,2)</f>
        <v>0.10810810810810811</v>
      </c>
      <c r="AP16" s="130" t="s">
        <v>2325</v>
      </c>
    </row>
    <row r="17" spans="3:42" x14ac:dyDescent="0.3">
      <c r="L17" s="287" t="s">
        <v>2315</v>
      </c>
      <c r="M17" s="288"/>
      <c r="N17" s="288"/>
      <c r="O17" s="288"/>
      <c r="P17" s="288"/>
      <c r="Q17" s="288"/>
      <c r="R17" s="295"/>
      <c r="T17" s="120" t="str">
        <v>of</v>
      </c>
      <c r="U17" s="123" t="str">
        <v>different</v>
      </c>
      <c r="X17" s="101" t="str">
        <v>ong</v>
      </c>
      <c r="Y17" s="101" t="str">
        <v>s t</v>
      </c>
      <c r="AB17" s="147" t="s">
        <v>2303</v>
      </c>
      <c r="AC17" s="150" t="s">
        <v>2299</v>
      </c>
      <c r="AD17" s="143" cm="1">
        <f t="array" ref="AD17">IF($AC17=AD$14,"",TEXT_MATCH($AC17,AD$14))</f>
        <v>0.30548387096774188</v>
      </c>
      <c r="AE17" s="110" cm="1">
        <f t="array" ref="AE17">IF($AC17=AE$14,"",TEXT_MATCH($AC17,AE$14))</f>
        <v>0.20883510428964971</v>
      </c>
      <c r="AF17" s="110" t="str" cm="1">
        <f t="array" ref="AF17">IF($AC17=AF$14,"",TEXT_MATCH($AC17,AF$14))</f>
        <v/>
      </c>
      <c r="AG17" s="132" cm="1">
        <f t="array" ref="AG17">IF($AC17=AG$14,"",TEXT_MATCH($AC17,AG$14))</f>
        <v>0.2419693732193732</v>
      </c>
      <c r="AH17" s="110" cm="1">
        <f t="array" ref="AH17">IF($AC17=AH$14,"",TEXT_MATCH($AC17,AH$14))</f>
        <v>0.14459706959706958</v>
      </c>
      <c r="AI17" s="110" cm="1">
        <f t="array" ref="AI17">IF($AC17=AI$14,"",TEXT_MATCH($AC17,AI$14))</f>
        <v>0.14039913700107873</v>
      </c>
      <c r="AJ17" s="110" cm="1">
        <f t="array" ref="AJ17">IF($AC17=AJ$14,"",TEXT_MATCH($AC17,AJ$14))</f>
        <v>0.18068181818181819</v>
      </c>
      <c r="AK17" s="132" cm="1">
        <f t="array" ref="AK17">IF($AC17=AK$14,"",TEXT_MATCH($AC17,AK$14))</f>
        <v>0.16265027322404374</v>
      </c>
      <c r="AN17" s="154" cm="1">
        <f t="array" ref="AN17">TEXT_MATCH(AP17,$AP$10,2)</f>
        <v>5.8823529411764705E-2</v>
      </c>
      <c r="AP17" s="130" t="s">
        <v>2326</v>
      </c>
    </row>
    <row r="18" spans="3:42" x14ac:dyDescent="0.3">
      <c r="L18" s="287" t="s">
        <v>2316</v>
      </c>
      <c r="M18" s="288"/>
      <c r="N18" s="288"/>
      <c r="O18" s="288"/>
      <c r="P18" s="288"/>
      <c r="Q18" s="288"/>
      <c r="R18" s="295"/>
      <c r="T18" s="120" t="str">
        <v>sample</v>
      </c>
      <c r="U18" s="123" t="str">
        <v>to</v>
      </c>
      <c r="X18" s="101" t="str">
        <v>nge</v>
      </c>
      <c r="Y18" s="101" t="str">
        <v xml:space="preserve"> te</v>
      </c>
      <c r="AB18" s="147" t="s">
        <v>2304</v>
      </c>
      <c r="AC18" s="105" t="s">
        <v>2300</v>
      </c>
      <c r="AD18" s="144" cm="1">
        <f t="array" ref="AD18">IF($AC18=AD$14,"",TEXT_MATCH($AC18,AD$14))</f>
        <v>0.2843839031339031</v>
      </c>
      <c r="AE18" s="118" cm="1">
        <f t="array" ref="AE18">IF($AC18=AE$14,"",TEXT_MATCH($AC18,AE$14))</f>
        <v>0.17583903551645488</v>
      </c>
      <c r="AF18" s="118" cm="1">
        <f t="array" ref="AF18">IF($AC18=AF$14,"",TEXT_MATCH($AC18,AF$14))</f>
        <v>0.2419693732193732</v>
      </c>
      <c r="AG18" s="133" t="str" cm="1">
        <f t="array" ref="AG18">IF($AC18=AG$14,"",TEXT_MATCH($AC18,AG$14))</f>
        <v/>
      </c>
      <c r="AH18" s="118" cm="1">
        <f t="array" ref="AH18">IF($AC18=AH$14,"",TEXT_MATCH($AC18,AH$14))</f>
        <v>0.15724841466776951</v>
      </c>
      <c r="AI18" s="118" cm="1">
        <f t="array" ref="AI18">IF($AC18=AI$14,"",TEXT_MATCH($AC18,AI$14))</f>
        <v>0.15148267238299393</v>
      </c>
      <c r="AJ18" s="118" cm="1">
        <f t="array" ref="AJ18">IF($AC18=AJ$14,"",TEXT_MATCH($AC18,AJ$14))</f>
        <v>0.1917562724014337</v>
      </c>
      <c r="AK18" s="133" cm="1">
        <f t="array" ref="AK18">IF($AC18=AK$14,"",TEXT_MATCH($AC18,AK$14))</f>
        <v>0.17259319580166488</v>
      </c>
      <c r="AN18" s="154" cm="1">
        <f t="array" ref="AN18">TEXT_MATCH(AP18,$AP$10,2)</f>
        <v>0.25</v>
      </c>
      <c r="AP18" s="130" t="s">
        <v>2327</v>
      </c>
    </row>
    <row r="19" spans="3:42" x14ac:dyDescent="0.3">
      <c r="T19" s="120" t="str">
        <v>text,</v>
      </c>
      <c r="U19" s="123" t="str">
        <v>the</v>
      </c>
      <c r="X19" s="101" t="str">
        <v>ger</v>
      </c>
      <c r="Y19" s="101" t="str">
        <v>tex</v>
      </c>
      <c r="AB19" s="146" t="s">
        <v>2305</v>
      </c>
      <c r="AC19" s="150" t="s">
        <v>2293</v>
      </c>
      <c r="AD19" s="143" cm="1">
        <f t="array" ref="AD19">IF($AC19=AD$14,"",TEXT_MATCH($AC19,AD$14))</f>
        <v>0.17257326007326007</v>
      </c>
      <c r="AE19" s="110" cm="1">
        <f t="array" ref="AE19">IF($AC19=AE$14,"",TEXT_MATCH($AC19,AE$14))</f>
        <v>0.23530110049717892</v>
      </c>
      <c r="AF19" s="110" cm="1">
        <f t="array" ref="AF19">IF($AC19=AF$14,"",TEXT_MATCH($AC19,AF$14))</f>
        <v>0.14459706959706958</v>
      </c>
      <c r="AG19" s="132" cm="1">
        <f t="array" ref="AG19">IF($AC19=AG$14,"",TEXT_MATCH($AC19,AG$14))</f>
        <v>0.15724841466776951</v>
      </c>
      <c r="AH19" s="110" t="str" cm="1">
        <f t="array" ref="AH19">IF($AC19=AH$14,"",TEXT_MATCH($AC19,AH$14))</f>
        <v/>
      </c>
      <c r="AI19" s="110" cm="1">
        <f t="array" ref="AI19">IF($AC19=AI$14,"",TEXT_MATCH($AC19,AI$14))</f>
        <v>0.20516578969347701</v>
      </c>
      <c r="AJ19" s="110" cm="1">
        <f t="array" ref="AJ19">IF($AC19=AJ$14,"",TEXT_MATCH($AC19,AJ$14))</f>
        <v>0.19603234456175631</v>
      </c>
      <c r="AK19" s="132" cm="1">
        <f t="array" ref="AK19">IF($AC19=AK$14,"",TEXT_MATCH($AC19,AK$14))</f>
        <v>0.24265041888804267</v>
      </c>
      <c r="AN19" s="154" cm="1">
        <f t="array" ref="AN19">TEXT_MATCH(AP19,$AP$10,2)</f>
        <v>0.18604651162790697</v>
      </c>
      <c r="AP19" s="130" t="s">
        <v>2328</v>
      </c>
    </row>
    <row r="20" spans="3:42" x14ac:dyDescent="0.3">
      <c r="T20" s="120" t="str">
        <v>that</v>
      </c>
      <c r="U20" s="123" t="str">
        <v>one</v>
      </c>
      <c r="X20" s="101" t="str">
        <v xml:space="preserve">er </v>
      </c>
      <c r="Y20" s="101" t="str">
        <v>ext</v>
      </c>
      <c r="AB20" s="147" t="s">
        <v>2306</v>
      </c>
      <c r="AC20" s="150" t="s">
        <v>2294</v>
      </c>
      <c r="AD20" s="143" cm="1">
        <f t="array" ref="AD20">IF($AC20=AD$14,"",TEXT_MATCH($AC20,AD$14))</f>
        <v>0.19741100323624594</v>
      </c>
      <c r="AE20" s="110" cm="1">
        <f t="array" ref="AE20">IF($AC20=AE$14,"",TEXT_MATCH($AC20,AE$14))</f>
        <v>0.19538216036587372</v>
      </c>
      <c r="AF20" s="110" cm="1">
        <f t="array" ref="AF20">IF($AC20=AF$14,"",TEXT_MATCH($AC20,AF$14))</f>
        <v>0.14039913700107873</v>
      </c>
      <c r="AG20" s="132" cm="1">
        <f t="array" ref="AG20">IF($AC20=AG$14,"",TEXT_MATCH($AC20,AG$14))</f>
        <v>0.15148267238299393</v>
      </c>
      <c r="AH20" s="110" cm="1">
        <f t="array" ref="AH20">IF($AC20=AH$14,"",TEXT_MATCH($AC20,AH$14))</f>
        <v>0.20516578969347701</v>
      </c>
      <c r="AI20" s="110" t="str" cm="1">
        <f t="array" ref="AI20">IF($AC20=AI$14,"",TEXT_MATCH($AC20,AI$14))</f>
        <v/>
      </c>
      <c r="AJ20" s="110" cm="1">
        <f t="array" ref="AJ20">IF($AC20=AJ$14,"",TEXT_MATCH($AC20,AJ$14))</f>
        <v>0.26031487513572205</v>
      </c>
      <c r="AK20" s="132" cm="1">
        <f t="array" ref="AK20">IF($AC20=AK$14,"",TEXT_MATCH($AC20,AK$14))</f>
        <v>0.2620339912280702</v>
      </c>
      <c r="AN20" s="154" cm="1">
        <f t="array" ref="AN20">TEXT_MATCH(AP20,$AP$10,2)</f>
        <v>6.6666666666666666E-2</v>
      </c>
      <c r="AP20" s="130" t="s">
        <v>2329</v>
      </c>
    </row>
    <row r="21" spans="3:42" x14ac:dyDescent="0.3">
      <c r="T21" s="120" t="str">
        <v>uses</v>
      </c>
      <c r="U21" s="123" t="str">
        <v>above,</v>
      </c>
      <c r="X21" s="101" t="str">
        <v>r p</v>
      </c>
      <c r="Y21" s="101" t="str">
        <v xml:space="preserve">xt </v>
      </c>
      <c r="AB21" s="147" t="s">
        <v>2307</v>
      </c>
      <c r="AC21" s="150" t="s">
        <v>2295</v>
      </c>
      <c r="AD21" s="143" cm="1">
        <f t="array" ref="AD21">IF($AC21=AD$14,"",TEXT_MATCH($AC21,AD$14))</f>
        <v>0.20194805194805196</v>
      </c>
      <c r="AE21" s="110" cm="1">
        <f t="array" ref="AE21">IF($AC21=AE$14,"",TEXT_MATCH($AC21,AE$14))</f>
        <v>0.18656169538522482</v>
      </c>
      <c r="AF21" s="110" cm="1">
        <f t="array" ref="AF21">IF($AC21=AF$14,"",TEXT_MATCH($AC21,AF$14))</f>
        <v>0.18068181818181819</v>
      </c>
      <c r="AG21" s="132" cm="1">
        <f t="array" ref="AG21">IF($AC21=AG$14,"",TEXT_MATCH($AC21,AG$14))</f>
        <v>0.1917562724014337</v>
      </c>
      <c r="AH21" s="110" cm="1">
        <f t="array" ref="AH21">IF($AC21=AH$14,"",TEXT_MATCH($AC21,AH$14))</f>
        <v>0.19603234456175631</v>
      </c>
      <c r="AI21" s="110" cm="1">
        <f t="array" ref="AI21">IF($AC21=AI$14,"",TEXT_MATCH($AC21,AI$14))</f>
        <v>0.26031487513572205</v>
      </c>
      <c r="AJ21" s="110" t="str" cm="1">
        <f t="array" ref="AJ21">IF($AC21=AJ$14,"",TEXT_MATCH($AC21,AJ$14))</f>
        <v/>
      </c>
      <c r="AK21" s="132" cm="1">
        <f t="array" ref="AK21">IF($AC21=AK$14,"",TEXT_MATCH($AC21,AK$14))</f>
        <v>0.25217271727172719</v>
      </c>
      <c r="AN21" s="154" cm="1">
        <f t="array" ref="AN21">TEXT_MATCH(AP21,$AP$10,2)</f>
        <v>0.16666666666666666</v>
      </c>
      <c r="AP21" s="130" t="s">
        <v>2330</v>
      </c>
    </row>
    <row r="22" spans="3:42" x14ac:dyDescent="0.3">
      <c r="T22" s="120" t="str">
        <v>more</v>
      </c>
      <c r="U22" s="123" t="str">
        <v>but</v>
      </c>
      <c r="X22" s="101" t="str">
        <v xml:space="preserve"> pi</v>
      </c>
      <c r="Y22" s="101" t="str">
        <v>t i</v>
      </c>
      <c r="AB22" s="148" t="s">
        <v>2308</v>
      </c>
      <c r="AC22" s="105" t="s">
        <v>2296</v>
      </c>
      <c r="AD22" s="144" cm="1">
        <f t="array" ref="AD22">IF($AC22=AD$14,"",TEXT_MATCH($AC22,AD$14))</f>
        <v>0.19478142076502733</v>
      </c>
      <c r="AE22" s="118" cm="1">
        <f t="array" ref="AE22">IF($AC22=AE$14,"",TEXT_MATCH($AC22,AE$14))</f>
        <v>0.22068706870687066</v>
      </c>
      <c r="AF22" s="118" cm="1">
        <f t="array" ref="AF22">IF($AC22=AF$14,"",TEXT_MATCH($AC22,AF$14))</f>
        <v>0.16265027322404374</v>
      </c>
      <c r="AG22" s="133" cm="1">
        <f t="array" ref="AG22">IF($AC22=AG$14,"",TEXT_MATCH($AC22,AG$14))</f>
        <v>0.17259319580166488</v>
      </c>
      <c r="AH22" s="118" cm="1">
        <f t="array" ref="AH22">IF($AC22=AH$14,"",TEXT_MATCH($AC22,AH$14))</f>
        <v>0.24265041888804267</v>
      </c>
      <c r="AI22" s="118" cm="1">
        <f t="array" ref="AI22">IF($AC22=AI$14,"",TEXT_MATCH($AC22,AI$14))</f>
        <v>0.2620339912280702</v>
      </c>
      <c r="AJ22" s="118" cm="1">
        <f t="array" ref="AJ22">IF($AC22=AJ$14,"",TEXT_MATCH($AC22,AJ$14))</f>
        <v>0.25217271727172719</v>
      </c>
      <c r="AK22" s="133" t="str" cm="1">
        <f t="array" ref="AK22">IF($AC22=AK$14,"",TEXT_MATCH($AC22,AK$14))</f>
        <v/>
      </c>
      <c r="AN22" s="154" cm="1">
        <f t="array" ref="AN22">TEXT_MATCH(AP22,$AP$10,2)</f>
        <v>0</v>
      </c>
      <c r="AP22" s="130" t="s">
        <v>2331</v>
      </c>
    </row>
    <row r="23" spans="3:42" x14ac:dyDescent="0.3">
      <c r="T23" s="120" t="str">
        <v>words</v>
      </c>
      <c r="U23" s="123" t="str">
        <v>probably</v>
      </c>
      <c r="X23" s="101" t="str">
        <v>pie</v>
      </c>
      <c r="Y23" s="101" t="str">
        <v xml:space="preserve"> is</v>
      </c>
      <c r="AN23" s="154" cm="1">
        <f t="array" ref="AN23">TEXT_MATCH(AP23,$AP$10,2)</f>
        <v>0.13333333333333333</v>
      </c>
      <c r="AP23" s="130" t="s">
        <v>2332</v>
      </c>
    </row>
    <row r="24" spans="3:42" x14ac:dyDescent="0.3">
      <c r="T24" s="120" t="str">
        <v>than</v>
      </c>
      <c r="U24" s="123" t="str">
        <v>shares</v>
      </c>
      <c r="X24" s="101" t="str">
        <v>iec</v>
      </c>
      <c r="Y24" s="101" t="str">
        <v xml:space="preserve">is </v>
      </c>
      <c r="AN24" s="154" cm="1">
        <f t="array" ref="AN24">TEXT_MATCH(AP24,$AP$10,2)</f>
        <v>0</v>
      </c>
      <c r="AP24" s="130" t="s">
        <v>2333</v>
      </c>
    </row>
    <row r="25" spans="3:42" x14ac:dyDescent="0.3">
      <c r="T25" s="121" t="str">
        <v>before.</v>
      </c>
      <c r="U25" s="123" t="str">
        <v>a</v>
      </c>
      <c r="X25" s="101" t="str">
        <v>ece</v>
      </c>
      <c r="Y25" s="101" t="str">
        <v>s d</v>
      </c>
      <c r="AN25" s="154" cm="1">
        <f t="array" ref="AN25">TEXT_MATCH(AP25,$AP$10,2)</f>
        <v>0.10256410256410256</v>
      </c>
      <c r="AP25" s="130" t="s">
        <v>2334</v>
      </c>
    </row>
    <row r="26" spans="3:42" x14ac:dyDescent="0.3">
      <c r="U26" s="123" t="str">
        <v>few</v>
      </c>
      <c r="X26" s="101" t="str">
        <v xml:space="preserve">ce </v>
      </c>
      <c r="Y26" s="101" t="str">
        <v xml:space="preserve"> di</v>
      </c>
      <c r="AN26" s="154" cm="1">
        <f t="array" ref="AN26">TEXT_MATCH(AP26,$AP$10,2)</f>
        <v>0.1875</v>
      </c>
      <c r="AP26" s="130" t="s">
        <v>2335</v>
      </c>
    </row>
    <row r="27" spans="3:42" x14ac:dyDescent="0.3">
      <c r="P27" t="s">
        <v>77</v>
      </c>
      <c r="U27" s="124" t="str">
        <v>words.</v>
      </c>
      <c r="X27" s="101" t="str">
        <v>e o</v>
      </c>
      <c r="Y27" s="101" t="str">
        <v>dif</v>
      </c>
      <c r="AN27" s="154" cm="1">
        <f t="array" ref="AN27">TEXT_MATCH(AP27,$AP$10,2)</f>
        <v>0.19047619047619047</v>
      </c>
      <c r="AP27" s="130" t="s">
        <v>2336</v>
      </c>
    </row>
    <row r="28" spans="3:42" x14ac:dyDescent="0.3">
      <c r="X28" s="101" t="str">
        <v xml:space="preserve"> of</v>
      </c>
      <c r="Y28" s="101" t="str">
        <v>iff</v>
      </c>
      <c r="AN28" s="154" cm="1">
        <f t="array" ref="AN28">TEXT_MATCH(AP28,$AP$10,2)</f>
        <v>9.3023255813953487E-2</v>
      </c>
      <c r="AP28" s="130" t="s">
        <v>2337</v>
      </c>
    </row>
    <row r="29" spans="3:42" x14ac:dyDescent="0.3">
      <c r="X29" s="101" t="str">
        <v xml:space="preserve">of </v>
      </c>
      <c r="Y29" s="101" t="str">
        <v>ffe</v>
      </c>
      <c r="AN29" s="154" cm="1">
        <f t="array" ref="AN29">TEXT_MATCH(AP29,$AP$10,2)</f>
        <v>0.22222222222222221</v>
      </c>
      <c r="AP29" s="130" t="s">
        <v>2338</v>
      </c>
    </row>
    <row r="30" spans="3:42" x14ac:dyDescent="0.3">
      <c r="X30" s="101" t="str">
        <v>f s</v>
      </c>
      <c r="Y30" s="101" t="str">
        <v>fer</v>
      </c>
      <c r="AN30" s="154" cm="1">
        <f t="array" ref="AN30">TEXT_MATCH(AP30,$AP$10,2)</f>
        <v>0</v>
      </c>
      <c r="AP30" s="130" t="s">
        <v>2339</v>
      </c>
    </row>
    <row r="31" spans="3:42" x14ac:dyDescent="0.3">
      <c r="C31" t="s">
        <v>77</v>
      </c>
      <c r="X31" s="101" t="str">
        <v xml:space="preserve"> sa</v>
      </c>
      <c r="Y31" s="101" t="str">
        <v>ere</v>
      </c>
      <c r="AN31" s="154" cm="1">
        <f t="array" ref="AN31">TEXT_MATCH(AP31,$AP$10,2)</f>
        <v>0</v>
      </c>
      <c r="AP31" s="130" t="s">
        <v>2340</v>
      </c>
    </row>
    <row r="32" spans="3:42" x14ac:dyDescent="0.3">
      <c r="X32" s="101" t="str">
        <v>sam</v>
      </c>
      <c r="Y32" s="101" t="str">
        <v>ren</v>
      </c>
      <c r="AN32" s="154" cm="1">
        <f t="array" ref="AN32">TEXT_MATCH(AP32,$AP$10,2)</f>
        <v>7.407407407407407E-2</v>
      </c>
      <c r="AP32" s="130" t="s">
        <v>2341</v>
      </c>
    </row>
    <row r="33" spans="24:42" x14ac:dyDescent="0.3">
      <c r="X33" s="101" t="str">
        <v>amp</v>
      </c>
      <c r="Y33" s="101" t="str">
        <v>ent</v>
      </c>
      <c r="AN33" s="154" cm="1">
        <f t="array" ref="AN33">TEXT_MATCH(AP33,$AP$10,2)</f>
        <v>6.4516129032258063E-2</v>
      </c>
      <c r="AP33" s="130" t="s">
        <v>2342</v>
      </c>
    </row>
    <row r="34" spans="24:42" x14ac:dyDescent="0.3">
      <c r="X34" s="101" t="str">
        <v>mpl</v>
      </c>
      <c r="Y34" s="101" t="str">
        <v xml:space="preserve">nt </v>
      </c>
      <c r="AN34" s="154" cm="1">
        <f t="array" ref="AN34">TEXT_MATCH(AP34,$AP$10,2)</f>
        <v>0.1875</v>
      </c>
      <c r="AP34" s="130" t="s">
        <v>2343</v>
      </c>
    </row>
    <row r="35" spans="24:42" x14ac:dyDescent="0.3">
      <c r="X35" s="101" t="str">
        <v>ple</v>
      </c>
      <c r="Y35" s="101" t="str">
        <v>t t</v>
      </c>
      <c r="AN35" s="154" cm="1">
        <f t="array" ref="AN35">TEXT_MATCH(AP35,$AP$10,2)</f>
        <v>0.14814814814814814</v>
      </c>
      <c r="AP35" s="130" t="s">
        <v>2344</v>
      </c>
    </row>
    <row r="36" spans="24:42" x14ac:dyDescent="0.3">
      <c r="X36" s="101" t="str">
        <v xml:space="preserve">le </v>
      </c>
      <c r="Y36" s="101" t="str">
        <v xml:space="preserve"> to</v>
      </c>
      <c r="AN36" s="154" cm="1">
        <f t="array" ref="AN36">TEXT_MATCH(AP36,$AP$10,2)</f>
        <v>0.15789473684210525</v>
      </c>
      <c r="AP36" s="130" t="s">
        <v>2345</v>
      </c>
    </row>
    <row r="37" spans="24:42" x14ac:dyDescent="0.3">
      <c r="X37" s="101" t="str">
        <v>e t</v>
      </c>
      <c r="Y37" s="101" t="str">
        <v xml:space="preserve">to </v>
      </c>
      <c r="AN37" s="154" cm="1">
        <f t="array" ref="AN37">TEXT_MATCH(AP37,$AP$10,2)</f>
        <v>0</v>
      </c>
      <c r="AP37" s="130" t="s">
        <v>2346</v>
      </c>
    </row>
    <row r="38" spans="24:42" x14ac:dyDescent="0.3">
      <c r="X38" s="101" t="str">
        <v xml:space="preserve"> te</v>
      </c>
      <c r="Y38" s="101" t="str">
        <v>o t</v>
      </c>
      <c r="AN38" s="154" cm="1">
        <f t="array" ref="AN38">TEXT_MATCH(AP38,$AP$10,2)</f>
        <v>0.16</v>
      </c>
      <c r="AP38" s="130" t="s">
        <v>2347</v>
      </c>
    </row>
    <row r="39" spans="24:42" x14ac:dyDescent="0.3">
      <c r="X39" s="101" t="str">
        <v>tex</v>
      </c>
      <c r="Y39" s="101" t="str">
        <v xml:space="preserve"> th</v>
      </c>
      <c r="AN39" s="154" cm="1">
        <f t="array" ref="AN39">TEXT_MATCH(AP39,$AP$10,2)</f>
        <v>7.6923076923076927E-2</v>
      </c>
      <c r="AP39" s="130" t="s">
        <v>2348</v>
      </c>
    </row>
    <row r="40" spans="24:42" x14ac:dyDescent="0.3">
      <c r="X40" s="101" t="str">
        <v>ext</v>
      </c>
      <c r="Y40" s="101" t="str">
        <v>the</v>
      </c>
      <c r="AN40" s="154" cm="1">
        <f t="array" ref="AN40">TEXT_MATCH(AP40,$AP$10,2)</f>
        <v>0.08</v>
      </c>
      <c r="AP40" s="130" t="s">
        <v>2349</v>
      </c>
    </row>
    <row r="41" spans="24:42" x14ac:dyDescent="0.3">
      <c r="X41" s="101" t="str">
        <v>xt,</v>
      </c>
      <c r="Y41" s="101" t="str">
        <v xml:space="preserve">he </v>
      </c>
      <c r="AN41" s="154" cm="1">
        <f t="array" ref="AN41">TEXT_MATCH(AP41,$AP$10,2)</f>
        <v>0</v>
      </c>
      <c r="AP41" s="130" t="s">
        <v>2350</v>
      </c>
    </row>
    <row r="42" spans="24:42" x14ac:dyDescent="0.3">
      <c r="X42" s="101" t="str">
        <v xml:space="preserve">t, </v>
      </c>
      <c r="Y42" s="101" t="str">
        <v>e o</v>
      </c>
      <c r="AN42" s="154" cm="1">
        <f t="array" ref="AN42">TEXT_MATCH(AP42,$AP$10,2)</f>
        <v>7.407407407407407E-2</v>
      </c>
      <c r="AP42" s="130" t="s">
        <v>2351</v>
      </c>
    </row>
    <row r="43" spans="24:42" x14ac:dyDescent="0.3">
      <c r="X43" s="101" t="str">
        <v>, t</v>
      </c>
      <c r="Y43" s="101" t="str">
        <v xml:space="preserve"> on</v>
      </c>
      <c r="AN43" s="154" cm="1">
        <f t="array" ref="AN43">TEXT_MATCH(AP43,$AP$10,2)</f>
        <v>0.15384615384615385</v>
      </c>
      <c r="AP43" s="130" t="s">
        <v>2352</v>
      </c>
    </row>
    <row r="44" spans="24:42" x14ac:dyDescent="0.3">
      <c r="X44" s="101" t="str">
        <v xml:space="preserve"> th</v>
      </c>
      <c r="Y44" s="101" t="str">
        <v>one</v>
      </c>
      <c r="AN44" s="154" cm="1">
        <f t="array" ref="AN44">TEXT_MATCH(AP44,$AP$10,2)</f>
        <v>0.13750000000000001</v>
      </c>
      <c r="AP44" s="130" t="s">
        <v>2353</v>
      </c>
    </row>
    <row r="45" spans="24:42" x14ac:dyDescent="0.3">
      <c r="X45" s="101" t="str">
        <v>tha</v>
      </c>
      <c r="Y45" s="101" t="str">
        <v xml:space="preserve">ne </v>
      </c>
      <c r="AN45" s="154" cm="1">
        <f t="array" ref="AN45">TEXT_MATCH(AP45,$AP$10,2)</f>
        <v>0.1875</v>
      </c>
      <c r="AP45" s="130" t="s">
        <v>2354</v>
      </c>
    </row>
    <row r="46" spans="24:42" x14ac:dyDescent="0.3">
      <c r="X46" s="101" t="str">
        <v>hat</v>
      </c>
      <c r="Y46" s="101" t="str">
        <v>e a</v>
      </c>
      <c r="AN46" s="154" cm="1">
        <f t="array" ref="AN46">TEXT_MATCH(AP46,$AP$10,2)</f>
        <v>0</v>
      </c>
      <c r="AP46" s="130" t="s">
        <v>2355</v>
      </c>
    </row>
    <row r="47" spans="24:42" x14ac:dyDescent="0.3">
      <c r="X47" s="101" t="str">
        <v xml:space="preserve">at </v>
      </c>
      <c r="Y47" s="101" t="str">
        <v xml:space="preserve"> ab</v>
      </c>
      <c r="AN47" s="154" cm="1">
        <f t="array" ref="AN47">TEXT_MATCH(AP47,$AP$10,2)</f>
        <v>0</v>
      </c>
      <c r="AP47" s="130" t="s">
        <v>2356</v>
      </c>
    </row>
    <row r="48" spans="24:42" x14ac:dyDescent="0.3">
      <c r="X48" s="101" t="str">
        <v>t u</v>
      </c>
      <c r="Y48" s="101" t="str">
        <v>abo</v>
      </c>
      <c r="AN48" s="154" cm="1">
        <f t="array" ref="AN48">TEXT_MATCH(AP48,$AP$10,2)</f>
        <v>0</v>
      </c>
      <c r="AP48" s="130" t="s">
        <v>2357</v>
      </c>
    </row>
    <row r="49" spans="24:42" x14ac:dyDescent="0.3">
      <c r="X49" s="101" t="str">
        <v xml:space="preserve"> us</v>
      </c>
      <c r="Y49" s="101" t="str">
        <v>bov</v>
      </c>
      <c r="AN49" s="154" cm="1">
        <f t="array" ref="AN49">TEXT_MATCH(AP49,$AP$10,2)</f>
        <v>0.08</v>
      </c>
      <c r="AP49" s="130" t="s">
        <v>2358</v>
      </c>
    </row>
    <row r="50" spans="24:42" x14ac:dyDescent="0.3">
      <c r="X50" s="101" t="str">
        <v>use</v>
      </c>
      <c r="Y50" s="101" t="str">
        <v>ove</v>
      </c>
      <c r="AN50" s="154" cm="1">
        <f t="array" ref="AN50">TEXT_MATCH(AP50,$AP$10,2)</f>
        <v>7.1428571428571425E-2</v>
      </c>
      <c r="AP50" s="130" t="s">
        <v>2359</v>
      </c>
    </row>
    <row r="51" spans="24:42" x14ac:dyDescent="0.3">
      <c r="X51" s="101" t="str">
        <v>ses</v>
      </c>
      <c r="Y51" s="101" t="str">
        <v>ve,</v>
      </c>
      <c r="AN51" s="154" cm="1">
        <f t="array" ref="AN51">TEXT_MATCH(AP51,$AP$10,2)</f>
        <v>0.1</v>
      </c>
      <c r="AP51" s="130" t="s">
        <v>2360</v>
      </c>
    </row>
    <row r="52" spans="24:42" x14ac:dyDescent="0.3">
      <c r="X52" s="101" t="str">
        <v xml:space="preserve">es </v>
      </c>
      <c r="Y52" s="101" t="str">
        <v xml:space="preserve">e, </v>
      </c>
      <c r="AN52" s="154" cm="1">
        <f t="array" ref="AN52">TEXT_MATCH(AP52,$AP$10,2)</f>
        <v>0</v>
      </c>
      <c r="AP52" s="130" t="s">
        <v>2361</v>
      </c>
    </row>
    <row r="53" spans="24:42" x14ac:dyDescent="0.3">
      <c r="X53" s="101" t="str">
        <v>s m</v>
      </c>
      <c r="Y53" s="101" t="str">
        <v>, b</v>
      </c>
      <c r="AN53" s="154" cm="1">
        <f t="array" ref="AN53">TEXT_MATCH(AP53,$AP$10,2)</f>
        <v>0</v>
      </c>
      <c r="AP53" s="130" t="s">
        <v>2362</v>
      </c>
    </row>
    <row r="54" spans="24:42" x14ac:dyDescent="0.3">
      <c r="X54" s="101" t="str">
        <v xml:space="preserve"> mo</v>
      </c>
      <c r="Y54" s="101" t="str">
        <v xml:space="preserve"> bu</v>
      </c>
      <c r="AN54" s="154" cm="1">
        <f t="array" ref="AN54">TEXT_MATCH(AP54,$AP$10,2)</f>
        <v>0.10810810810810811</v>
      </c>
      <c r="AP54" s="130" t="s">
        <v>2363</v>
      </c>
    </row>
    <row r="55" spans="24:42" x14ac:dyDescent="0.3">
      <c r="X55" s="101" t="str">
        <v>mor</v>
      </c>
      <c r="Y55" s="101" t="str">
        <v>but</v>
      </c>
      <c r="AN55" s="154" cm="1">
        <f t="array" ref="AN55">TEXT_MATCH(AP55,$AP$10,2)</f>
        <v>0</v>
      </c>
      <c r="AP55" s="130" t="s">
        <v>2364</v>
      </c>
    </row>
    <row r="56" spans="24:42" x14ac:dyDescent="0.3">
      <c r="X56" s="101" t="str">
        <v>ore</v>
      </c>
      <c r="Y56" s="101" t="str">
        <v xml:space="preserve">ut </v>
      </c>
      <c r="AN56" s="154" cm="1">
        <f t="array" ref="AN56">TEXT_MATCH(AP56,$AP$10,2)</f>
        <v>0.17647058823529413</v>
      </c>
      <c r="AP56" s="130" t="s">
        <v>2365</v>
      </c>
    </row>
    <row r="57" spans="24:42" x14ac:dyDescent="0.3">
      <c r="X57" s="101" t="str">
        <v xml:space="preserve">re </v>
      </c>
      <c r="Y57" s="101" t="str">
        <v>t p</v>
      </c>
      <c r="AN57" s="154" cm="1">
        <f t="array" ref="AN57">TEXT_MATCH(AP57,$AP$10,2)</f>
        <v>0</v>
      </c>
      <c r="AP57" s="130" t="s">
        <v>2366</v>
      </c>
    </row>
    <row r="58" spans="24:42" x14ac:dyDescent="0.3">
      <c r="X58" s="101" t="str">
        <v>e w</v>
      </c>
      <c r="Y58" s="101" t="str">
        <v xml:space="preserve"> pr</v>
      </c>
      <c r="AN58" s="154" cm="1">
        <f t="array" ref="AN58">TEXT_MATCH(AP58,$AP$10,2)</f>
        <v>0.7</v>
      </c>
      <c r="AP58" s="130" t="s">
        <v>2367</v>
      </c>
    </row>
    <row r="59" spans="24:42" x14ac:dyDescent="0.3">
      <c r="X59" s="101" t="str">
        <v xml:space="preserve"> wo</v>
      </c>
      <c r="Y59" s="101" t="str">
        <v>pro</v>
      </c>
      <c r="AN59" s="154" cm="1">
        <f t="array" ref="AN59">TEXT_MATCH(AP59,$AP$10,2)</f>
        <v>0.2978723404255319</v>
      </c>
      <c r="AP59" s="130" t="s">
        <v>2368</v>
      </c>
    </row>
    <row r="60" spans="24:42" x14ac:dyDescent="0.3">
      <c r="X60" s="101" t="str">
        <v>wor</v>
      </c>
      <c r="Y60" s="101" t="str">
        <v>rob</v>
      </c>
      <c r="AN60" s="154" cm="1">
        <f t="array" ref="AN60">TEXT_MATCH(AP60,$AP$10,2)</f>
        <v>5.5555555555555552E-2</v>
      </c>
      <c r="AP60" s="130" t="s">
        <v>2369</v>
      </c>
    </row>
    <row r="61" spans="24:42" x14ac:dyDescent="0.3">
      <c r="X61" s="101" t="str">
        <v>ord</v>
      </c>
      <c r="Y61" s="101" t="str">
        <v>oba</v>
      </c>
      <c r="AN61" s="154" cm="1">
        <f t="array" ref="AN61">TEXT_MATCH(AP61,$AP$10,2)</f>
        <v>7.1428571428571425E-2</v>
      </c>
      <c r="AP61" s="130" t="s">
        <v>2370</v>
      </c>
    </row>
    <row r="62" spans="24:42" x14ac:dyDescent="0.3">
      <c r="X62" s="101" t="str">
        <v>rds</v>
      </c>
      <c r="Y62" s="101" t="str">
        <v>bab</v>
      </c>
      <c r="AN62" s="154" cm="1">
        <f t="array" ref="AN62">TEXT_MATCH(AP62,$AP$10,2)</f>
        <v>0</v>
      </c>
      <c r="AP62" s="130" t="s">
        <v>2371</v>
      </c>
    </row>
    <row r="63" spans="24:42" x14ac:dyDescent="0.3">
      <c r="X63" s="101" t="str">
        <v xml:space="preserve">ds </v>
      </c>
      <c r="Y63" s="101" t="str">
        <v>abl</v>
      </c>
      <c r="AN63" s="154" cm="1">
        <f t="array" ref="AN63">TEXT_MATCH(AP63,$AP$10,2)</f>
        <v>0</v>
      </c>
      <c r="AP63" s="130" t="s">
        <v>2372</v>
      </c>
    </row>
    <row r="64" spans="24:42" x14ac:dyDescent="0.3">
      <c r="X64" s="101" t="str">
        <v>s t</v>
      </c>
      <c r="Y64" s="101" t="str">
        <v>bly</v>
      </c>
      <c r="AN64" s="154" cm="1">
        <f t="array" ref="AN64">TEXT_MATCH(AP64,$AP$10,2)</f>
        <v>0.171875</v>
      </c>
      <c r="AP64" s="130" t="s">
        <v>2373</v>
      </c>
    </row>
    <row r="65" spans="24:42" x14ac:dyDescent="0.3">
      <c r="X65" s="101" t="str">
        <v xml:space="preserve"> th</v>
      </c>
      <c r="Y65" s="101" t="str">
        <v xml:space="preserve">ly </v>
      </c>
      <c r="AN65" s="154" cm="1">
        <f t="array" ref="AN65">TEXT_MATCH(AP65,$AP$10,2)</f>
        <v>0.15384615384615385</v>
      </c>
      <c r="AP65" s="130" t="s">
        <v>2374</v>
      </c>
    </row>
    <row r="66" spans="24:42" x14ac:dyDescent="0.3">
      <c r="X66" s="101" t="str">
        <v>tha</v>
      </c>
      <c r="Y66" s="101" t="str">
        <v>y s</v>
      </c>
      <c r="AN66" s="154" cm="1">
        <f t="array" ref="AN66">TEXT_MATCH(AP66,$AP$10,2)</f>
        <v>0.17391304347826086</v>
      </c>
      <c r="AP66" s="130" t="s">
        <v>2375</v>
      </c>
    </row>
    <row r="67" spans="24:42" x14ac:dyDescent="0.3">
      <c r="X67" s="101" t="str">
        <v>han</v>
      </c>
      <c r="Y67" s="101" t="str">
        <v xml:space="preserve"> sh</v>
      </c>
      <c r="AN67" s="154" cm="1">
        <f t="array" ref="AN67">TEXT_MATCH(AP67,$AP$10,2)</f>
        <v>0</v>
      </c>
      <c r="AP67" s="130" t="s">
        <v>2376</v>
      </c>
    </row>
    <row r="68" spans="24:42" x14ac:dyDescent="0.3">
      <c r="X68" s="101" t="str">
        <v xml:space="preserve">an </v>
      </c>
      <c r="Y68" s="101" t="str">
        <v>sha</v>
      </c>
      <c r="AN68" s="154" cm="1">
        <f t="array" ref="AN68">TEXT_MATCH(AP68,$AP$10,2)</f>
        <v>0.10810810810810811</v>
      </c>
      <c r="AP68" s="130" t="s">
        <v>2377</v>
      </c>
    </row>
    <row r="69" spans="24:42" x14ac:dyDescent="0.3">
      <c r="X69" s="101" t="str">
        <v>n b</v>
      </c>
      <c r="Y69" s="101" t="str">
        <v>har</v>
      </c>
      <c r="AN69" s="154" cm="1">
        <f t="array" ref="AN69">TEXT_MATCH(AP69,$AP$10,2)</f>
        <v>8.3333333333333329E-2</v>
      </c>
      <c r="AP69" s="130" t="s">
        <v>2378</v>
      </c>
    </row>
    <row r="70" spans="24:42" x14ac:dyDescent="0.3">
      <c r="X70" s="101" t="str">
        <v xml:space="preserve"> be</v>
      </c>
      <c r="Y70" s="101" t="str">
        <v>are</v>
      </c>
      <c r="AN70" s="154" cm="1">
        <f t="array" ref="AN70">TEXT_MATCH(AP70,$AP$10,2)</f>
        <v>0.27777777777777779</v>
      </c>
      <c r="AP70" s="130" t="s">
        <v>2379</v>
      </c>
    </row>
    <row r="71" spans="24:42" x14ac:dyDescent="0.3">
      <c r="X71" s="101" t="str">
        <v>bef</v>
      </c>
      <c r="Y71" s="101" t="str">
        <v>res</v>
      </c>
      <c r="AN71" s="154" cm="1">
        <f t="array" ref="AN71">TEXT_MATCH(AP71,$AP$10,2)</f>
        <v>0.25</v>
      </c>
      <c r="AP71" s="130" t="s">
        <v>2380</v>
      </c>
    </row>
    <row r="72" spans="24:42" x14ac:dyDescent="0.3">
      <c r="X72" s="101" t="str">
        <v>efo</v>
      </c>
      <c r="Y72" s="101" t="str">
        <v xml:space="preserve">es </v>
      </c>
      <c r="AN72" s="154" cm="1">
        <f t="array" ref="AN72">TEXT_MATCH(AP72,$AP$10,2)</f>
        <v>0</v>
      </c>
      <c r="AP72" s="130" t="s">
        <v>2381</v>
      </c>
    </row>
    <row r="73" spans="24:42" x14ac:dyDescent="0.3">
      <c r="X73" s="101" t="str">
        <v>for</v>
      </c>
      <c r="Y73" s="101" t="str">
        <v>s a</v>
      </c>
      <c r="AN73" s="154" cm="1">
        <f t="array" ref="AN73">TEXT_MATCH(AP73,$AP$10,2)</f>
        <v>0.26666666666666666</v>
      </c>
      <c r="AP73" s="130" t="s">
        <v>2382</v>
      </c>
    </row>
    <row r="74" spans="24:42" x14ac:dyDescent="0.3">
      <c r="X74" s="101" t="str">
        <v>ore</v>
      </c>
      <c r="Y74" s="101" t="str">
        <v xml:space="preserve"> a </v>
      </c>
      <c r="AN74" s="154" cm="1">
        <f t="array" ref="AN74">TEXT_MATCH(AP74,$AP$10,2)</f>
        <v>0</v>
      </c>
      <c r="AP74" s="130" t="s">
        <v>2383</v>
      </c>
    </row>
    <row r="75" spans="24:42" x14ac:dyDescent="0.3">
      <c r="X75" s="102" t="str">
        <v>re.</v>
      </c>
      <c r="Y75" s="97" t="str">
        <v>a f</v>
      </c>
      <c r="AN75" s="154" cm="1">
        <f t="array" ref="AN75">TEXT_MATCH(AP75,$AP$10,2)</f>
        <v>9.3023255813953487E-2</v>
      </c>
      <c r="AP75" s="130" t="s">
        <v>2384</v>
      </c>
    </row>
    <row r="76" spans="24:42" x14ac:dyDescent="0.3">
      <c r="Y76" s="101" t="str">
        <v xml:space="preserve"> fe</v>
      </c>
      <c r="AN76" s="154" cm="1">
        <f t="array" ref="AN76">TEXT_MATCH(AP76,$AP$10,2)</f>
        <v>0</v>
      </c>
      <c r="AP76" s="130" t="s">
        <v>2385</v>
      </c>
    </row>
    <row r="77" spans="24:42" x14ac:dyDescent="0.3">
      <c r="Y77" s="101" t="str">
        <v>few</v>
      </c>
      <c r="AN77" s="154" cm="1">
        <f t="array" ref="AN77">TEXT_MATCH(AP77,$AP$10,2)</f>
        <v>0.1875</v>
      </c>
      <c r="AP77" s="130" t="s">
        <v>2386</v>
      </c>
    </row>
    <row r="78" spans="24:42" x14ac:dyDescent="0.3">
      <c r="Y78" s="101" t="str">
        <v xml:space="preserve">ew </v>
      </c>
      <c r="AN78" s="154" cm="1">
        <f t="array" ref="AN78">TEXT_MATCH(AP78,$AP$10,2)</f>
        <v>0.24242424242424243</v>
      </c>
      <c r="AP78" s="130" t="s">
        <v>2387</v>
      </c>
    </row>
    <row r="79" spans="24:42" x14ac:dyDescent="0.3">
      <c r="Y79" s="101" t="str">
        <v>w w</v>
      </c>
      <c r="AN79" s="154" cm="1">
        <f t="array" ref="AN79">TEXT_MATCH(AP79,$AP$10,2)</f>
        <v>0</v>
      </c>
      <c r="AP79" s="130" t="s">
        <v>2388</v>
      </c>
    </row>
    <row r="80" spans="24:42" x14ac:dyDescent="0.3">
      <c r="Y80" s="101" t="str">
        <v xml:space="preserve"> wo</v>
      </c>
      <c r="AN80" s="154" cm="1">
        <f t="array" ref="AN80">TEXT_MATCH(AP80,$AP$10,2)</f>
        <v>0</v>
      </c>
      <c r="AP80" s="130" t="s">
        <v>2389</v>
      </c>
    </row>
    <row r="81" spans="25:42" x14ac:dyDescent="0.3">
      <c r="Y81" s="101" t="str">
        <v>wor</v>
      </c>
      <c r="AN81" s="154" cm="1">
        <f t="array" ref="AN81">TEXT_MATCH(AP81,$AP$10,2)</f>
        <v>0.17142857142857143</v>
      </c>
      <c r="AP81" s="130" t="s">
        <v>2390</v>
      </c>
    </row>
    <row r="82" spans="25:42" x14ac:dyDescent="0.3">
      <c r="Y82" s="101" t="str">
        <v>ord</v>
      </c>
      <c r="AN82" s="154" cm="1">
        <f t="array" ref="AN82">TEXT_MATCH(AP82,$AP$10,2)</f>
        <v>0</v>
      </c>
      <c r="AP82" s="130" t="s">
        <v>2391</v>
      </c>
    </row>
    <row r="83" spans="25:42" x14ac:dyDescent="0.3">
      <c r="Y83" s="102" t="str">
        <v>rds</v>
      </c>
      <c r="AN83" s="154" cm="1">
        <f t="array" ref="AN83">TEXT_MATCH(AP83,$AP$10,2)</f>
        <v>0</v>
      </c>
      <c r="AP83" s="130" t="s">
        <v>2392</v>
      </c>
    </row>
    <row r="84" spans="25:42" x14ac:dyDescent="0.3">
      <c r="Y84" s="100" t="str">
        <v>ds.</v>
      </c>
      <c r="AN84" s="154" cm="1">
        <f t="array" ref="AN84">TEXT_MATCH(AP84,$AP$10,2)</f>
        <v>0.10526315789473684</v>
      </c>
      <c r="AP84" s="130" t="s">
        <v>2393</v>
      </c>
    </row>
    <row r="85" spans="25:42" x14ac:dyDescent="0.3">
      <c r="AN85" s="154" cm="1">
        <f t="array" ref="AN85">TEXT_MATCH(AP85,$AP$10,2)</f>
        <v>0.19354838709677419</v>
      </c>
      <c r="AP85" s="130" t="s">
        <v>2394</v>
      </c>
    </row>
    <row r="86" spans="25:42" x14ac:dyDescent="0.3">
      <c r="AN86" s="154" cm="1">
        <f t="array" ref="AN86">TEXT_MATCH(AP86,$AP$10,2)</f>
        <v>0.27586206896551724</v>
      </c>
      <c r="AP86" s="130" t="s">
        <v>2395</v>
      </c>
    </row>
    <row r="87" spans="25:42" x14ac:dyDescent="0.3">
      <c r="AN87" s="154" cm="1">
        <f t="array" ref="AN87">TEXT_MATCH(AP87,$AP$10,2)</f>
        <v>0</v>
      </c>
      <c r="AP87" s="130" t="s">
        <v>2396</v>
      </c>
    </row>
    <row r="88" spans="25:42" x14ac:dyDescent="0.3">
      <c r="AN88" s="154" cm="1">
        <f t="array" ref="AN88">TEXT_MATCH(AP88,$AP$10,2)</f>
        <v>0</v>
      </c>
      <c r="AP88" s="130" t="s">
        <v>2397</v>
      </c>
    </row>
    <row r="89" spans="25:42" x14ac:dyDescent="0.3">
      <c r="AN89" s="154" cm="1">
        <f t="array" ref="AN89">TEXT_MATCH(AP89,$AP$10,2)</f>
        <v>0.15094339622641509</v>
      </c>
      <c r="AP89" s="130" t="s">
        <v>2398</v>
      </c>
    </row>
    <row r="90" spans="25:42" x14ac:dyDescent="0.3">
      <c r="AN90" s="154" cm="1">
        <f t="array" ref="AN90">TEXT_MATCH(AP90,$AP$10,2)</f>
        <v>8.3333333333333329E-2</v>
      </c>
      <c r="AP90" s="130" t="s">
        <v>2399</v>
      </c>
    </row>
    <row r="91" spans="25:42" x14ac:dyDescent="0.3">
      <c r="AN91" s="154" cm="1">
        <f t="array" ref="AN91">TEXT_MATCH(AP91,$AP$10,2)</f>
        <v>0</v>
      </c>
      <c r="AP91" s="130" t="s">
        <v>2400</v>
      </c>
    </row>
    <row r="92" spans="25:42" x14ac:dyDescent="0.3">
      <c r="AN92" s="154" cm="1">
        <f t="array" ref="AN92">TEXT_MATCH(AP92,$AP$10,2)</f>
        <v>7.1428571428571425E-2</v>
      </c>
      <c r="AP92" s="130" t="s">
        <v>2401</v>
      </c>
    </row>
    <row r="93" spans="25:42" x14ac:dyDescent="0.3">
      <c r="AN93" s="154" cm="1">
        <f t="array" ref="AN93">TEXT_MATCH(AP93,$AP$10,2)</f>
        <v>0</v>
      </c>
      <c r="AP93" s="130" t="s">
        <v>2402</v>
      </c>
    </row>
    <row r="94" spans="25:42" x14ac:dyDescent="0.3">
      <c r="AN94" s="154" cm="1">
        <f t="array" ref="AN94">TEXT_MATCH(AP94,$AP$10,2)</f>
        <v>0.19354838709677419</v>
      </c>
      <c r="AP94" s="130" t="s">
        <v>2403</v>
      </c>
    </row>
    <row r="95" spans="25:42" x14ac:dyDescent="0.3">
      <c r="AN95" s="154" cm="1">
        <f t="array" ref="AN95">TEXT_MATCH(AP95,$AP$10,2)</f>
        <v>0</v>
      </c>
      <c r="AP95" s="130" t="s">
        <v>2404</v>
      </c>
    </row>
    <row r="96" spans="25:42" x14ac:dyDescent="0.3">
      <c r="AN96" s="154" cm="1">
        <f t="array" ref="AN96">TEXT_MATCH(AP96,$AP$10,2)</f>
        <v>6.25E-2</v>
      </c>
      <c r="AP96" s="130" t="s">
        <v>2405</v>
      </c>
    </row>
    <row r="97" spans="40:42" x14ac:dyDescent="0.3">
      <c r="AN97" s="154" cm="1">
        <f t="array" ref="AN97">TEXT_MATCH(AP97,$AP$10,2)</f>
        <v>0</v>
      </c>
      <c r="AP97" s="130" t="s">
        <v>2406</v>
      </c>
    </row>
    <row r="98" spans="40:42" x14ac:dyDescent="0.3">
      <c r="AN98" s="154" cm="1">
        <f t="array" ref="AN98">TEXT_MATCH(AP98,$AP$10,2)</f>
        <v>7.6923076923076927E-2</v>
      </c>
      <c r="AP98" s="130" t="s">
        <v>2407</v>
      </c>
    </row>
    <row r="99" spans="40:42" x14ac:dyDescent="0.3">
      <c r="AN99" s="154" cm="1">
        <f t="array" ref="AN99">TEXT_MATCH(AP99,$AP$10,2)</f>
        <v>0.21621621621621623</v>
      </c>
      <c r="AP99" s="130" t="s">
        <v>2408</v>
      </c>
    </row>
    <row r="100" spans="40:42" x14ac:dyDescent="0.3">
      <c r="AN100" s="154" cm="1">
        <f t="array" ref="AN100">TEXT_MATCH(AP100,$AP$10,2)</f>
        <v>0.10526315789473684</v>
      </c>
      <c r="AP100" s="130" t="s">
        <v>2409</v>
      </c>
    </row>
    <row r="101" spans="40:42" x14ac:dyDescent="0.3">
      <c r="AN101" s="154" cm="1">
        <f t="array" ref="AN101">TEXT_MATCH(AP101,$AP$10,2)</f>
        <v>6.25E-2</v>
      </c>
      <c r="AP101" s="130" t="s">
        <v>2410</v>
      </c>
    </row>
    <row r="102" spans="40:42" x14ac:dyDescent="0.3">
      <c r="AN102" s="154" cm="1">
        <f t="array" ref="AN102">TEXT_MATCH(AP102,$AP$10,2)</f>
        <v>8.3333333333333329E-2</v>
      </c>
      <c r="AP102" s="130" t="s">
        <v>2411</v>
      </c>
    </row>
    <row r="103" spans="40:42" x14ac:dyDescent="0.3">
      <c r="AN103" s="154" cm="1">
        <f t="array" ref="AN103">TEXT_MATCH(AP103,$AP$10,2)</f>
        <v>0</v>
      </c>
      <c r="AP103" s="130" t="s">
        <v>2412</v>
      </c>
    </row>
    <row r="104" spans="40:42" x14ac:dyDescent="0.3">
      <c r="AN104" s="154" cm="1">
        <f t="array" ref="AN104">TEXT_MATCH(AP104,$AP$10,2)</f>
        <v>0.11428571428571428</v>
      </c>
      <c r="AP104" s="130" t="s">
        <v>2413</v>
      </c>
    </row>
    <row r="105" spans="40:42" x14ac:dyDescent="0.3">
      <c r="AN105" s="154" cm="1">
        <f t="array" ref="AN105">TEXT_MATCH(AP105,$AP$10,2)</f>
        <v>0.33333333333333331</v>
      </c>
      <c r="AP105" s="130" t="s">
        <v>2414</v>
      </c>
    </row>
    <row r="106" spans="40:42" x14ac:dyDescent="0.3">
      <c r="AN106" s="154" cm="1">
        <f t="array" ref="AN106">TEXT_MATCH(AP106,$AP$10,2)</f>
        <v>0.24242424242424243</v>
      </c>
      <c r="AP106" s="130" t="s">
        <v>2415</v>
      </c>
    </row>
    <row r="107" spans="40:42" x14ac:dyDescent="0.3">
      <c r="AN107" s="154" cm="1">
        <f t="array" ref="AN107">TEXT_MATCH(AP107,$AP$10,2)</f>
        <v>0.20689655172413793</v>
      </c>
      <c r="AP107" s="130" t="s">
        <v>2416</v>
      </c>
    </row>
    <row r="108" spans="40:42" x14ac:dyDescent="0.3">
      <c r="AN108" s="154" cm="1">
        <f t="array" ref="AN108">TEXT_MATCH(AP108,$AP$10,2)</f>
        <v>0</v>
      </c>
      <c r="AP108" s="130" t="s">
        <v>2417</v>
      </c>
    </row>
    <row r="109" spans="40:42" x14ac:dyDescent="0.3">
      <c r="AN109" s="155" cm="1">
        <f t="array" ref="AN109">TEXT_MATCH(AP109,$AP$10,2)</f>
        <v>0</v>
      </c>
      <c r="AP109" s="131" t="s">
        <v>2418</v>
      </c>
    </row>
  </sheetData>
  <mergeCells count="16">
    <mergeCell ref="L17:R17"/>
    <mergeCell ref="AM4:AQ8"/>
    <mergeCell ref="AB4:AG10"/>
    <mergeCell ref="L18:R18"/>
    <mergeCell ref="T12:V12"/>
    <mergeCell ref="X12:Z12"/>
    <mergeCell ref="T4:Z10"/>
    <mergeCell ref="AN10:AO10"/>
    <mergeCell ref="AN11:AO11"/>
    <mergeCell ref="C4:J16"/>
    <mergeCell ref="L4:R6"/>
    <mergeCell ref="L8:M8"/>
    <mergeCell ref="O10:Q10"/>
    <mergeCell ref="L10:N10"/>
    <mergeCell ref="P12:R12"/>
    <mergeCell ref="P13:R13"/>
  </mergeCells>
  <conditionalFormatting sqref="AD15:AK22">
    <cfRule type="colorScale" priority="3">
      <colorScale>
        <cfvo type="min"/>
        <cfvo type="percentile" val="50"/>
        <cfvo type="max"/>
        <color rgb="FFF8696B"/>
        <color rgb="FFFFEB84"/>
        <color rgb="FF63BE7B"/>
      </colorScale>
    </cfRule>
  </conditionalFormatting>
  <conditionalFormatting sqref="AN14:AO109">
    <cfRule type="colorScale" priority="1">
      <colorScale>
        <cfvo type="min"/>
        <cfvo type="max"/>
        <color rgb="FFFCFCFF"/>
        <color rgb="FF63BE7B"/>
      </colorScale>
    </cfRule>
  </conditionalFormatting>
  <hyperlinks>
    <hyperlink ref="B2" location="Contents!C8" display="Contents" xr:uid="{43ACB857-DCF1-4574-9CCD-A75FB97EF4E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3376-FD0A-4424-91FA-89FE9A5F113D}">
  <sheetPr codeName="Sheet21">
    <tabColor rgb="FF92D050"/>
  </sheetPr>
  <dimension ref="B2:AU816"/>
  <sheetViews>
    <sheetView showGridLines="0" showRowColHeaders="0" zoomScale="130" zoomScaleNormal="130" workbookViewId="0">
      <selection activeCell="B2" sqref="B2"/>
    </sheetView>
  </sheetViews>
  <sheetFormatPr defaultRowHeight="14.4" x14ac:dyDescent="0.3"/>
  <cols>
    <col min="1" max="1" width="5.77734375" customWidth="1"/>
    <col min="8" max="9" width="4.77734375" customWidth="1"/>
    <col min="14" max="14" width="12.109375" customWidth="1"/>
    <col min="22" max="22" width="9.21875" bestFit="1" customWidth="1"/>
    <col min="36" max="36" width="12.109375" bestFit="1" customWidth="1"/>
    <col min="38" max="38" width="3.33203125" customWidth="1"/>
    <col min="40" max="40" width="3.33203125" customWidth="1"/>
    <col min="42" max="42" width="12.109375" bestFit="1" customWidth="1"/>
    <col min="44" max="44" width="3.33203125" customWidth="1"/>
    <col min="46" max="46" width="8.88671875" customWidth="1"/>
    <col min="47" max="47" width="12.109375" bestFit="1" customWidth="1"/>
  </cols>
  <sheetData>
    <row r="2" spans="2:47" x14ac:dyDescent="0.3">
      <c r="B2" s="10" t="s">
        <v>99</v>
      </c>
    </row>
    <row r="3" spans="2:47" ht="4.95" customHeight="1" thickBot="1" x14ac:dyDescent="0.35"/>
    <row r="4" spans="2:47" ht="14.4" customHeight="1" x14ac:dyDescent="0.3">
      <c r="C4" s="259" t="s">
        <v>1343</v>
      </c>
      <c r="D4" s="260"/>
      <c r="E4" s="260"/>
      <c r="F4" s="260"/>
      <c r="G4" s="261"/>
      <c r="J4" s="259" t="s">
        <v>4117</v>
      </c>
      <c r="K4" s="260"/>
      <c r="L4" s="260"/>
      <c r="M4" s="260"/>
      <c r="N4" s="261"/>
      <c r="P4" s="259" t="s">
        <v>4118</v>
      </c>
      <c r="Q4" s="260"/>
      <c r="R4" s="260"/>
      <c r="S4" s="260"/>
      <c r="T4" s="261"/>
      <c r="V4" s="259" t="s">
        <v>4119</v>
      </c>
      <c r="W4" s="260"/>
      <c r="X4" s="260"/>
      <c r="Y4" s="260"/>
      <c r="Z4" s="260"/>
      <c r="AA4" s="260"/>
      <c r="AB4" s="260"/>
      <c r="AC4" s="260"/>
      <c r="AD4" s="260"/>
      <c r="AE4" s="260"/>
      <c r="AF4" s="260"/>
      <c r="AG4" s="261"/>
      <c r="AI4" s="259" t="s">
        <v>2272</v>
      </c>
      <c r="AJ4" s="260"/>
      <c r="AK4" s="260"/>
      <c r="AL4" s="260"/>
      <c r="AM4" s="260"/>
      <c r="AN4" s="260"/>
      <c r="AO4" s="260"/>
      <c r="AP4" s="260"/>
      <c r="AQ4" s="260"/>
      <c r="AR4" s="260"/>
      <c r="AS4" s="260"/>
      <c r="AT4" s="260"/>
      <c r="AU4" s="261"/>
    </row>
    <row r="5" spans="2:47" x14ac:dyDescent="0.3">
      <c r="C5" s="262"/>
      <c r="D5" s="251"/>
      <c r="E5" s="251"/>
      <c r="F5" s="251"/>
      <c r="G5" s="263"/>
      <c r="J5" s="262"/>
      <c r="K5" s="251"/>
      <c r="L5" s="251"/>
      <c r="M5" s="251"/>
      <c r="N5" s="263"/>
      <c r="P5" s="262"/>
      <c r="Q5" s="251"/>
      <c r="R5" s="251"/>
      <c r="S5" s="251"/>
      <c r="T5" s="263"/>
      <c r="V5" s="262"/>
      <c r="W5" s="251"/>
      <c r="X5" s="251"/>
      <c r="Y5" s="251"/>
      <c r="Z5" s="251"/>
      <c r="AA5" s="251"/>
      <c r="AB5" s="251"/>
      <c r="AC5" s="251"/>
      <c r="AD5" s="251"/>
      <c r="AE5" s="251"/>
      <c r="AF5" s="251"/>
      <c r="AG5" s="263"/>
      <c r="AI5" s="262"/>
      <c r="AJ5" s="251"/>
      <c r="AK5" s="251"/>
      <c r="AL5" s="251"/>
      <c r="AM5" s="251"/>
      <c r="AN5" s="251"/>
      <c r="AO5" s="251"/>
      <c r="AP5" s="251"/>
      <c r="AQ5" s="251"/>
      <c r="AR5" s="251"/>
      <c r="AS5" s="251"/>
      <c r="AT5" s="251"/>
      <c r="AU5" s="263"/>
    </row>
    <row r="6" spans="2:47" x14ac:dyDescent="0.3">
      <c r="C6" s="262"/>
      <c r="D6" s="251"/>
      <c r="E6" s="251"/>
      <c r="F6" s="251"/>
      <c r="G6" s="263"/>
      <c r="J6" s="262"/>
      <c r="K6" s="251"/>
      <c r="L6" s="251"/>
      <c r="M6" s="251"/>
      <c r="N6" s="263"/>
      <c r="P6" s="262"/>
      <c r="Q6" s="251"/>
      <c r="R6" s="251"/>
      <c r="S6" s="251"/>
      <c r="T6" s="263"/>
      <c r="V6" s="262"/>
      <c r="W6" s="251"/>
      <c r="X6" s="251"/>
      <c r="Y6" s="251"/>
      <c r="Z6" s="251"/>
      <c r="AA6" s="251"/>
      <c r="AB6" s="251"/>
      <c r="AC6" s="251"/>
      <c r="AD6" s="251"/>
      <c r="AE6" s="251"/>
      <c r="AF6" s="251"/>
      <c r="AG6" s="263"/>
      <c r="AI6" s="262"/>
      <c r="AJ6" s="251"/>
      <c r="AK6" s="251"/>
      <c r="AL6" s="251"/>
      <c r="AM6" s="251"/>
      <c r="AN6" s="251"/>
      <c r="AO6" s="251"/>
      <c r="AP6" s="251"/>
      <c r="AQ6" s="251"/>
      <c r="AR6" s="251"/>
      <c r="AS6" s="251"/>
      <c r="AT6" s="251"/>
      <c r="AU6" s="263"/>
    </row>
    <row r="7" spans="2:47" x14ac:dyDescent="0.3">
      <c r="C7" s="262"/>
      <c r="D7" s="251"/>
      <c r="E7" s="251"/>
      <c r="F7" s="251"/>
      <c r="G7" s="263"/>
      <c r="J7" s="262"/>
      <c r="K7" s="251"/>
      <c r="L7" s="251"/>
      <c r="M7" s="251"/>
      <c r="N7" s="263"/>
      <c r="P7" s="262"/>
      <c r="Q7" s="251"/>
      <c r="R7" s="251"/>
      <c r="S7" s="251"/>
      <c r="T7" s="263"/>
      <c r="V7" s="262"/>
      <c r="W7" s="251"/>
      <c r="X7" s="251"/>
      <c r="Y7" s="251"/>
      <c r="Z7" s="251"/>
      <c r="AA7" s="251"/>
      <c r="AB7" s="251"/>
      <c r="AC7" s="251"/>
      <c r="AD7" s="251"/>
      <c r="AE7" s="251"/>
      <c r="AF7" s="251"/>
      <c r="AG7" s="263"/>
      <c r="AI7" s="262"/>
      <c r="AJ7" s="251"/>
      <c r="AK7" s="251"/>
      <c r="AL7" s="251"/>
      <c r="AM7" s="251"/>
      <c r="AN7" s="251"/>
      <c r="AO7" s="251"/>
      <c r="AP7" s="251"/>
      <c r="AQ7" s="251"/>
      <c r="AR7" s="251"/>
      <c r="AS7" s="251"/>
      <c r="AT7" s="251"/>
      <c r="AU7" s="263"/>
    </row>
    <row r="8" spans="2:47" x14ac:dyDescent="0.3">
      <c r="C8" s="262"/>
      <c r="D8" s="251"/>
      <c r="E8" s="251"/>
      <c r="F8" s="251"/>
      <c r="G8" s="263"/>
      <c r="J8" s="262"/>
      <c r="K8" s="251"/>
      <c r="L8" s="251"/>
      <c r="M8" s="251"/>
      <c r="N8" s="263"/>
      <c r="P8" s="262"/>
      <c r="Q8" s="251"/>
      <c r="R8" s="251"/>
      <c r="S8" s="251"/>
      <c r="T8" s="263"/>
      <c r="V8" s="262"/>
      <c r="W8" s="251"/>
      <c r="X8" s="251"/>
      <c r="Y8" s="251"/>
      <c r="Z8" s="251"/>
      <c r="AA8" s="251"/>
      <c r="AB8" s="251"/>
      <c r="AC8" s="251"/>
      <c r="AD8" s="251"/>
      <c r="AE8" s="251"/>
      <c r="AF8" s="251"/>
      <c r="AG8" s="263"/>
      <c r="AI8" s="262"/>
      <c r="AJ8" s="251"/>
      <c r="AK8" s="251"/>
      <c r="AL8" s="251"/>
      <c r="AM8" s="251"/>
      <c r="AN8" s="251"/>
      <c r="AO8" s="251"/>
      <c r="AP8" s="251"/>
      <c r="AQ8" s="251"/>
      <c r="AR8" s="251"/>
      <c r="AS8" s="251"/>
      <c r="AT8" s="251"/>
      <c r="AU8" s="263"/>
    </row>
    <row r="9" spans="2:47" ht="15" thickBot="1" x14ac:dyDescent="0.35">
      <c r="C9" s="264"/>
      <c r="D9" s="265"/>
      <c r="E9" s="265"/>
      <c r="F9" s="265"/>
      <c r="G9" s="266"/>
      <c r="J9" s="264"/>
      <c r="K9" s="265"/>
      <c r="L9" s="265"/>
      <c r="M9" s="265"/>
      <c r="N9" s="266"/>
      <c r="P9" s="264"/>
      <c r="Q9" s="265"/>
      <c r="R9" s="265"/>
      <c r="S9" s="265"/>
      <c r="T9" s="266"/>
      <c r="V9" s="264"/>
      <c r="W9" s="265"/>
      <c r="X9" s="265"/>
      <c r="Y9" s="265"/>
      <c r="Z9" s="265"/>
      <c r="AA9" s="265"/>
      <c r="AB9" s="265"/>
      <c r="AC9" s="265"/>
      <c r="AD9" s="265"/>
      <c r="AE9" s="265"/>
      <c r="AF9" s="265"/>
      <c r="AG9" s="266"/>
      <c r="AI9" s="264"/>
      <c r="AJ9" s="265"/>
      <c r="AK9" s="265"/>
      <c r="AL9" s="265"/>
      <c r="AM9" s="265"/>
      <c r="AN9" s="265"/>
      <c r="AO9" s="265"/>
      <c r="AP9" s="265"/>
      <c r="AQ9" s="265"/>
      <c r="AR9" s="265"/>
      <c r="AS9" s="265"/>
      <c r="AT9" s="265"/>
      <c r="AU9" s="266"/>
    </row>
    <row r="10" spans="2:47" ht="7.2" customHeight="1" x14ac:dyDescent="0.3"/>
    <row r="11" spans="2:47" x14ac:dyDescent="0.3">
      <c r="J11" s="310" t="s">
        <v>1341</v>
      </c>
      <c r="K11" s="311"/>
      <c r="L11" s="311"/>
      <c r="M11" s="311"/>
      <c r="N11" s="312"/>
    </row>
    <row r="12" spans="2:47" ht="7.2" customHeight="1" x14ac:dyDescent="0.3">
      <c r="J12" s="64"/>
      <c r="K12" s="64"/>
      <c r="L12" s="64"/>
      <c r="M12" s="64"/>
      <c r="N12" s="64"/>
    </row>
    <row r="13" spans="2:47" ht="4.95" customHeight="1" x14ac:dyDescent="0.3"/>
    <row r="14" spans="2:47" ht="14.4" customHeight="1" x14ac:dyDescent="0.3">
      <c r="C14" s="54" t="s">
        <v>532</v>
      </c>
      <c r="D14" s="76" t="s">
        <v>1328</v>
      </c>
      <c r="E14" s="76" t="s">
        <v>1329</v>
      </c>
      <c r="F14" s="76" t="s">
        <v>1330</v>
      </c>
      <c r="G14" s="77" t="s">
        <v>1331</v>
      </c>
      <c r="V14" s="85" t="s">
        <v>1347</v>
      </c>
      <c r="W14" s="86" t="s">
        <v>13</v>
      </c>
      <c r="X14" s="87" t="s">
        <v>14</v>
      </c>
      <c r="AE14" s="79" t="s">
        <v>1347</v>
      </c>
      <c r="AF14" s="80" t="s">
        <v>13</v>
      </c>
      <c r="AG14" s="81" t="s">
        <v>14</v>
      </c>
      <c r="AI14" s="85" t="s">
        <v>1464</v>
      </c>
      <c r="AJ14" s="86" t="s">
        <v>2265</v>
      </c>
      <c r="AK14" s="87" t="s">
        <v>14</v>
      </c>
      <c r="AO14" s="244" t="s">
        <v>2273</v>
      </c>
      <c r="AP14" s="245"/>
      <c r="AQ14" s="246"/>
      <c r="AS14" s="244" t="s">
        <v>2274</v>
      </c>
      <c r="AT14" s="245"/>
      <c r="AU14" s="246"/>
    </row>
    <row r="15" spans="2:47" x14ac:dyDescent="0.3">
      <c r="C15" s="32" t="str" cm="1">
        <f t="array" ref="C15:C314">"Item_"&amp;_xlfn.SEQUENCE(300)</f>
        <v>Item_1</v>
      </c>
      <c r="D15" s="33">
        <v>15</v>
      </c>
      <c r="E15" s="33">
        <v>13</v>
      </c>
      <c r="F15" s="33" t="s">
        <v>1334</v>
      </c>
      <c r="G15" s="34" t="s">
        <v>33</v>
      </c>
      <c r="L15" s="301" t="s">
        <v>1340</v>
      </c>
      <c r="M15" s="302"/>
      <c r="N15" s="303"/>
      <c r="Q15" s="82" cm="1">
        <f t="array" ref="Q15:Q314">PREDICT("Values",E15:E314,D15:D314)</f>
        <v>53.213608023854704</v>
      </c>
      <c r="S15" s="82" t="str" cm="1">
        <f t="array" ref="S15:S314">PREDICT("Values",G15:G314,F15:F314)</f>
        <v>Y</v>
      </c>
      <c r="V15" s="32" t="s">
        <v>1348</v>
      </c>
      <c r="W15" s="33">
        <v>61</v>
      </c>
      <c r="X15" s="52">
        <v>58536</v>
      </c>
      <c r="AE15" s="7" t="s">
        <v>1449</v>
      </c>
      <c r="AF15">
        <v>58</v>
      </c>
      <c r="AG15" s="88" cm="1">
        <f t="array" ref="AG15:AG29">PREDICT("Predict",W15:W114,X15:X114,AF15:AF29)</f>
        <v>54903.478990790492</v>
      </c>
      <c r="AI15" s="32" t="s">
        <v>1465</v>
      </c>
      <c r="AJ15" s="33" t="s">
        <v>2266</v>
      </c>
      <c r="AK15" s="52">
        <v>33093</v>
      </c>
      <c r="AO15" s="247"/>
      <c r="AP15" s="248"/>
      <c r="AQ15" s="249"/>
      <c r="AS15" s="247"/>
      <c r="AT15" s="248"/>
      <c r="AU15" s="249"/>
    </row>
    <row r="16" spans="2:47" x14ac:dyDescent="0.3">
      <c r="C16" s="32" t="str">
        <v>Item_2</v>
      </c>
      <c r="D16" s="33">
        <v>72</v>
      </c>
      <c r="E16" s="33">
        <v>16</v>
      </c>
      <c r="F16" s="33" t="s">
        <v>1335</v>
      </c>
      <c r="G16" s="34" t="s">
        <v>35</v>
      </c>
      <c r="J16" s="78" cm="1">
        <f t="array" ref="J16">PREDICT("Score",D15:D314,E15:E314)</f>
        <v>0.52755050104958867</v>
      </c>
      <c r="L16" s="304"/>
      <c r="M16" s="305"/>
      <c r="N16" s="306"/>
      <c r="Q16" s="83">
        <v>60.944299923488892</v>
      </c>
      <c r="S16" s="83" t="str">
        <v>Z</v>
      </c>
      <c r="V16" s="32" t="s">
        <v>1349</v>
      </c>
      <c r="W16" s="33">
        <v>23</v>
      </c>
      <c r="X16" s="52">
        <v>22696</v>
      </c>
      <c r="AE16" s="7" t="s">
        <v>1450</v>
      </c>
      <c r="AF16">
        <v>59</v>
      </c>
      <c r="AG16" s="72">
        <v>56857.871642363782</v>
      </c>
      <c r="AI16" s="32" t="s">
        <v>1466</v>
      </c>
      <c r="AJ16" s="33" t="s">
        <v>2267</v>
      </c>
      <c r="AK16" s="52">
        <v>31683</v>
      </c>
      <c r="AL16" s="20" t="s">
        <v>2275</v>
      </c>
      <c r="AM16" s="78" cm="1">
        <f t="array" ref="AM16">PREDICT("Score",AJ15:AJ814,AK15:AK814)</f>
        <v>0.91267108654516593</v>
      </c>
    </row>
    <row r="17" spans="3:47" x14ac:dyDescent="0.3">
      <c r="C17" s="32" t="str">
        <v>Item_3</v>
      </c>
      <c r="D17" s="33">
        <v>7</v>
      </c>
      <c r="E17" s="33">
        <v>14</v>
      </c>
      <c r="F17" s="33" t="s">
        <v>1334</v>
      </c>
      <c r="G17" s="34" t="s">
        <v>33</v>
      </c>
      <c r="L17" s="307"/>
      <c r="M17" s="308"/>
      <c r="N17" s="309"/>
      <c r="Q17" s="83">
        <v>64.617138485080318</v>
      </c>
      <c r="S17" s="83" t="str">
        <v>Y</v>
      </c>
      <c r="V17" s="32" t="s">
        <v>1350</v>
      </c>
      <c r="W17" s="33">
        <v>34</v>
      </c>
      <c r="X17" s="52">
        <v>24516</v>
      </c>
      <c r="AE17" s="7" t="s">
        <v>1451</v>
      </c>
      <c r="AF17">
        <v>32</v>
      </c>
      <c r="AG17" s="72">
        <v>24120.106940200789</v>
      </c>
      <c r="AI17" s="32" t="s">
        <v>1467</v>
      </c>
      <c r="AJ17" s="33" t="s">
        <v>2266</v>
      </c>
      <c r="AK17" s="52">
        <v>29474</v>
      </c>
      <c r="AO17" s="3" t="s">
        <v>1464</v>
      </c>
      <c r="AP17" s="11" t="s">
        <v>2265</v>
      </c>
      <c r="AQ17" s="4" t="s">
        <v>14</v>
      </c>
      <c r="AS17" s="3" t="s">
        <v>1464</v>
      </c>
      <c r="AT17" s="11" t="s">
        <v>14</v>
      </c>
      <c r="AU17" s="4" t="s">
        <v>2265</v>
      </c>
    </row>
    <row r="18" spans="3:47" x14ac:dyDescent="0.3">
      <c r="C18" s="32" t="str">
        <v>Item_4</v>
      </c>
      <c r="D18" s="33">
        <v>85</v>
      </c>
      <c r="E18" s="33">
        <v>9</v>
      </c>
      <c r="F18" s="33" t="s">
        <v>1335</v>
      </c>
      <c r="G18" s="34" t="s">
        <v>35</v>
      </c>
      <c r="Q18" s="83">
        <v>64.602060178910278</v>
      </c>
      <c r="S18" s="83" t="str">
        <v>Z</v>
      </c>
      <c r="V18" s="32" t="s">
        <v>1351</v>
      </c>
      <c r="W18" s="33">
        <v>64</v>
      </c>
      <c r="X18" s="52">
        <v>79153</v>
      </c>
      <c r="AE18" s="7" t="s">
        <v>1452</v>
      </c>
      <c r="AF18">
        <v>36</v>
      </c>
      <c r="AG18" s="72">
        <v>25960.819292885208</v>
      </c>
      <c r="AI18" s="32" t="s">
        <v>1468</v>
      </c>
      <c r="AJ18" s="33" t="s">
        <v>2269</v>
      </c>
      <c r="AK18" s="52">
        <v>50080</v>
      </c>
      <c r="AL18" s="20" t="s">
        <v>2275</v>
      </c>
      <c r="AM18" s="78" cm="1">
        <f t="array" ref="AM18">PREDICT("Score",AK15:AK814,AJ15:AJ814)</f>
        <v>0.73624999999999996</v>
      </c>
      <c r="AO18" s="7" t="s">
        <v>1449</v>
      </c>
      <c r="AP18" t="s">
        <v>2266</v>
      </c>
      <c r="AQ18" s="88" cm="1">
        <f t="array" ref="AQ18:AQ27">PREDICT("Predict",AJ15:AJ814,AK15:AK814,AP18:AP27)</f>
        <v>31308.157575757577</v>
      </c>
      <c r="AS18" s="7" t="s">
        <v>1449</v>
      </c>
      <c r="AT18" s="89">
        <v>35676</v>
      </c>
      <c r="AU18" s="88" t="str" cm="1">
        <f t="array" ref="AU18:AU30">PREDICT("Predict",AK15:AK814,AJ15:AJ814,AT18:AT30)</f>
        <v>Degree</v>
      </c>
    </row>
    <row r="19" spans="3:47" x14ac:dyDescent="0.3">
      <c r="C19" s="32" t="str">
        <v>Item_5</v>
      </c>
      <c r="D19" s="33">
        <v>74</v>
      </c>
      <c r="E19" s="33">
        <v>19</v>
      </c>
      <c r="F19" s="33" t="s">
        <v>1335</v>
      </c>
      <c r="G19" s="34" t="s">
        <v>78</v>
      </c>
      <c r="L19" s="301" t="s">
        <v>1342</v>
      </c>
      <c r="M19" s="302"/>
      <c r="N19" s="303"/>
      <c r="Q19" s="83">
        <v>55.435042081101749</v>
      </c>
      <c r="S19" s="83" t="str">
        <v>Z</v>
      </c>
      <c r="V19" s="32" t="s">
        <v>1352</v>
      </c>
      <c r="W19" s="33">
        <v>37</v>
      </c>
      <c r="X19" s="52">
        <v>25426</v>
      </c>
      <c r="AE19" s="7" t="s">
        <v>1453</v>
      </c>
      <c r="AF19">
        <v>58</v>
      </c>
      <c r="AG19" s="72">
        <v>54903.478990790492</v>
      </c>
      <c r="AI19" s="32" t="s">
        <v>1469</v>
      </c>
      <c r="AJ19" s="33" t="s">
        <v>2268</v>
      </c>
      <c r="AK19" s="52">
        <v>48124</v>
      </c>
      <c r="AO19" s="7" t="s">
        <v>1450</v>
      </c>
      <c r="AP19" t="s">
        <v>2269</v>
      </c>
      <c r="AQ19" s="72">
        <v>50067.522580645164</v>
      </c>
      <c r="AS19" s="7" t="s">
        <v>1450</v>
      </c>
      <c r="AT19" s="89">
        <v>28630</v>
      </c>
      <c r="AU19" s="8" t="str">
        <v>None</v>
      </c>
    </row>
    <row r="20" spans="3:47" x14ac:dyDescent="0.3">
      <c r="C20" s="32" t="str">
        <v>Item_6</v>
      </c>
      <c r="D20" s="33">
        <v>39</v>
      </c>
      <c r="E20" s="33">
        <v>35</v>
      </c>
      <c r="F20" s="33" t="s">
        <v>1336</v>
      </c>
      <c r="G20" s="34" t="s">
        <v>35</v>
      </c>
      <c r="J20" s="78" cm="1">
        <f t="array" ref="J20">PREDICT("Score",E15:E314,D15:D314)</f>
        <v>0.60940093882870094</v>
      </c>
      <c r="L20" s="304"/>
      <c r="M20" s="305"/>
      <c r="N20" s="306"/>
      <c r="Q20" s="83">
        <v>39.642678535707141</v>
      </c>
      <c r="S20" s="83" t="str">
        <v>Z</v>
      </c>
      <c r="V20" s="32" t="s">
        <v>1353</v>
      </c>
      <c r="W20" s="33">
        <v>22</v>
      </c>
      <c r="X20" s="52">
        <v>21995</v>
      </c>
      <c r="AE20" s="7" t="s">
        <v>1454</v>
      </c>
      <c r="AF20">
        <v>30</v>
      </c>
      <c r="AG20" s="72">
        <v>23199.750763858581</v>
      </c>
      <c r="AI20" s="32" t="s">
        <v>1470</v>
      </c>
      <c r="AJ20" s="33" t="s">
        <v>2267</v>
      </c>
      <c r="AK20" s="52">
        <v>34677</v>
      </c>
      <c r="AO20" s="7" t="s">
        <v>1451</v>
      </c>
      <c r="AP20" t="s">
        <v>2267</v>
      </c>
      <c r="AQ20" s="72">
        <v>37414.604838709674</v>
      </c>
      <c r="AS20" s="7" t="s">
        <v>1451</v>
      </c>
      <c r="AT20" s="89">
        <v>37914</v>
      </c>
      <c r="AU20" s="8" t="str">
        <v>Degree</v>
      </c>
    </row>
    <row r="21" spans="3:47" x14ac:dyDescent="0.3">
      <c r="C21" s="32" t="str">
        <v>Item_7</v>
      </c>
      <c r="D21" s="33">
        <v>33</v>
      </c>
      <c r="E21" s="33">
        <v>48</v>
      </c>
      <c r="F21" s="33" t="s">
        <v>1336</v>
      </c>
      <c r="G21" s="34" t="s">
        <v>78</v>
      </c>
      <c r="L21" s="307"/>
      <c r="M21" s="308"/>
      <c r="N21" s="309"/>
      <c r="Q21" s="83">
        <v>29.535049903547765</v>
      </c>
      <c r="S21" s="83" t="str">
        <v>Z</v>
      </c>
      <c r="V21" s="32" t="s">
        <v>1354</v>
      </c>
      <c r="W21" s="33">
        <v>46</v>
      </c>
      <c r="X21" s="52">
        <v>24990</v>
      </c>
      <c r="AE21" s="7" t="s">
        <v>1455</v>
      </c>
      <c r="AF21">
        <v>46</v>
      </c>
      <c r="AG21" s="72">
        <v>34637.22582524272</v>
      </c>
      <c r="AI21" s="32" t="s">
        <v>1471</v>
      </c>
      <c r="AJ21" s="33" t="s">
        <v>2266</v>
      </c>
      <c r="AK21" s="52">
        <v>29592</v>
      </c>
      <c r="AO21" s="7" t="s">
        <v>1452</v>
      </c>
      <c r="AP21" t="s">
        <v>2267</v>
      </c>
      <c r="AQ21" s="72">
        <v>37414.604838709674</v>
      </c>
      <c r="AS21" s="7" t="s">
        <v>1452</v>
      </c>
      <c r="AT21" s="89">
        <v>32346</v>
      </c>
      <c r="AU21" s="8" t="str">
        <v>School leaver</v>
      </c>
    </row>
    <row r="22" spans="3:47" x14ac:dyDescent="0.3">
      <c r="C22" s="32" t="str">
        <v>Item_8</v>
      </c>
      <c r="D22" s="33">
        <v>98</v>
      </c>
      <c r="E22" s="33">
        <v>2</v>
      </c>
      <c r="F22" s="33" t="s">
        <v>1335</v>
      </c>
      <c r="G22" s="34" t="s">
        <v>35</v>
      </c>
      <c r="Q22" s="83">
        <v>94.147910276073617</v>
      </c>
      <c r="S22" s="83" t="str">
        <v>Z</v>
      </c>
      <c r="V22" s="32" t="s">
        <v>1355</v>
      </c>
      <c r="W22" s="33">
        <v>24</v>
      </c>
      <c r="X22" s="52">
        <v>18432</v>
      </c>
      <c r="AE22" s="7" t="s">
        <v>1456</v>
      </c>
      <c r="AF22">
        <v>31</v>
      </c>
      <c r="AG22" s="72">
        <v>23659.928852029683</v>
      </c>
      <c r="AI22" s="32" t="s">
        <v>1472</v>
      </c>
      <c r="AJ22" s="33" t="s">
        <v>2269</v>
      </c>
      <c r="AK22" s="52">
        <v>50597</v>
      </c>
      <c r="AO22" s="7" t="s">
        <v>1453</v>
      </c>
      <c r="AP22" t="s">
        <v>2267</v>
      </c>
      <c r="AQ22" s="72">
        <v>37414.604838709674</v>
      </c>
      <c r="AS22" s="7" t="s">
        <v>1453</v>
      </c>
      <c r="AT22" s="89">
        <v>49452</v>
      </c>
      <c r="AU22" s="8" t="str">
        <v>PhD</v>
      </c>
    </row>
    <row r="23" spans="3:47" x14ac:dyDescent="0.3">
      <c r="C23" s="32" t="str">
        <v>Item_9</v>
      </c>
      <c r="D23" s="33">
        <v>59</v>
      </c>
      <c r="E23" s="33">
        <v>12</v>
      </c>
      <c r="F23" s="33" t="s">
        <v>1337</v>
      </c>
      <c r="G23" s="34" t="s">
        <v>34</v>
      </c>
      <c r="L23" s="301" t="s">
        <v>1344</v>
      </c>
      <c r="M23" s="302"/>
      <c r="N23" s="303"/>
      <c r="Q23" s="83">
        <v>56.060721062618597</v>
      </c>
      <c r="S23" s="83" t="str">
        <v>Y</v>
      </c>
      <c r="V23" s="32" t="s">
        <v>1356</v>
      </c>
      <c r="W23" s="33">
        <v>27</v>
      </c>
      <c r="X23" s="52">
        <v>20711</v>
      </c>
      <c r="AE23" s="7" t="s">
        <v>1457</v>
      </c>
      <c r="AF23">
        <v>40</v>
      </c>
      <c r="AG23" s="72">
        <v>28898.013203883493</v>
      </c>
      <c r="AI23" s="32" t="s">
        <v>1473</v>
      </c>
      <c r="AJ23" s="33" t="s">
        <v>2267</v>
      </c>
      <c r="AK23" s="52">
        <v>40879</v>
      </c>
      <c r="AO23" s="7" t="s">
        <v>1454</v>
      </c>
      <c r="AP23" t="s">
        <v>17</v>
      </c>
      <c r="AQ23" s="72">
        <v>25714.786516853932</v>
      </c>
      <c r="AS23" s="7" t="s">
        <v>1454</v>
      </c>
      <c r="AT23" s="89">
        <v>26868</v>
      </c>
      <c r="AU23" s="8" t="str">
        <v>None</v>
      </c>
    </row>
    <row r="24" spans="3:47" x14ac:dyDescent="0.3">
      <c r="C24" s="32" t="str">
        <v>Item_10</v>
      </c>
      <c r="D24" s="33">
        <v>23</v>
      </c>
      <c r="E24" s="33">
        <v>55</v>
      </c>
      <c r="F24" s="33" t="s">
        <v>1336</v>
      </c>
      <c r="G24" s="34" t="s">
        <v>78</v>
      </c>
      <c r="J24" s="78" cm="1">
        <f t="array" ref="J24">PREDICT("Score",E15:E314,G15:G314)</f>
        <v>0.40666666666666668</v>
      </c>
      <c r="L24" s="304"/>
      <c r="M24" s="305"/>
      <c r="N24" s="306"/>
      <c r="Q24" s="83">
        <v>25.778193407699405</v>
      </c>
      <c r="S24" s="83" t="str">
        <v>Z</v>
      </c>
      <c r="V24" s="32" t="s">
        <v>1357</v>
      </c>
      <c r="W24" s="33">
        <v>37</v>
      </c>
      <c r="X24" s="52">
        <v>23100</v>
      </c>
      <c r="AE24" s="7" t="s">
        <v>1458</v>
      </c>
      <c r="AF24">
        <v>31</v>
      </c>
      <c r="AG24" s="72">
        <v>23659.928852029683</v>
      </c>
      <c r="AI24" s="32" t="s">
        <v>1474</v>
      </c>
      <c r="AJ24" s="33" t="s">
        <v>17</v>
      </c>
      <c r="AK24" s="52">
        <v>27190</v>
      </c>
      <c r="AO24" s="7" t="s">
        <v>1455</v>
      </c>
      <c r="AP24" t="s">
        <v>17</v>
      </c>
      <c r="AQ24" s="72">
        <v>25714.786516853932</v>
      </c>
      <c r="AS24" s="7" t="s">
        <v>1455</v>
      </c>
      <c r="AT24" s="89">
        <v>31164</v>
      </c>
      <c r="AU24" s="8" t="str">
        <v>School leaver</v>
      </c>
    </row>
    <row r="25" spans="3:47" x14ac:dyDescent="0.3">
      <c r="C25" s="32" t="str">
        <v>Item_11</v>
      </c>
      <c r="D25" s="33">
        <v>48</v>
      </c>
      <c r="E25" s="33">
        <v>38</v>
      </c>
      <c r="F25" s="33" t="s">
        <v>1335</v>
      </c>
      <c r="G25" s="34" t="s">
        <v>78</v>
      </c>
      <c r="L25" s="307"/>
      <c r="M25" s="308"/>
      <c r="N25" s="309"/>
      <c r="Q25" s="83">
        <v>36.856621324264857</v>
      </c>
      <c r="S25" s="83" t="str">
        <v>Z</v>
      </c>
      <c r="V25" s="32" t="s">
        <v>1358</v>
      </c>
      <c r="W25" s="33">
        <v>58</v>
      </c>
      <c r="X25" s="52">
        <v>53959</v>
      </c>
      <c r="AE25" s="7" t="s">
        <v>1459</v>
      </c>
      <c r="AF25">
        <v>38</v>
      </c>
      <c r="AG25" s="72">
        <v>26881.175469227415</v>
      </c>
      <c r="AI25" s="32" t="s">
        <v>1475</v>
      </c>
      <c r="AJ25" s="33" t="s">
        <v>2267</v>
      </c>
      <c r="AK25" s="52">
        <v>36452</v>
      </c>
      <c r="AO25" s="7" t="s">
        <v>1456</v>
      </c>
      <c r="AP25" t="s">
        <v>17</v>
      </c>
      <c r="AQ25" s="72">
        <v>25714.786516853932</v>
      </c>
      <c r="AS25" s="7" t="s">
        <v>1456</v>
      </c>
      <c r="AT25" s="89">
        <v>50524</v>
      </c>
      <c r="AU25" s="8" t="str">
        <v>PhD</v>
      </c>
    </row>
    <row r="26" spans="3:47" x14ac:dyDescent="0.3">
      <c r="C26" s="32" t="str">
        <v>Item_12</v>
      </c>
      <c r="D26" s="33">
        <v>79</v>
      </c>
      <c r="E26" s="33">
        <v>6</v>
      </c>
      <c r="F26" s="33" t="s">
        <v>1337</v>
      </c>
      <c r="G26" s="34" t="s">
        <v>34</v>
      </c>
      <c r="Q26" s="83">
        <v>73.143399295201959</v>
      </c>
      <c r="S26" s="83" t="str">
        <v>Y</v>
      </c>
      <c r="V26" s="32" t="s">
        <v>1359</v>
      </c>
      <c r="W26" s="33">
        <v>20</v>
      </c>
      <c r="X26" s="52">
        <v>10033</v>
      </c>
      <c r="AE26" s="7" t="s">
        <v>1460</v>
      </c>
      <c r="AF26">
        <v>64</v>
      </c>
      <c r="AG26" s="72">
        <v>66629.834900230242</v>
      </c>
      <c r="AI26" s="32" t="s">
        <v>1476</v>
      </c>
      <c r="AJ26" s="33" t="s">
        <v>2269</v>
      </c>
      <c r="AK26" s="52">
        <v>48397</v>
      </c>
      <c r="AO26" s="7" t="s">
        <v>1457</v>
      </c>
      <c r="AP26" t="s">
        <v>2268</v>
      </c>
      <c r="AQ26" s="72">
        <v>47110.213483146064</v>
      </c>
      <c r="AS26" s="7" t="s">
        <v>1457</v>
      </c>
      <c r="AT26" s="89">
        <v>27433</v>
      </c>
      <c r="AU26" s="8" t="str">
        <v>None</v>
      </c>
    </row>
    <row r="27" spans="3:47" x14ac:dyDescent="0.3">
      <c r="C27" s="32" t="str">
        <v>Item_13</v>
      </c>
      <c r="D27" s="33">
        <v>58</v>
      </c>
      <c r="E27" s="33">
        <v>36</v>
      </c>
      <c r="F27" s="33" t="s">
        <v>1335</v>
      </c>
      <c r="G27" s="34" t="s">
        <v>1332</v>
      </c>
      <c r="L27" s="301" t="s">
        <v>1345</v>
      </c>
      <c r="M27" s="302"/>
      <c r="N27" s="303"/>
      <c r="Q27" s="83">
        <v>38.713992798559715</v>
      </c>
      <c r="S27" s="83" t="str">
        <v>Z</v>
      </c>
      <c r="V27" s="32" t="s">
        <v>1360</v>
      </c>
      <c r="W27" s="33">
        <v>52</v>
      </c>
      <c r="X27" s="52">
        <v>49655</v>
      </c>
      <c r="AE27" s="7" t="s">
        <v>1461</v>
      </c>
      <c r="AF27">
        <v>28</v>
      </c>
      <c r="AG27" s="72">
        <v>22279.39458751637</v>
      </c>
      <c r="AI27" s="32" t="s">
        <v>1477</v>
      </c>
      <c r="AJ27" s="33" t="s">
        <v>2267</v>
      </c>
      <c r="AK27" s="52">
        <v>38877</v>
      </c>
      <c r="AO27" s="9" t="s">
        <v>1458</v>
      </c>
      <c r="AP27" s="16" t="s">
        <v>2269</v>
      </c>
      <c r="AQ27" s="73">
        <v>50067.522580645164</v>
      </c>
      <c r="AS27" s="7" t="s">
        <v>1458</v>
      </c>
      <c r="AT27" s="89">
        <v>37310</v>
      </c>
      <c r="AU27" s="8" t="str">
        <v>Degree</v>
      </c>
    </row>
    <row r="28" spans="3:47" x14ac:dyDescent="0.3">
      <c r="C28" s="32" t="str">
        <v>Item_14</v>
      </c>
      <c r="D28" s="33">
        <v>44</v>
      </c>
      <c r="E28" s="33">
        <v>48</v>
      </c>
      <c r="F28" s="33" t="s">
        <v>1335</v>
      </c>
      <c r="G28" s="34" t="s">
        <v>1332</v>
      </c>
      <c r="J28" s="78" cm="1">
        <f t="array" ref="J28">PREDICT("Score",G15:G314,F15:F314)</f>
        <v>0.64333333333333331</v>
      </c>
      <c r="L28" s="304"/>
      <c r="M28" s="305"/>
      <c r="N28" s="306"/>
      <c r="Q28" s="83">
        <v>29.535049903547765</v>
      </c>
      <c r="S28" s="83" t="str">
        <v>Z</v>
      </c>
      <c r="V28" s="32" t="s">
        <v>1361</v>
      </c>
      <c r="W28" s="33">
        <v>49</v>
      </c>
      <c r="X28" s="52">
        <v>39978</v>
      </c>
      <c r="AE28" s="7" t="s">
        <v>1462</v>
      </c>
      <c r="AF28">
        <v>48</v>
      </c>
      <c r="AG28" s="72">
        <v>36550.296699029124</v>
      </c>
      <c r="AI28" s="32" t="s">
        <v>1478</v>
      </c>
      <c r="AJ28" s="33" t="s">
        <v>2266</v>
      </c>
      <c r="AK28" s="52">
        <v>34992</v>
      </c>
      <c r="AS28" s="7" t="s">
        <v>1459</v>
      </c>
      <c r="AT28" s="89">
        <v>32896</v>
      </c>
      <c r="AU28" s="8" t="str">
        <v>School leaver</v>
      </c>
    </row>
    <row r="29" spans="3:47" x14ac:dyDescent="0.3">
      <c r="C29" s="32" t="str">
        <v>Item_15</v>
      </c>
      <c r="D29" s="33">
        <v>45</v>
      </c>
      <c r="E29" s="33">
        <v>48</v>
      </c>
      <c r="F29" s="33" t="s">
        <v>1335</v>
      </c>
      <c r="G29" s="34" t="s">
        <v>1332</v>
      </c>
      <c r="L29" s="307"/>
      <c r="M29" s="308"/>
      <c r="N29" s="309"/>
      <c r="Q29" s="83">
        <v>29.535049903547765</v>
      </c>
      <c r="S29" s="83" t="str">
        <v>Z</v>
      </c>
      <c r="V29" s="32" t="s">
        <v>1362</v>
      </c>
      <c r="W29" s="33">
        <v>56</v>
      </c>
      <c r="X29" s="52">
        <v>51881</v>
      </c>
      <c r="AE29" s="9" t="s">
        <v>1463</v>
      </c>
      <c r="AF29" s="16">
        <v>30</v>
      </c>
      <c r="AG29" s="73">
        <v>23199.750763858581</v>
      </c>
      <c r="AI29" s="32" t="s">
        <v>1479</v>
      </c>
      <c r="AJ29" s="33" t="s">
        <v>17</v>
      </c>
      <c r="AK29" s="52">
        <v>24586</v>
      </c>
      <c r="AS29" s="7" t="s">
        <v>1460</v>
      </c>
      <c r="AT29" s="89">
        <v>46997</v>
      </c>
      <c r="AU29" s="8" t="str">
        <v>Masters</v>
      </c>
    </row>
    <row r="30" spans="3:47" x14ac:dyDescent="0.3">
      <c r="C30" s="32" t="str">
        <v>Item_16</v>
      </c>
      <c r="D30" s="33">
        <v>25</v>
      </c>
      <c r="E30" s="33">
        <v>54</v>
      </c>
      <c r="F30" s="33" t="s">
        <v>1336</v>
      </c>
      <c r="G30" s="34" t="s">
        <v>78</v>
      </c>
      <c r="Q30" s="83">
        <v>26.314887192820599</v>
      </c>
      <c r="S30" s="83" t="str">
        <v>Z</v>
      </c>
      <c r="V30" s="32" t="s">
        <v>1363</v>
      </c>
      <c r="W30" s="33">
        <v>27</v>
      </c>
      <c r="X30" s="52">
        <v>18605</v>
      </c>
      <c r="AI30" s="32" t="s">
        <v>1480</v>
      </c>
      <c r="AJ30" s="33" t="s">
        <v>17</v>
      </c>
      <c r="AK30" s="52">
        <v>19561</v>
      </c>
      <c r="AS30" s="9" t="s">
        <v>1461</v>
      </c>
      <c r="AT30" s="90">
        <v>47540</v>
      </c>
      <c r="AU30" s="6" t="str">
        <v>Masters</v>
      </c>
    </row>
    <row r="31" spans="3:47" x14ac:dyDescent="0.3">
      <c r="C31" s="32" t="str">
        <v>Item_17</v>
      </c>
      <c r="D31" s="33">
        <v>88</v>
      </c>
      <c r="E31" s="33">
        <v>9</v>
      </c>
      <c r="F31" s="33" t="s">
        <v>1335</v>
      </c>
      <c r="G31" s="34" t="s">
        <v>78</v>
      </c>
      <c r="Q31" s="83">
        <v>64.602060178910278</v>
      </c>
      <c r="S31" s="83" t="str">
        <v>Z</v>
      </c>
      <c r="V31" s="32" t="s">
        <v>1364</v>
      </c>
      <c r="W31" s="33">
        <v>41</v>
      </c>
      <c r="X31" s="52">
        <v>24374</v>
      </c>
      <c r="AI31" s="32" t="s">
        <v>1481</v>
      </c>
      <c r="AJ31" s="33" t="s">
        <v>2267</v>
      </c>
      <c r="AK31" s="52">
        <v>35576</v>
      </c>
    </row>
    <row r="32" spans="3:47" x14ac:dyDescent="0.3">
      <c r="C32" s="32" t="str">
        <v>Item_18</v>
      </c>
      <c r="D32" s="33">
        <v>69</v>
      </c>
      <c r="E32" s="33">
        <v>31</v>
      </c>
      <c r="F32" s="33" t="s">
        <v>1335</v>
      </c>
      <c r="G32" s="34" t="s">
        <v>1333</v>
      </c>
      <c r="Q32" s="83">
        <v>43.357421484296864</v>
      </c>
      <c r="S32" s="83" t="str">
        <v>Z</v>
      </c>
      <c r="V32" s="32" t="s">
        <v>1365</v>
      </c>
      <c r="W32" s="33">
        <v>65</v>
      </c>
      <c r="X32" s="52">
        <v>78384</v>
      </c>
      <c r="AI32" s="32" t="s">
        <v>1482</v>
      </c>
      <c r="AJ32" s="33" t="s">
        <v>2267</v>
      </c>
      <c r="AK32" s="52">
        <v>37197</v>
      </c>
    </row>
    <row r="33" spans="3:37" x14ac:dyDescent="0.3">
      <c r="C33" s="32" t="str">
        <v>Item_19</v>
      </c>
      <c r="D33" s="33">
        <v>72</v>
      </c>
      <c r="E33" s="33">
        <v>12</v>
      </c>
      <c r="F33" s="33" t="s">
        <v>1337</v>
      </c>
      <c r="G33" s="34" t="s">
        <v>32</v>
      </c>
      <c r="Q33" s="83">
        <v>56.060721062618597</v>
      </c>
      <c r="S33" s="83" t="str">
        <v>Y</v>
      </c>
      <c r="V33" s="32" t="s">
        <v>1366</v>
      </c>
      <c r="W33" s="33">
        <v>27</v>
      </c>
      <c r="X33" s="52">
        <v>23703</v>
      </c>
      <c r="AI33" s="32" t="s">
        <v>1483</v>
      </c>
      <c r="AJ33" s="33" t="s">
        <v>2268</v>
      </c>
      <c r="AK33" s="52">
        <v>46534</v>
      </c>
    </row>
    <row r="34" spans="3:37" x14ac:dyDescent="0.3">
      <c r="C34" s="32" t="str">
        <v>Item_20</v>
      </c>
      <c r="D34" s="33">
        <v>76</v>
      </c>
      <c r="E34" s="33">
        <v>18</v>
      </c>
      <c r="F34" s="33" t="s">
        <v>1335</v>
      </c>
      <c r="G34" s="34" t="s">
        <v>78</v>
      </c>
      <c r="Q34" s="83">
        <v>57.271461361897458</v>
      </c>
      <c r="S34" s="83" t="str">
        <v>Z</v>
      </c>
      <c r="V34" s="32" t="s">
        <v>1367</v>
      </c>
      <c r="W34" s="33">
        <v>65</v>
      </c>
      <c r="X34" s="52">
        <v>66560</v>
      </c>
      <c r="AI34" s="32" t="s">
        <v>1484</v>
      </c>
      <c r="AJ34" s="33" t="s">
        <v>2269</v>
      </c>
      <c r="AK34" s="52">
        <v>52366</v>
      </c>
    </row>
    <row r="35" spans="3:37" x14ac:dyDescent="0.3">
      <c r="C35" s="32" t="str">
        <v>Item_21</v>
      </c>
      <c r="D35" s="33">
        <v>49</v>
      </c>
      <c r="E35" s="33">
        <v>37</v>
      </c>
      <c r="F35" s="33" t="s">
        <v>1335</v>
      </c>
      <c r="G35" s="34" t="s">
        <v>78</v>
      </c>
      <c r="Q35" s="83">
        <v>37.785307061412283</v>
      </c>
      <c r="S35" s="83" t="str">
        <v>Z</v>
      </c>
      <c r="V35" s="32" t="s">
        <v>1368</v>
      </c>
      <c r="W35" s="33">
        <v>23</v>
      </c>
      <c r="X35" s="52">
        <v>19469</v>
      </c>
      <c r="AI35" s="32" t="s">
        <v>1485</v>
      </c>
      <c r="AJ35" s="33" t="s">
        <v>2268</v>
      </c>
      <c r="AK35" s="52">
        <v>45752</v>
      </c>
    </row>
    <row r="36" spans="3:37" x14ac:dyDescent="0.3">
      <c r="C36" s="32" t="str">
        <v>Item_22</v>
      </c>
      <c r="D36" s="33">
        <v>89</v>
      </c>
      <c r="E36" s="33">
        <v>8</v>
      </c>
      <c r="F36" s="33" t="s">
        <v>1335</v>
      </c>
      <c r="G36" s="34" t="s">
        <v>78</v>
      </c>
      <c r="Q36" s="83">
        <v>67.449173217674172</v>
      </c>
      <c r="S36" s="83" t="str">
        <v>Z</v>
      </c>
      <c r="V36" s="32" t="s">
        <v>1369</v>
      </c>
      <c r="W36" s="33">
        <v>38</v>
      </c>
      <c r="X36" s="52">
        <v>25440</v>
      </c>
      <c r="AI36" s="32" t="s">
        <v>1486</v>
      </c>
      <c r="AJ36" s="33" t="s">
        <v>2268</v>
      </c>
      <c r="AK36" s="52">
        <v>49392</v>
      </c>
    </row>
    <row r="37" spans="3:37" x14ac:dyDescent="0.3">
      <c r="C37" s="32" t="str">
        <v>Item_23</v>
      </c>
      <c r="D37" s="33">
        <v>69</v>
      </c>
      <c r="E37" s="33">
        <v>31</v>
      </c>
      <c r="F37" s="33" t="s">
        <v>1335</v>
      </c>
      <c r="G37" s="34" t="s">
        <v>1333</v>
      </c>
      <c r="Q37" s="83">
        <v>43.357421484296864</v>
      </c>
      <c r="S37" s="83" t="str">
        <v>Z</v>
      </c>
      <c r="V37" s="32" t="s">
        <v>1370</v>
      </c>
      <c r="W37" s="33">
        <v>35</v>
      </c>
      <c r="X37" s="52">
        <v>21459</v>
      </c>
      <c r="AI37" s="32" t="s">
        <v>1487</v>
      </c>
      <c r="AJ37" s="33" t="s">
        <v>2268</v>
      </c>
      <c r="AK37" s="52">
        <v>46403</v>
      </c>
    </row>
    <row r="38" spans="3:37" x14ac:dyDescent="0.3">
      <c r="C38" s="32" t="str">
        <v>Item_24</v>
      </c>
      <c r="D38" s="33">
        <v>90</v>
      </c>
      <c r="E38" s="33">
        <v>5</v>
      </c>
      <c r="F38" s="33" t="s">
        <v>1337</v>
      </c>
      <c r="G38" s="34" t="s">
        <v>32</v>
      </c>
      <c r="Q38" s="83">
        <v>80.471625766871171</v>
      </c>
      <c r="S38" s="83" t="str">
        <v>Y</v>
      </c>
      <c r="V38" s="32" t="s">
        <v>1371</v>
      </c>
      <c r="W38" s="33">
        <v>35</v>
      </c>
      <c r="X38" s="52">
        <v>32062</v>
      </c>
      <c r="AI38" s="32" t="s">
        <v>1488</v>
      </c>
      <c r="AJ38" s="33" t="s">
        <v>2266</v>
      </c>
      <c r="AK38" s="52">
        <v>32017</v>
      </c>
    </row>
    <row r="39" spans="3:37" x14ac:dyDescent="0.3">
      <c r="C39" s="32" t="str">
        <v>Item_25</v>
      </c>
      <c r="D39" s="33">
        <v>89</v>
      </c>
      <c r="E39" s="33">
        <v>2</v>
      </c>
      <c r="F39" s="33" t="s">
        <v>1337</v>
      </c>
      <c r="G39" s="34" t="s">
        <v>33</v>
      </c>
      <c r="Q39" s="83">
        <v>94.147910276073617</v>
      </c>
      <c r="S39" s="83" t="str">
        <v>Y</v>
      </c>
      <c r="V39" s="32" t="s">
        <v>1372</v>
      </c>
      <c r="W39" s="33">
        <v>58</v>
      </c>
      <c r="X39" s="52">
        <v>53664</v>
      </c>
      <c r="AI39" s="32" t="s">
        <v>1489</v>
      </c>
      <c r="AJ39" s="33" t="s">
        <v>2269</v>
      </c>
      <c r="AK39" s="52">
        <v>51822</v>
      </c>
    </row>
    <row r="40" spans="3:37" x14ac:dyDescent="0.3">
      <c r="C40" s="32" t="str">
        <v>Item_26</v>
      </c>
      <c r="D40" s="33">
        <v>25</v>
      </c>
      <c r="E40" s="33">
        <v>22</v>
      </c>
      <c r="F40" s="33" t="s">
        <v>1334</v>
      </c>
      <c r="G40" s="34" t="s">
        <v>34</v>
      </c>
      <c r="Q40" s="83">
        <v>49.925784238714598</v>
      </c>
      <c r="S40" s="83" t="str">
        <v>Y</v>
      </c>
      <c r="V40" s="32" t="s">
        <v>1373</v>
      </c>
      <c r="W40" s="33">
        <v>21</v>
      </c>
      <c r="X40" s="52">
        <v>26073</v>
      </c>
      <c r="AI40" s="32" t="s">
        <v>1490</v>
      </c>
      <c r="AJ40" s="33" t="s">
        <v>17</v>
      </c>
      <c r="AK40" s="52">
        <v>25225</v>
      </c>
    </row>
    <row r="41" spans="3:37" x14ac:dyDescent="0.3">
      <c r="C41" s="32" t="str">
        <v>Item_27</v>
      </c>
      <c r="D41" s="33">
        <v>33</v>
      </c>
      <c r="E41" s="33">
        <v>58</v>
      </c>
      <c r="F41" s="33" t="s">
        <v>1336</v>
      </c>
      <c r="G41" s="34" t="s">
        <v>1332</v>
      </c>
      <c r="Q41" s="83">
        <v>24.168112052335822</v>
      </c>
      <c r="S41" s="83" t="str">
        <v>Z</v>
      </c>
      <c r="V41" s="32" t="s">
        <v>1374</v>
      </c>
      <c r="W41" s="33">
        <v>44</v>
      </c>
      <c r="X41" s="52">
        <v>31143</v>
      </c>
      <c r="AI41" s="32" t="s">
        <v>1491</v>
      </c>
      <c r="AJ41" s="33" t="s">
        <v>17</v>
      </c>
      <c r="AK41" s="52">
        <v>22492</v>
      </c>
    </row>
    <row r="42" spans="3:37" x14ac:dyDescent="0.3">
      <c r="C42" s="32" t="str">
        <v>Item_28</v>
      </c>
      <c r="D42" s="33">
        <v>67</v>
      </c>
      <c r="E42" s="33">
        <v>29</v>
      </c>
      <c r="F42" s="33" t="s">
        <v>1335</v>
      </c>
      <c r="G42" s="34" t="s">
        <v>1332</v>
      </c>
      <c r="Q42" s="83">
        <v>45.214792958591715</v>
      </c>
      <c r="S42" s="83" t="str">
        <v>Z</v>
      </c>
      <c r="V42" s="32" t="s">
        <v>1375</v>
      </c>
      <c r="W42" s="33">
        <v>21</v>
      </c>
      <c r="X42" s="52">
        <v>17235</v>
      </c>
      <c r="AI42" s="32" t="s">
        <v>1492</v>
      </c>
      <c r="AJ42" s="33" t="s">
        <v>2269</v>
      </c>
      <c r="AK42" s="52">
        <v>53241</v>
      </c>
    </row>
    <row r="43" spans="3:37" x14ac:dyDescent="0.3">
      <c r="C43" s="32" t="str">
        <v>Item_29</v>
      </c>
      <c r="D43" s="33">
        <v>80</v>
      </c>
      <c r="E43" s="33">
        <v>6</v>
      </c>
      <c r="F43" s="33" t="s">
        <v>1337</v>
      </c>
      <c r="G43" s="34" t="s">
        <v>34</v>
      </c>
      <c r="Q43" s="83">
        <v>73.143399295201959</v>
      </c>
      <c r="S43" s="83" t="str">
        <v>Y</v>
      </c>
      <c r="V43" s="32" t="s">
        <v>1376</v>
      </c>
      <c r="W43" s="33">
        <v>47</v>
      </c>
      <c r="X43" s="52">
        <v>35005</v>
      </c>
      <c r="AI43" s="32" t="s">
        <v>1493</v>
      </c>
      <c r="AJ43" s="33" t="s">
        <v>17</v>
      </c>
      <c r="AK43" s="52">
        <v>26071</v>
      </c>
    </row>
    <row r="44" spans="3:37" x14ac:dyDescent="0.3">
      <c r="C44" s="32" t="str">
        <v>Item_30</v>
      </c>
      <c r="D44" s="33">
        <v>10</v>
      </c>
      <c r="E44" s="33">
        <v>13</v>
      </c>
      <c r="F44" s="33" t="s">
        <v>1334</v>
      </c>
      <c r="G44" s="34" t="s">
        <v>33</v>
      </c>
      <c r="Q44" s="83">
        <v>53.213608023854704</v>
      </c>
      <c r="S44" s="83" t="str">
        <v>Y</v>
      </c>
      <c r="V44" s="32" t="s">
        <v>1377</v>
      </c>
      <c r="W44" s="33">
        <v>28</v>
      </c>
      <c r="X44" s="52">
        <v>20125</v>
      </c>
      <c r="AI44" s="32" t="s">
        <v>1494</v>
      </c>
      <c r="AJ44" s="33" t="s">
        <v>2268</v>
      </c>
      <c r="AK44" s="52">
        <v>47382</v>
      </c>
    </row>
    <row r="45" spans="3:37" x14ac:dyDescent="0.3">
      <c r="C45" s="32" t="str">
        <v>Item_31</v>
      </c>
      <c r="D45" s="33">
        <v>10</v>
      </c>
      <c r="E45" s="33">
        <v>13</v>
      </c>
      <c r="F45" s="33" t="s">
        <v>1334</v>
      </c>
      <c r="G45" s="34" t="s">
        <v>33</v>
      </c>
      <c r="Q45" s="83">
        <v>53.213608023854704</v>
      </c>
      <c r="S45" s="83" t="str">
        <v>Y</v>
      </c>
      <c r="V45" s="32" t="s">
        <v>1378</v>
      </c>
      <c r="W45" s="33">
        <v>65</v>
      </c>
      <c r="X45" s="52">
        <v>63681</v>
      </c>
      <c r="AI45" s="32" t="s">
        <v>1495</v>
      </c>
      <c r="AJ45" s="33" t="s">
        <v>2267</v>
      </c>
      <c r="AK45" s="52">
        <v>39015</v>
      </c>
    </row>
    <row r="46" spans="3:37" x14ac:dyDescent="0.3">
      <c r="C46" s="32" t="str">
        <v>Item_32</v>
      </c>
      <c r="D46" s="33">
        <v>12</v>
      </c>
      <c r="E46" s="33">
        <v>88</v>
      </c>
      <c r="F46" s="33" t="s">
        <v>1336</v>
      </c>
      <c r="G46" s="34" t="s">
        <v>1333</v>
      </c>
      <c r="Q46" s="83">
        <v>8.0672984986999907</v>
      </c>
      <c r="S46" s="83" t="str">
        <v>Z</v>
      </c>
      <c r="V46" s="32" t="s">
        <v>1379</v>
      </c>
      <c r="W46" s="33">
        <v>43</v>
      </c>
      <c r="X46" s="52">
        <v>48815</v>
      </c>
      <c r="AI46" s="32" t="s">
        <v>1496</v>
      </c>
      <c r="AJ46" s="33" t="s">
        <v>2268</v>
      </c>
      <c r="AK46" s="52">
        <v>46338</v>
      </c>
    </row>
    <row r="47" spans="3:37" x14ac:dyDescent="0.3">
      <c r="C47" s="32" t="str">
        <v>Item_33</v>
      </c>
      <c r="D47" s="33">
        <v>72</v>
      </c>
      <c r="E47" s="33">
        <v>4</v>
      </c>
      <c r="F47" s="33" t="s">
        <v>1337</v>
      </c>
      <c r="G47" s="34" t="s">
        <v>33</v>
      </c>
      <c r="Q47" s="83">
        <v>85.030387269938657</v>
      </c>
      <c r="S47" s="83" t="str">
        <v>Y</v>
      </c>
      <c r="V47" s="32" t="s">
        <v>1380</v>
      </c>
      <c r="W47" s="33">
        <v>30</v>
      </c>
      <c r="X47" s="52">
        <v>34353</v>
      </c>
      <c r="AI47" s="32" t="s">
        <v>1497</v>
      </c>
      <c r="AJ47" s="33" t="s">
        <v>2266</v>
      </c>
      <c r="AK47" s="52">
        <v>33656</v>
      </c>
    </row>
    <row r="48" spans="3:37" x14ac:dyDescent="0.3">
      <c r="C48" s="32" t="str">
        <v>Item_34</v>
      </c>
      <c r="D48" s="33">
        <v>36</v>
      </c>
      <c r="E48" s="33">
        <v>46</v>
      </c>
      <c r="F48" s="33" t="s">
        <v>1336</v>
      </c>
      <c r="G48" s="34" t="s">
        <v>78</v>
      </c>
      <c r="Q48" s="83">
        <v>30.608437473790151</v>
      </c>
      <c r="S48" s="83" t="str">
        <v>Z</v>
      </c>
      <c r="V48" s="32" t="s">
        <v>1381</v>
      </c>
      <c r="W48" s="33">
        <v>43</v>
      </c>
      <c r="X48" s="52">
        <v>26366</v>
      </c>
      <c r="AI48" s="32" t="s">
        <v>1498</v>
      </c>
      <c r="AJ48" s="33" t="s">
        <v>2266</v>
      </c>
      <c r="AK48" s="52">
        <v>33868</v>
      </c>
    </row>
    <row r="49" spans="3:37" x14ac:dyDescent="0.3">
      <c r="C49" s="32" t="str">
        <v>Item_35</v>
      </c>
      <c r="D49" s="33">
        <v>83</v>
      </c>
      <c r="E49" s="33">
        <v>10</v>
      </c>
      <c r="F49" s="33" t="s">
        <v>1335</v>
      </c>
      <c r="G49" s="34" t="s">
        <v>35</v>
      </c>
      <c r="Q49" s="83">
        <v>61.754947140146378</v>
      </c>
      <c r="S49" s="83" t="str">
        <v>Z</v>
      </c>
      <c r="V49" s="32" t="s">
        <v>1382</v>
      </c>
      <c r="W49" s="33">
        <v>65</v>
      </c>
      <c r="X49" s="52">
        <v>63586</v>
      </c>
      <c r="AI49" s="32" t="s">
        <v>1499</v>
      </c>
      <c r="AJ49" s="33" t="s">
        <v>2269</v>
      </c>
      <c r="AK49" s="52">
        <v>48164</v>
      </c>
    </row>
    <row r="50" spans="3:37" x14ac:dyDescent="0.3">
      <c r="C50" s="32" t="str">
        <v>Item_36</v>
      </c>
      <c r="D50" s="33">
        <v>85</v>
      </c>
      <c r="E50" s="33">
        <v>13</v>
      </c>
      <c r="F50" s="33" t="s">
        <v>1335</v>
      </c>
      <c r="G50" s="34" t="s">
        <v>1332</v>
      </c>
      <c r="Q50" s="83">
        <v>53.213608023854704</v>
      </c>
      <c r="S50" s="83" t="str">
        <v>Z</v>
      </c>
      <c r="V50" s="32" t="s">
        <v>1383</v>
      </c>
      <c r="W50" s="33">
        <v>50</v>
      </c>
      <c r="X50" s="52">
        <v>34816</v>
      </c>
      <c r="AI50" s="32" t="s">
        <v>1500</v>
      </c>
      <c r="AJ50" s="33" t="s">
        <v>2267</v>
      </c>
      <c r="AK50" s="52">
        <v>37304</v>
      </c>
    </row>
    <row r="51" spans="3:37" x14ac:dyDescent="0.3">
      <c r="C51" s="32" t="str">
        <v>Item_37</v>
      </c>
      <c r="D51" s="33">
        <v>63</v>
      </c>
      <c r="E51" s="33">
        <v>22</v>
      </c>
      <c r="F51" s="33" t="s">
        <v>1335</v>
      </c>
      <c r="G51" s="34" t="s">
        <v>35</v>
      </c>
      <c r="Q51" s="83">
        <v>49.925784238714598</v>
      </c>
      <c r="S51" s="83" t="str">
        <v>Z</v>
      </c>
      <c r="V51" s="32" t="s">
        <v>1384</v>
      </c>
      <c r="W51" s="33">
        <v>20</v>
      </c>
      <c r="X51" s="52">
        <v>23828</v>
      </c>
      <c r="AI51" s="32" t="s">
        <v>1501</v>
      </c>
      <c r="AJ51" s="33" t="s">
        <v>2267</v>
      </c>
      <c r="AK51" s="52">
        <v>37753</v>
      </c>
    </row>
    <row r="52" spans="3:37" x14ac:dyDescent="0.3">
      <c r="C52" s="32" t="str">
        <v>Item_38</v>
      </c>
      <c r="D52" s="33">
        <v>60</v>
      </c>
      <c r="E52" s="33">
        <v>40</v>
      </c>
      <c r="F52" s="33" t="s">
        <v>1335</v>
      </c>
      <c r="G52" s="34" t="s">
        <v>1333</v>
      </c>
      <c r="Q52" s="83">
        <v>34.999249849969999</v>
      </c>
      <c r="S52" s="83" t="str">
        <v>Z</v>
      </c>
      <c r="V52" s="32" t="s">
        <v>1385</v>
      </c>
      <c r="W52" s="33">
        <v>43</v>
      </c>
      <c r="X52" s="52">
        <v>42450</v>
      </c>
      <c r="AI52" s="32" t="s">
        <v>1502</v>
      </c>
      <c r="AJ52" s="33" t="s">
        <v>2269</v>
      </c>
      <c r="AK52" s="52">
        <v>53134</v>
      </c>
    </row>
    <row r="53" spans="3:37" x14ac:dyDescent="0.3">
      <c r="C53" s="32" t="str">
        <v>Item_39</v>
      </c>
      <c r="D53" s="33">
        <v>40</v>
      </c>
      <c r="E53" s="33">
        <v>35</v>
      </c>
      <c r="F53" s="33" t="s">
        <v>1335</v>
      </c>
      <c r="G53" s="34" t="s">
        <v>35</v>
      </c>
      <c r="Q53" s="83">
        <v>39.642678535707141</v>
      </c>
      <c r="S53" s="83" t="str">
        <v>Z</v>
      </c>
      <c r="V53" s="32" t="s">
        <v>1386</v>
      </c>
      <c r="W53" s="33">
        <v>27</v>
      </c>
      <c r="X53" s="52">
        <v>25583</v>
      </c>
      <c r="AI53" s="32" t="s">
        <v>1503</v>
      </c>
      <c r="AJ53" s="33" t="s">
        <v>2266</v>
      </c>
      <c r="AK53" s="52">
        <v>32060</v>
      </c>
    </row>
    <row r="54" spans="3:37" x14ac:dyDescent="0.3">
      <c r="C54" s="32" t="str">
        <v>Item_40</v>
      </c>
      <c r="D54" s="33">
        <v>65</v>
      </c>
      <c r="E54" s="33">
        <v>5</v>
      </c>
      <c r="F54" s="33" t="s">
        <v>1337</v>
      </c>
      <c r="G54" s="34" t="s">
        <v>33</v>
      </c>
      <c r="Q54" s="83">
        <v>80.471625766871171</v>
      </c>
      <c r="S54" s="83" t="str">
        <v>Y</v>
      </c>
      <c r="V54" s="32" t="s">
        <v>1387</v>
      </c>
      <c r="W54" s="33">
        <v>35</v>
      </c>
      <c r="X54" s="52">
        <v>25584</v>
      </c>
      <c r="AI54" s="32" t="s">
        <v>1504</v>
      </c>
      <c r="AJ54" s="33" t="s">
        <v>2266</v>
      </c>
      <c r="AK54" s="52">
        <v>31828</v>
      </c>
    </row>
    <row r="55" spans="3:37" x14ac:dyDescent="0.3">
      <c r="C55" s="32" t="str">
        <v>Item_41</v>
      </c>
      <c r="D55" s="33">
        <v>48</v>
      </c>
      <c r="E55" s="33">
        <v>8</v>
      </c>
      <c r="F55" s="33" t="s">
        <v>1337</v>
      </c>
      <c r="G55" s="34" t="s">
        <v>33</v>
      </c>
      <c r="Q55" s="83">
        <v>67.449173217674172</v>
      </c>
      <c r="S55" s="83" t="str">
        <v>Y</v>
      </c>
      <c r="V55" s="32" t="s">
        <v>1388</v>
      </c>
      <c r="W55" s="33">
        <v>31</v>
      </c>
      <c r="X55" s="52">
        <v>15606</v>
      </c>
      <c r="AI55" s="32" t="s">
        <v>1505</v>
      </c>
      <c r="AJ55" s="33" t="s">
        <v>17</v>
      </c>
      <c r="AK55" s="52">
        <v>29335</v>
      </c>
    </row>
    <row r="56" spans="3:37" x14ac:dyDescent="0.3">
      <c r="C56" s="32" t="str">
        <v>Item_42</v>
      </c>
      <c r="D56" s="33">
        <v>85</v>
      </c>
      <c r="E56" s="33">
        <v>9</v>
      </c>
      <c r="F56" s="33" t="s">
        <v>1335</v>
      </c>
      <c r="G56" s="34" t="s">
        <v>35</v>
      </c>
      <c r="Q56" s="83">
        <v>64.602060178910278</v>
      </c>
      <c r="S56" s="83" t="str">
        <v>Z</v>
      </c>
      <c r="V56" s="32" t="s">
        <v>1389</v>
      </c>
      <c r="W56" s="33">
        <v>35</v>
      </c>
      <c r="X56" s="52">
        <v>13582</v>
      </c>
      <c r="AI56" s="32" t="s">
        <v>1506</v>
      </c>
      <c r="AJ56" s="33" t="s">
        <v>2268</v>
      </c>
      <c r="AK56" s="52">
        <v>48969</v>
      </c>
    </row>
    <row r="57" spans="3:37" x14ac:dyDescent="0.3">
      <c r="C57" s="32" t="str">
        <v>Item_43</v>
      </c>
      <c r="D57" s="33">
        <v>96</v>
      </c>
      <c r="E57" s="33">
        <v>4</v>
      </c>
      <c r="F57" s="33" t="s">
        <v>1335</v>
      </c>
      <c r="G57" s="34" t="s">
        <v>1332</v>
      </c>
      <c r="Q57" s="83">
        <v>85.030387269938657</v>
      </c>
      <c r="S57" s="83" t="str">
        <v>Z</v>
      </c>
      <c r="V57" s="32" t="s">
        <v>1390</v>
      </c>
      <c r="W57" s="33">
        <v>60</v>
      </c>
      <c r="X57" s="52">
        <v>46533</v>
      </c>
      <c r="AI57" s="32" t="s">
        <v>1507</v>
      </c>
      <c r="AJ57" s="33" t="s">
        <v>17</v>
      </c>
      <c r="AK57" s="52">
        <v>24792</v>
      </c>
    </row>
    <row r="58" spans="3:37" x14ac:dyDescent="0.3">
      <c r="C58" s="32" t="str">
        <v>Item_44</v>
      </c>
      <c r="D58" s="33">
        <v>40</v>
      </c>
      <c r="E58" s="33">
        <v>43</v>
      </c>
      <c r="F58" s="33" t="s">
        <v>1335</v>
      </c>
      <c r="G58" s="34" t="s">
        <v>78</v>
      </c>
      <c r="Q58" s="83">
        <v>32.218518829153737</v>
      </c>
      <c r="S58" s="83" t="str">
        <v>Z</v>
      </c>
      <c r="V58" s="32" t="s">
        <v>1391</v>
      </c>
      <c r="W58" s="33">
        <v>56</v>
      </c>
      <c r="X58" s="52">
        <v>49570</v>
      </c>
      <c r="AI58" s="32" t="s">
        <v>1508</v>
      </c>
      <c r="AJ58" s="33" t="s">
        <v>17</v>
      </c>
      <c r="AK58" s="52">
        <v>21222</v>
      </c>
    </row>
    <row r="59" spans="3:37" x14ac:dyDescent="0.3">
      <c r="C59" s="32" t="str">
        <v>Item_45</v>
      </c>
      <c r="D59" s="33">
        <v>17</v>
      </c>
      <c r="E59" s="33">
        <v>36</v>
      </c>
      <c r="F59" s="33" t="s">
        <v>1334</v>
      </c>
      <c r="G59" s="34" t="s">
        <v>32</v>
      </c>
      <c r="Q59" s="83">
        <v>38.713992798559715</v>
      </c>
      <c r="S59" s="83" t="str">
        <v>Y</v>
      </c>
      <c r="V59" s="32" t="s">
        <v>1392</v>
      </c>
      <c r="W59" s="33">
        <v>51</v>
      </c>
      <c r="X59" s="52">
        <v>32055</v>
      </c>
      <c r="AI59" s="32" t="s">
        <v>1509</v>
      </c>
      <c r="AJ59" s="33" t="s">
        <v>2267</v>
      </c>
      <c r="AK59" s="52">
        <v>34815</v>
      </c>
    </row>
    <row r="60" spans="3:37" x14ac:dyDescent="0.3">
      <c r="C60" s="32" t="str">
        <v>Item_46</v>
      </c>
      <c r="D60" s="33">
        <v>95</v>
      </c>
      <c r="E60" s="33">
        <v>3</v>
      </c>
      <c r="F60" s="33" t="s">
        <v>1335</v>
      </c>
      <c r="G60" s="34" t="s">
        <v>35</v>
      </c>
      <c r="Q60" s="83">
        <v>89.589148773006144</v>
      </c>
      <c r="S60" s="83" t="str">
        <v>Z</v>
      </c>
      <c r="V60" s="32" t="s">
        <v>1393</v>
      </c>
      <c r="W60" s="33">
        <v>28</v>
      </c>
      <c r="X60" s="52">
        <v>26025</v>
      </c>
      <c r="AI60" s="32" t="s">
        <v>1510</v>
      </c>
      <c r="AJ60" s="33" t="s">
        <v>17</v>
      </c>
      <c r="AK60" s="52">
        <v>22005</v>
      </c>
    </row>
    <row r="61" spans="3:37" x14ac:dyDescent="0.3">
      <c r="C61" s="32" t="str">
        <v>Item_47</v>
      </c>
      <c r="D61" s="33">
        <v>95</v>
      </c>
      <c r="E61" s="33">
        <v>2</v>
      </c>
      <c r="F61" s="33" t="s">
        <v>1337</v>
      </c>
      <c r="G61" s="34" t="s">
        <v>34</v>
      </c>
      <c r="Q61" s="83">
        <v>94.147910276073617</v>
      </c>
      <c r="S61" s="83" t="str">
        <v>Y</v>
      </c>
      <c r="V61" s="32" t="s">
        <v>1394</v>
      </c>
      <c r="W61" s="33">
        <v>53</v>
      </c>
      <c r="X61" s="52">
        <v>40651</v>
      </c>
      <c r="AI61" s="32" t="s">
        <v>1511</v>
      </c>
      <c r="AJ61" s="33" t="s">
        <v>2268</v>
      </c>
      <c r="AK61" s="52">
        <v>49097</v>
      </c>
    </row>
    <row r="62" spans="3:37" x14ac:dyDescent="0.3">
      <c r="C62" s="32" t="str">
        <v>Item_48</v>
      </c>
      <c r="D62" s="33">
        <v>17</v>
      </c>
      <c r="E62" s="33">
        <v>72</v>
      </c>
      <c r="F62" s="33" t="s">
        <v>1336</v>
      </c>
      <c r="G62" s="34" t="s">
        <v>1332</v>
      </c>
      <c r="Q62" s="83">
        <v>16.654399060639101</v>
      </c>
      <c r="S62" s="83" t="str">
        <v>Z</v>
      </c>
      <c r="V62" s="32" t="s">
        <v>1395</v>
      </c>
      <c r="W62" s="33">
        <v>34</v>
      </c>
      <c r="X62" s="52">
        <v>17730</v>
      </c>
      <c r="AI62" s="32" t="s">
        <v>1512</v>
      </c>
      <c r="AJ62" s="33" t="s">
        <v>2267</v>
      </c>
      <c r="AK62" s="52">
        <v>38172</v>
      </c>
    </row>
    <row r="63" spans="3:37" x14ac:dyDescent="0.3">
      <c r="C63" s="32" t="str">
        <v>Item_49</v>
      </c>
      <c r="D63" s="33">
        <v>22</v>
      </c>
      <c r="E63" s="33">
        <v>56</v>
      </c>
      <c r="F63" s="33" t="s">
        <v>1336</v>
      </c>
      <c r="G63" s="34" t="s">
        <v>78</v>
      </c>
      <c r="Q63" s="83">
        <v>25.24149962257821</v>
      </c>
      <c r="S63" s="83" t="str">
        <v>Z</v>
      </c>
      <c r="V63" s="32" t="s">
        <v>1396</v>
      </c>
      <c r="W63" s="33">
        <v>30</v>
      </c>
      <c r="X63" s="52">
        <v>18248</v>
      </c>
      <c r="AI63" s="32" t="s">
        <v>1513</v>
      </c>
      <c r="AJ63" s="33" t="s">
        <v>2269</v>
      </c>
      <c r="AK63" s="52">
        <v>50057</v>
      </c>
    </row>
    <row r="64" spans="3:37" x14ac:dyDescent="0.3">
      <c r="C64" s="32" t="str">
        <v>Item_50</v>
      </c>
      <c r="D64" s="33">
        <v>31</v>
      </c>
      <c r="E64" s="33">
        <v>40</v>
      </c>
      <c r="F64" s="33" t="s">
        <v>1336</v>
      </c>
      <c r="G64" s="34" t="s">
        <v>35</v>
      </c>
      <c r="Q64" s="83">
        <v>34.999249849969999</v>
      </c>
      <c r="S64" s="83" t="str">
        <v>Z</v>
      </c>
      <c r="V64" s="32" t="s">
        <v>1397</v>
      </c>
      <c r="W64" s="33">
        <v>52</v>
      </c>
      <c r="X64" s="52">
        <v>48433</v>
      </c>
      <c r="AI64" s="32" t="s">
        <v>1514</v>
      </c>
      <c r="AJ64" s="33" t="s">
        <v>2266</v>
      </c>
      <c r="AK64" s="52">
        <v>25093</v>
      </c>
    </row>
    <row r="65" spans="3:37" x14ac:dyDescent="0.3">
      <c r="C65" s="32" t="str">
        <v>Item_51</v>
      </c>
      <c r="D65" s="33">
        <v>54</v>
      </c>
      <c r="E65" s="33">
        <v>14</v>
      </c>
      <c r="F65" s="33" t="s">
        <v>1337</v>
      </c>
      <c r="G65" s="34" t="s">
        <v>34</v>
      </c>
      <c r="Q65" s="83">
        <v>64.617138485080318</v>
      </c>
      <c r="S65" s="83" t="str">
        <v>Y</v>
      </c>
      <c r="V65" s="32" t="s">
        <v>1398</v>
      </c>
      <c r="W65" s="33">
        <v>37</v>
      </c>
      <c r="X65" s="52">
        <v>33685</v>
      </c>
      <c r="AI65" s="32" t="s">
        <v>1515</v>
      </c>
      <c r="AJ65" s="33" t="s">
        <v>17</v>
      </c>
      <c r="AK65" s="52">
        <v>24164</v>
      </c>
    </row>
    <row r="66" spans="3:37" x14ac:dyDescent="0.3">
      <c r="C66" s="32" t="str">
        <v>Item_52</v>
      </c>
      <c r="D66" s="33">
        <v>25</v>
      </c>
      <c r="E66" s="33">
        <v>11</v>
      </c>
      <c r="F66" s="33" t="s">
        <v>1334</v>
      </c>
      <c r="G66" s="34" t="s">
        <v>33</v>
      </c>
      <c r="Q66" s="83">
        <v>58.907834101382491</v>
      </c>
      <c r="S66" s="83" t="str">
        <v>Y</v>
      </c>
      <c r="V66" s="32" t="s">
        <v>1399</v>
      </c>
      <c r="W66" s="33">
        <v>32</v>
      </c>
      <c r="X66" s="52">
        <v>22026</v>
      </c>
      <c r="AI66" s="32" t="s">
        <v>1516</v>
      </c>
      <c r="AJ66" s="33" t="s">
        <v>2267</v>
      </c>
      <c r="AK66" s="52">
        <v>43404</v>
      </c>
    </row>
    <row r="67" spans="3:37" x14ac:dyDescent="0.3">
      <c r="C67" s="32" t="str">
        <v>Item_53</v>
      </c>
      <c r="D67" s="33">
        <v>42</v>
      </c>
      <c r="E67" s="33">
        <v>9</v>
      </c>
      <c r="F67" s="33" t="s">
        <v>1337</v>
      </c>
      <c r="G67" s="34" t="s">
        <v>33</v>
      </c>
      <c r="Q67" s="83">
        <v>64.602060178910278</v>
      </c>
      <c r="S67" s="83" t="str">
        <v>Y</v>
      </c>
      <c r="V67" s="32" t="s">
        <v>1400</v>
      </c>
      <c r="W67" s="33">
        <v>26</v>
      </c>
      <c r="X67" s="52">
        <v>26450</v>
      </c>
      <c r="AI67" s="32" t="s">
        <v>1517</v>
      </c>
      <c r="AJ67" s="33" t="s">
        <v>2267</v>
      </c>
      <c r="AK67" s="52">
        <v>32346</v>
      </c>
    </row>
    <row r="68" spans="3:37" x14ac:dyDescent="0.3">
      <c r="C68" s="32" t="str">
        <v>Item_54</v>
      </c>
      <c r="D68" s="33">
        <v>83</v>
      </c>
      <c r="E68" s="33">
        <v>13</v>
      </c>
      <c r="F68" s="33" t="s">
        <v>1335</v>
      </c>
      <c r="G68" s="34" t="s">
        <v>78</v>
      </c>
      <c r="Q68" s="83">
        <v>53.213608023854704</v>
      </c>
      <c r="S68" s="83" t="str">
        <v>Z</v>
      </c>
      <c r="V68" s="32" t="s">
        <v>1401</v>
      </c>
      <c r="W68" s="33">
        <v>36</v>
      </c>
      <c r="X68" s="52">
        <v>21930</v>
      </c>
      <c r="AI68" s="32" t="s">
        <v>1518</v>
      </c>
      <c r="AJ68" s="33" t="s">
        <v>17</v>
      </c>
      <c r="AK68" s="52">
        <v>22808</v>
      </c>
    </row>
    <row r="69" spans="3:37" x14ac:dyDescent="0.3">
      <c r="C69" s="32" t="str">
        <v>Item_55</v>
      </c>
      <c r="D69" s="33">
        <v>3</v>
      </c>
      <c r="E69" s="33">
        <v>97</v>
      </c>
      <c r="F69" s="33" t="s">
        <v>1336</v>
      </c>
      <c r="G69" s="34" t="s">
        <v>1333</v>
      </c>
      <c r="Q69" s="83">
        <v>3.2370544326092485</v>
      </c>
      <c r="S69" s="83" t="str">
        <v>Z</v>
      </c>
      <c r="V69" s="32" t="s">
        <v>1402</v>
      </c>
      <c r="W69" s="33">
        <v>42</v>
      </c>
      <c r="X69" s="52">
        <v>32683</v>
      </c>
      <c r="AI69" s="32" t="s">
        <v>1519</v>
      </c>
      <c r="AJ69" s="33" t="s">
        <v>17</v>
      </c>
      <c r="AK69" s="52">
        <v>24381</v>
      </c>
    </row>
    <row r="70" spans="3:37" x14ac:dyDescent="0.3">
      <c r="C70" s="32" t="str">
        <v>Item_56</v>
      </c>
      <c r="D70" s="33">
        <v>63</v>
      </c>
      <c r="E70" s="33">
        <v>6</v>
      </c>
      <c r="F70" s="33" t="s">
        <v>1337</v>
      </c>
      <c r="G70" s="34" t="s">
        <v>33</v>
      </c>
      <c r="Q70" s="83">
        <v>73.143399295201959</v>
      </c>
      <c r="S70" s="83" t="str">
        <v>Y</v>
      </c>
      <c r="V70" s="32" t="s">
        <v>1403</v>
      </c>
      <c r="W70" s="33">
        <v>44</v>
      </c>
      <c r="X70" s="52">
        <v>37008</v>
      </c>
      <c r="AI70" s="32" t="s">
        <v>1520</v>
      </c>
      <c r="AJ70" s="33" t="s">
        <v>2267</v>
      </c>
      <c r="AK70" s="52">
        <v>38995</v>
      </c>
    </row>
    <row r="71" spans="3:37" x14ac:dyDescent="0.3">
      <c r="C71" s="32" t="str">
        <v>Item_57</v>
      </c>
      <c r="D71" s="33">
        <v>88</v>
      </c>
      <c r="E71" s="33">
        <v>9</v>
      </c>
      <c r="F71" s="33" t="s">
        <v>1335</v>
      </c>
      <c r="G71" s="34" t="s">
        <v>78</v>
      </c>
      <c r="Q71" s="83">
        <v>64.602060178910278</v>
      </c>
      <c r="S71" s="83" t="str">
        <v>Z</v>
      </c>
      <c r="V71" s="32" t="s">
        <v>1404</v>
      </c>
      <c r="W71" s="33">
        <v>34</v>
      </c>
      <c r="X71" s="52">
        <v>23540</v>
      </c>
      <c r="AI71" s="32" t="s">
        <v>1521</v>
      </c>
      <c r="AJ71" s="33" t="s">
        <v>2266</v>
      </c>
      <c r="AK71" s="52">
        <v>34145</v>
      </c>
    </row>
    <row r="72" spans="3:37" x14ac:dyDescent="0.3">
      <c r="C72" s="32" t="str">
        <v>Item_58</v>
      </c>
      <c r="D72" s="33">
        <v>34</v>
      </c>
      <c r="E72" s="33">
        <v>66</v>
      </c>
      <c r="F72" s="33" t="s">
        <v>1336</v>
      </c>
      <c r="G72" s="34" t="s">
        <v>1333</v>
      </c>
      <c r="Q72" s="83">
        <v>19.874561771366267</v>
      </c>
      <c r="S72" s="83" t="str">
        <v>Z</v>
      </c>
      <c r="V72" s="32" t="s">
        <v>1405</v>
      </c>
      <c r="W72" s="33">
        <v>27</v>
      </c>
      <c r="X72" s="52">
        <v>14208</v>
      </c>
      <c r="AI72" s="32" t="s">
        <v>1522</v>
      </c>
      <c r="AJ72" s="33" t="s">
        <v>17</v>
      </c>
      <c r="AK72" s="52">
        <v>24802</v>
      </c>
    </row>
    <row r="73" spans="3:37" x14ac:dyDescent="0.3">
      <c r="C73" s="32" t="str">
        <v>Item_59</v>
      </c>
      <c r="D73" s="33">
        <v>60</v>
      </c>
      <c r="E73" s="33">
        <v>6</v>
      </c>
      <c r="F73" s="33" t="s">
        <v>1337</v>
      </c>
      <c r="G73" s="34" t="s">
        <v>33</v>
      </c>
      <c r="Q73" s="83">
        <v>73.143399295201959</v>
      </c>
      <c r="S73" s="83" t="str">
        <v>Y</v>
      </c>
      <c r="V73" s="32" t="s">
        <v>1406</v>
      </c>
      <c r="W73" s="33">
        <v>62</v>
      </c>
      <c r="X73" s="52">
        <v>66148</v>
      </c>
      <c r="AI73" s="32" t="s">
        <v>1523</v>
      </c>
      <c r="AJ73" s="33" t="s">
        <v>2268</v>
      </c>
      <c r="AK73" s="52">
        <v>46897</v>
      </c>
    </row>
    <row r="74" spans="3:37" x14ac:dyDescent="0.3">
      <c r="C74" s="32" t="str">
        <v>Item_60</v>
      </c>
      <c r="D74" s="33">
        <v>83</v>
      </c>
      <c r="E74" s="33">
        <v>15</v>
      </c>
      <c r="F74" s="33" t="s">
        <v>1335</v>
      </c>
      <c r="G74" s="34" t="s">
        <v>1332</v>
      </c>
      <c r="Q74" s="83">
        <v>62.780719204284608</v>
      </c>
      <c r="S74" s="83" t="str">
        <v>Z</v>
      </c>
      <c r="V74" s="32" t="s">
        <v>1407</v>
      </c>
      <c r="W74" s="33">
        <v>39</v>
      </c>
      <c r="X74" s="52">
        <v>29189</v>
      </c>
      <c r="AI74" s="32" t="s">
        <v>1524</v>
      </c>
      <c r="AJ74" s="33" t="s">
        <v>2266</v>
      </c>
      <c r="AK74" s="52">
        <v>31946</v>
      </c>
    </row>
    <row r="75" spans="3:37" x14ac:dyDescent="0.3">
      <c r="C75" s="32" t="str">
        <v>Item_61</v>
      </c>
      <c r="D75" s="33">
        <v>50</v>
      </c>
      <c r="E75" s="33">
        <v>36</v>
      </c>
      <c r="F75" s="33" t="s">
        <v>1335</v>
      </c>
      <c r="G75" s="34" t="s">
        <v>78</v>
      </c>
      <c r="Q75" s="83">
        <v>38.713992798559715</v>
      </c>
      <c r="S75" s="83" t="str">
        <v>Z</v>
      </c>
      <c r="V75" s="32" t="s">
        <v>1408</v>
      </c>
      <c r="W75" s="33">
        <v>48</v>
      </c>
      <c r="X75" s="52">
        <v>30559</v>
      </c>
      <c r="AI75" s="32" t="s">
        <v>1525</v>
      </c>
      <c r="AJ75" s="33" t="s">
        <v>2269</v>
      </c>
      <c r="AK75" s="52">
        <v>47512</v>
      </c>
    </row>
    <row r="76" spans="3:37" x14ac:dyDescent="0.3">
      <c r="C76" s="32" t="str">
        <v>Item_62</v>
      </c>
      <c r="D76" s="33">
        <v>52</v>
      </c>
      <c r="E76" s="33">
        <v>35</v>
      </c>
      <c r="F76" s="33" t="s">
        <v>1335</v>
      </c>
      <c r="G76" s="34" t="s">
        <v>78</v>
      </c>
      <c r="Q76" s="83">
        <v>39.642678535707141</v>
      </c>
      <c r="S76" s="83" t="str">
        <v>Z</v>
      </c>
      <c r="V76" s="32" t="s">
        <v>1409</v>
      </c>
      <c r="W76" s="33">
        <v>64</v>
      </c>
      <c r="X76" s="52">
        <v>71394</v>
      </c>
      <c r="AI76" s="32" t="s">
        <v>1526</v>
      </c>
      <c r="AJ76" s="33" t="s">
        <v>2266</v>
      </c>
      <c r="AK76" s="52">
        <v>29837</v>
      </c>
    </row>
    <row r="77" spans="3:37" x14ac:dyDescent="0.3">
      <c r="C77" s="32" t="str">
        <v>Item_63</v>
      </c>
      <c r="D77" s="33">
        <v>34</v>
      </c>
      <c r="E77" s="33">
        <v>38</v>
      </c>
      <c r="F77" s="33" t="s">
        <v>1336</v>
      </c>
      <c r="G77" s="34" t="s">
        <v>35</v>
      </c>
      <c r="Q77" s="83">
        <v>36.856621324264857</v>
      </c>
      <c r="S77" s="83" t="str">
        <v>Z</v>
      </c>
      <c r="V77" s="32" t="s">
        <v>1410</v>
      </c>
      <c r="W77" s="33">
        <v>23</v>
      </c>
      <c r="X77" s="52">
        <v>23674</v>
      </c>
      <c r="AI77" s="32" t="s">
        <v>1527</v>
      </c>
      <c r="AJ77" s="33" t="s">
        <v>17</v>
      </c>
      <c r="AK77" s="52">
        <v>20162</v>
      </c>
    </row>
    <row r="78" spans="3:37" x14ac:dyDescent="0.3">
      <c r="C78" s="32" t="str">
        <v>Item_64</v>
      </c>
      <c r="D78" s="33">
        <v>99</v>
      </c>
      <c r="E78" s="33">
        <v>1</v>
      </c>
      <c r="F78" s="33" t="s">
        <v>1335</v>
      </c>
      <c r="G78" s="34" t="s">
        <v>1332</v>
      </c>
      <c r="Q78" s="83">
        <v>98.706671779141104</v>
      </c>
      <c r="S78" s="83" t="str">
        <v>Z</v>
      </c>
      <c r="V78" s="32" t="s">
        <v>1411</v>
      </c>
      <c r="W78" s="33">
        <v>38</v>
      </c>
      <c r="X78" s="52">
        <v>36707</v>
      </c>
      <c r="AI78" s="32" t="s">
        <v>1528</v>
      </c>
      <c r="AJ78" s="33" t="s">
        <v>2269</v>
      </c>
      <c r="AK78" s="52">
        <v>49123</v>
      </c>
    </row>
    <row r="79" spans="3:37" x14ac:dyDescent="0.3">
      <c r="C79" s="32" t="str">
        <v>Item_65</v>
      </c>
      <c r="D79" s="33">
        <v>66</v>
      </c>
      <c r="E79" s="33">
        <v>20</v>
      </c>
      <c r="F79" s="33" t="s">
        <v>1335</v>
      </c>
      <c r="G79" s="34" t="s">
        <v>35</v>
      </c>
      <c r="Q79" s="83">
        <v>53.598622800306032</v>
      </c>
      <c r="S79" s="83" t="str">
        <v>Z</v>
      </c>
      <c r="V79" s="32" t="s">
        <v>1412</v>
      </c>
      <c r="W79" s="33">
        <v>53</v>
      </c>
      <c r="X79" s="52">
        <v>53090</v>
      </c>
      <c r="AI79" s="32" t="s">
        <v>1529</v>
      </c>
      <c r="AJ79" s="33" t="s">
        <v>2269</v>
      </c>
      <c r="AK79" s="52">
        <v>45121</v>
      </c>
    </row>
    <row r="80" spans="3:37" x14ac:dyDescent="0.3">
      <c r="C80" s="32" t="str">
        <v>Item_66</v>
      </c>
      <c r="D80" s="33">
        <v>79</v>
      </c>
      <c r="E80" s="33">
        <v>6</v>
      </c>
      <c r="F80" s="33" t="s">
        <v>1337</v>
      </c>
      <c r="G80" s="34" t="s">
        <v>34</v>
      </c>
      <c r="Q80" s="83">
        <v>73.143399295201959</v>
      </c>
      <c r="S80" s="83" t="str">
        <v>Y</v>
      </c>
      <c r="V80" s="32" t="s">
        <v>1413</v>
      </c>
      <c r="W80" s="33">
        <v>26</v>
      </c>
      <c r="X80" s="52">
        <v>25228</v>
      </c>
      <c r="AI80" s="32" t="s">
        <v>1530</v>
      </c>
      <c r="AJ80" s="33" t="s">
        <v>17</v>
      </c>
      <c r="AK80" s="52">
        <v>23582</v>
      </c>
    </row>
    <row r="81" spans="3:37" x14ac:dyDescent="0.3">
      <c r="C81" s="32" t="str">
        <v>Item_67</v>
      </c>
      <c r="D81" s="33">
        <v>59</v>
      </c>
      <c r="E81" s="33">
        <v>24</v>
      </c>
      <c r="F81" s="33" t="s">
        <v>1335</v>
      </c>
      <c r="G81" s="34" t="s">
        <v>35</v>
      </c>
      <c r="Q81" s="83">
        <v>46.252945677123165</v>
      </c>
      <c r="S81" s="83" t="str">
        <v>Z</v>
      </c>
      <c r="V81" s="32" t="s">
        <v>1414</v>
      </c>
      <c r="W81" s="33">
        <v>36</v>
      </c>
      <c r="X81" s="52">
        <v>21451</v>
      </c>
      <c r="AI81" s="32" t="s">
        <v>1531</v>
      </c>
      <c r="AJ81" s="33" t="s">
        <v>17</v>
      </c>
      <c r="AK81" s="52">
        <v>20860</v>
      </c>
    </row>
    <row r="82" spans="3:37" x14ac:dyDescent="0.3">
      <c r="C82" s="32" t="str">
        <v>Item_68</v>
      </c>
      <c r="D82" s="33">
        <v>80</v>
      </c>
      <c r="E82" s="33">
        <v>20</v>
      </c>
      <c r="F82" s="33" t="s">
        <v>1335</v>
      </c>
      <c r="G82" s="34" t="s">
        <v>1333</v>
      </c>
      <c r="Q82" s="83">
        <v>53.598622800306032</v>
      </c>
      <c r="S82" s="83" t="str">
        <v>Z</v>
      </c>
      <c r="V82" s="32" t="s">
        <v>1415</v>
      </c>
      <c r="W82" s="33">
        <v>37</v>
      </c>
      <c r="X82" s="52">
        <v>26963</v>
      </c>
      <c r="AI82" s="32" t="s">
        <v>1532</v>
      </c>
      <c r="AJ82" s="33" t="s">
        <v>17</v>
      </c>
      <c r="AK82" s="52">
        <v>27004</v>
      </c>
    </row>
    <row r="83" spans="3:37" x14ac:dyDescent="0.3">
      <c r="C83" s="32" t="str">
        <v>Item_69</v>
      </c>
      <c r="D83" s="33">
        <v>32</v>
      </c>
      <c r="E83" s="33">
        <v>10</v>
      </c>
      <c r="F83" s="33" t="s">
        <v>1334</v>
      </c>
      <c r="G83" s="34" t="s">
        <v>33</v>
      </c>
      <c r="Q83" s="83">
        <v>61.754947140146378</v>
      </c>
      <c r="S83" s="83" t="str">
        <v>Y</v>
      </c>
      <c r="V83" s="32" t="s">
        <v>1416</v>
      </c>
      <c r="W83" s="33">
        <v>19</v>
      </c>
      <c r="X83" s="52">
        <v>11942</v>
      </c>
      <c r="AI83" s="32" t="s">
        <v>1533</v>
      </c>
      <c r="AJ83" s="33" t="s">
        <v>17</v>
      </c>
      <c r="AK83" s="52">
        <v>29186</v>
      </c>
    </row>
    <row r="84" spans="3:37" x14ac:dyDescent="0.3">
      <c r="C84" s="32" t="str">
        <v>Item_70</v>
      </c>
      <c r="D84" s="33">
        <v>48</v>
      </c>
      <c r="E84" s="33">
        <v>8</v>
      </c>
      <c r="F84" s="33" t="s">
        <v>1337</v>
      </c>
      <c r="G84" s="34" t="s">
        <v>33</v>
      </c>
      <c r="Q84" s="83">
        <v>67.449173217674172</v>
      </c>
      <c r="S84" s="83" t="str">
        <v>Y</v>
      </c>
      <c r="V84" s="32" t="s">
        <v>1417</v>
      </c>
      <c r="W84" s="33">
        <v>48</v>
      </c>
      <c r="X84" s="52">
        <v>22033</v>
      </c>
      <c r="AI84" s="32" t="s">
        <v>1534</v>
      </c>
      <c r="AJ84" s="33" t="s">
        <v>2267</v>
      </c>
      <c r="AK84" s="52">
        <v>44954</v>
      </c>
    </row>
    <row r="85" spans="3:37" x14ac:dyDescent="0.3">
      <c r="C85" s="32" t="str">
        <v>Item_71</v>
      </c>
      <c r="D85" s="33">
        <v>20</v>
      </c>
      <c r="E85" s="33">
        <v>80</v>
      </c>
      <c r="F85" s="33" t="s">
        <v>1336</v>
      </c>
      <c r="G85" s="34" t="s">
        <v>1333</v>
      </c>
      <c r="Q85" s="83">
        <v>12.360848779669546</v>
      </c>
      <c r="S85" s="83" t="str">
        <v>Z</v>
      </c>
      <c r="V85" s="32" t="s">
        <v>1418</v>
      </c>
      <c r="W85" s="33">
        <v>58</v>
      </c>
      <c r="X85" s="52">
        <v>53498</v>
      </c>
      <c r="AI85" s="32" t="s">
        <v>1535</v>
      </c>
      <c r="AJ85" s="33" t="s">
        <v>2266</v>
      </c>
      <c r="AK85" s="52">
        <v>36217</v>
      </c>
    </row>
    <row r="86" spans="3:37" x14ac:dyDescent="0.3">
      <c r="C86" s="32" t="str">
        <v>Item_72</v>
      </c>
      <c r="D86" s="33">
        <v>50</v>
      </c>
      <c r="E86" s="33">
        <v>22</v>
      </c>
      <c r="F86" s="33" t="s">
        <v>1337</v>
      </c>
      <c r="G86" s="34" t="s">
        <v>32</v>
      </c>
      <c r="Q86" s="83">
        <v>49.925784238714598</v>
      </c>
      <c r="S86" s="83" t="str">
        <v>Y</v>
      </c>
      <c r="V86" s="32" t="s">
        <v>1419</v>
      </c>
      <c r="W86" s="33">
        <v>22</v>
      </c>
      <c r="X86" s="52">
        <v>13039</v>
      </c>
      <c r="AI86" s="32" t="s">
        <v>1536</v>
      </c>
      <c r="AJ86" s="33" t="s">
        <v>17</v>
      </c>
      <c r="AK86" s="52">
        <v>24864</v>
      </c>
    </row>
    <row r="87" spans="3:37" x14ac:dyDescent="0.3">
      <c r="C87" s="32" t="str">
        <v>Item_73</v>
      </c>
      <c r="D87" s="33">
        <v>21</v>
      </c>
      <c r="E87" s="33">
        <v>68</v>
      </c>
      <c r="F87" s="33" t="s">
        <v>1336</v>
      </c>
      <c r="G87" s="34" t="s">
        <v>1332</v>
      </c>
      <c r="Q87" s="83">
        <v>18.801174201123878</v>
      </c>
      <c r="S87" s="83" t="str">
        <v>Z</v>
      </c>
      <c r="V87" s="32" t="s">
        <v>1420</v>
      </c>
      <c r="W87" s="33">
        <v>43</v>
      </c>
      <c r="X87" s="52">
        <v>28091</v>
      </c>
      <c r="AI87" s="32" t="s">
        <v>1537</v>
      </c>
      <c r="AJ87" s="33" t="s">
        <v>2268</v>
      </c>
      <c r="AK87" s="52">
        <v>46244</v>
      </c>
    </row>
    <row r="88" spans="3:37" x14ac:dyDescent="0.3">
      <c r="C88" s="32" t="str">
        <v>Item_74</v>
      </c>
      <c r="D88" s="33">
        <v>21</v>
      </c>
      <c r="E88" s="33">
        <v>23</v>
      </c>
      <c r="F88" s="33" t="s">
        <v>1334</v>
      </c>
      <c r="G88" s="34" t="s">
        <v>34</v>
      </c>
      <c r="Q88" s="83">
        <v>48.089364957918882</v>
      </c>
      <c r="S88" s="83" t="str">
        <v>Y</v>
      </c>
      <c r="V88" s="32" t="s">
        <v>1421</v>
      </c>
      <c r="W88" s="33">
        <v>59</v>
      </c>
      <c r="X88" s="52">
        <v>49545</v>
      </c>
      <c r="AI88" s="32" t="s">
        <v>1538</v>
      </c>
      <c r="AJ88" s="33" t="s">
        <v>2269</v>
      </c>
      <c r="AK88" s="52">
        <v>55509</v>
      </c>
    </row>
    <row r="89" spans="3:37" x14ac:dyDescent="0.3">
      <c r="C89" s="32" t="str">
        <v>Item_75</v>
      </c>
      <c r="D89" s="33">
        <v>78</v>
      </c>
      <c r="E89" s="33">
        <v>22</v>
      </c>
      <c r="F89" s="33" t="s">
        <v>1335</v>
      </c>
      <c r="G89" s="34" t="s">
        <v>1333</v>
      </c>
      <c r="Q89" s="83">
        <v>49.925784238714598</v>
      </c>
      <c r="S89" s="83" t="str">
        <v>Z</v>
      </c>
      <c r="V89" s="32" t="s">
        <v>1422</v>
      </c>
      <c r="W89" s="33">
        <v>58</v>
      </c>
      <c r="X89" s="52">
        <v>47616</v>
      </c>
      <c r="AI89" s="32" t="s">
        <v>1539</v>
      </c>
      <c r="AJ89" s="33" t="s">
        <v>17</v>
      </c>
      <c r="AK89" s="52">
        <v>28488</v>
      </c>
    </row>
    <row r="90" spans="3:37" x14ac:dyDescent="0.3">
      <c r="C90" s="32" t="str">
        <v>Item_76</v>
      </c>
      <c r="D90" s="33">
        <v>5</v>
      </c>
      <c r="E90" s="33">
        <v>95</v>
      </c>
      <c r="F90" s="33" t="s">
        <v>1336</v>
      </c>
      <c r="G90" s="34" t="s">
        <v>1333</v>
      </c>
      <c r="Q90" s="83">
        <v>4.3104420028516301</v>
      </c>
      <c r="S90" s="83" t="str">
        <v>Z</v>
      </c>
      <c r="V90" s="32" t="s">
        <v>1423</v>
      </c>
      <c r="W90" s="33">
        <v>57</v>
      </c>
      <c r="X90" s="52">
        <v>54492</v>
      </c>
      <c r="AI90" s="32" t="s">
        <v>1540</v>
      </c>
      <c r="AJ90" s="33" t="s">
        <v>2269</v>
      </c>
      <c r="AK90" s="52">
        <v>50122</v>
      </c>
    </row>
    <row r="91" spans="3:37" x14ac:dyDescent="0.3">
      <c r="C91" s="32" t="str">
        <v>Item_77</v>
      </c>
      <c r="D91" s="33">
        <v>46</v>
      </c>
      <c r="E91" s="33">
        <v>8</v>
      </c>
      <c r="F91" s="33" t="s">
        <v>1337</v>
      </c>
      <c r="G91" s="34" t="s">
        <v>33</v>
      </c>
      <c r="Q91" s="83">
        <v>67.449173217674172</v>
      </c>
      <c r="S91" s="83" t="str">
        <v>Y</v>
      </c>
      <c r="V91" s="32" t="s">
        <v>1424</v>
      </c>
      <c r="W91" s="33">
        <v>21</v>
      </c>
      <c r="X91" s="52">
        <v>24983</v>
      </c>
      <c r="AI91" s="32" t="s">
        <v>1541</v>
      </c>
      <c r="AJ91" s="33" t="s">
        <v>2268</v>
      </c>
      <c r="AK91" s="52">
        <v>41920</v>
      </c>
    </row>
    <row r="92" spans="3:37" x14ac:dyDescent="0.3">
      <c r="C92" s="32" t="str">
        <v>Item_78</v>
      </c>
      <c r="D92" s="33">
        <v>51</v>
      </c>
      <c r="E92" s="33">
        <v>21</v>
      </c>
      <c r="F92" s="33" t="s">
        <v>1337</v>
      </c>
      <c r="G92" s="34" t="s">
        <v>32</v>
      </c>
      <c r="Q92" s="83">
        <v>51.762203519510315</v>
      </c>
      <c r="S92" s="83" t="str">
        <v>Y</v>
      </c>
      <c r="V92" s="32" t="s">
        <v>1425</v>
      </c>
      <c r="W92" s="33">
        <v>31</v>
      </c>
      <c r="X92" s="52">
        <v>31141</v>
      </c>
      <c r="AI92" s="32" t="s">
        <v>1542</v>
      </c>
      <c r="AJ92" s="33" t="s">
        <v>2266</v>
      </c>
      <c r="AK92" s="52">
        <v>32922</v>
      </c>
    </row>
    <row r="93" spans="3:37" x14ac:dyDescent="0.3">
      <c r="C93" s="32" t="str">
        <v>Item_79</v>
      </c>
      <c r="D93" s="33">
        <v>93</v>
      </c>
      <c r="E93" s="33">
        <v>3</v>
      </c>
      <c r="F93" s="33" t="s">
        <v>1337</v>
      </c>
      <c r="G93" s="34" t="s">
        <v>32</v>
      </c>
      <c r="Q93" s="83">
        <v>89.589148773006144</v>
      </c>
      <c r="S93" s="83" t="str">
        <v>Y</v>
      </c>
      <c r="V93" s="32" t="s">
        <v>1426</v>
      </c>
      <c r="W93" s="33">
        <v>64</v>
      </c>
      <c r="X93" s="52">
        <v>65526</v>
      </c>
      <c r="AI93" s="32" t="s">
        <v>1543</v>
      </c>
      <c r="AJ93" s="33" t="s">
        <v>2269</v>
      </c>
      <c r="AK93" s="52">
        <v>50624</v>
      </c>
    </row>
    <row r="94" spans="3:37" x14ac:dyDescent="0.3">
      <c r="C94" s="32" t="str">
        <v>Item_80</v>
      </c>
      <c r="D94" s="33">
        <v>56</v>
      </c>
      <c r="E94" s="33">
        <v>13</v>
      </c>
      <c r="F94" s="33" t="s">
        <v>1337</v>
      </c>
      <c r="G94" s="34" t="s">
        <v>34</v>
      </c>
      <c r="Q94" s="83">
        <v>53.213608023854704</v>
      </c>
      <c r="S94" s="83" t="str">
        <v>Y</v>
      </c>
      <c r="V94" s="32" t="s">
        <v>1427</v>
      </c>
      <c r="W94" s="33">
        <v>24</v>
      </c>
      <c r="X94" s="52">
        <v>25735</v>
      </c>
      <c r="AI94" s="32" t="s">
        <v>1544</v>
      </c>
      <c r="AJ94" s="33" t="s">
        <v>2268</v>
      </c>
      <c r="AK94" s="52">
        <v>46657</v>
      </c>
    </row>
    <row r="95" spans="3:37" x14ac:dyDescent="0.3">
      <c r="C95" s="32" t="str">
        <v>Item_81</v>
      </c>
      <c r="D95" s="33">
        <v>17</v>
      </c>
      <c r="E95" s="33">
        <v>83</v>
      </c>
      <c r="F95" s="33" t="s">
        <v>1336</v>
      </c>
      <c r="G95" s="34" t="s">
        <v>1333</v>
      </c>
      <c r="Q95" s="83">
        <v>10.750767424305963</v>
      </c>
      <c r="S95" s="83" t="str">
        <v>Z</v>
      </c>
      <c r="V95" s="32" t="s">
        <v>1428</v>
      </c>
      <c r="W95" s="33">
        <v>63</v>
      </c>
      <c r="X95" s="52">
        <v>65002</v>
      </c>
      <c r="AI95" s="32" t="s">
        <v>1545</v>
      </c>
      <c r="AJ95" s="33" t="s">
        <v>2267</v>
      </c>
      <c r="AK95" s="52">
        <v>41221</v>
      </c>
    </row>
    <row r="96" spans="3:37" x14ac:dyDescent="0.3">
      <c r="C96" s="32" t="str">
        <v>Item_82</v>
      </c>
      <c r="D96" s="33">
        <v>59</v>
      </c>
      <c r="E96" s="33">
        <v>12</v>
      </c>
      <c r="F96" s="33" t="s">
        <v>1337</v>
      </c>
      <c r="G96" s="34" t="s">
        <v>34</v>
      </c>
      <c r="Q96" s="83">
        <v>56.060721062618597</v>
      </c>
      <c r="S96" s="83" t="str">
        <v>Y</v>
      </c>
      <c r="V96" s="32" t="s">
        <v>1429</v>
      </c>
      <c r="W96" s="33">
        <v>63</v>
      </c>
      <c r="X96" s="52">
        <v>60832</v>
      </c>
      <c r="AI96" s="32" t="s">
        <v>1546</v>
      </c>
      <c r="AJ96" s="33" t="s">
        <v>2267</v>
      </c>
      <c r="AK96" s="52">
        <v>38166</v>
      </c>
    </row>
    <row r="97" spans="3:37" x14ac:dyDescent="0.3">
      <c r="C97" s="32" t="str">
        <v>Item_83</v>
      </c>
      <c r="D97" s="33">
        <v>5</v>
      </c>
      <c r="E97" s="33">
        <v>28</v>
      </c>
      <c r="F97" s="33" t="s">
        <v>1334</v>
      </c>
      <c r="G97" s="34" t="s">
        <v>34</v>
      </c>
      <c r="Q97" s="83">
        <v>46.143478695739148</v>
      </c>
      <c r="S97" s="83" t="str">
        <v>Y</v>
      </c>
      <c r="V97" s="32" t="s">
        <v>1430</v>
      </c>
      <c r="W97" s="33">
        <v>39</v>
      </c>
      <c r="X97" s="52">
        <v>30549</v>
      </c>
      <c r="AI97" s="32" t="s">
        <v>1547</v>
      </c>
      <c r="AJ97" s="33" t="s">
        <v>17</v>
      </c>
      <c r="AK97" s="52">
        <v>24435</v>
      </c>
    </row>
    <row r="98" spans="3:37" x14ac:dyDescent="0.3">
      <c r="C98" s="32" t="str">
        <v>Item_84</v>
      </c>
      <c r="D98" s="33">
        <v>43</v>
      </c>
      <c r="E98" s="33">
        <v>17</v>
      </c>
      <c r="F98" s="33" t="s">
        <v>1337</v>
      </c>
      <c r="G98" s="34" t="s">
        <v>34</v>
      </c>
      <c r="Q98" s="83">
        <v>59.107880642693175</v>
      </c>
      <c r="S98" s="83" t="str">
        <v>Y</v>
      </c>
      <c r="V98" s="32" t="s">
        <v>1431</v>
      </c>
      <c r="W98" s="33">
        <v>32</v>
      </c>
      <c r="X98" s="52">
        <v>30090</v>
      </c>
      <c r="AI98" s="32" t="s">
        <v>1548</v>
      </c>
      <c r="AJ98" s="33" t="s">
        <v>17</v>
      </c>
      <c r="AK98" s="52">
        <v>33915</v>
      </c>
    </row>
    <row r="99" spans="3:37" x14ac:dyDescent="0.3">
      <c r="C99" s="32" t="str">
        <v>Item_85</v>
      </c>
      <c r="D99" s="33">
        <v>85</v>
      </c>
      <c r="E99" s="33">
        <v>3</v>
      </c>
      <c r="F99" s="33" t="s">
        <v>1337</v>
      </c>
      <c r="G99" s="34" t="s">
        <v>33</v>
      </c>
      <c r="Q99" s="83">
        <v>89.589148773006144</v>
      </c>
      <c r="S99" s="83" t="str">
        <v>Y</v>
      </c>
      <c r="V99" s="32" t="s">
        <v>1432</v>
      </c>
      <c r="W99" s="33">
        <v>51</v>
      </c>
      <c r="X99" s="52">
        <v>32585</v>
      </c>
      <c r="AI99" s="32" t="s">
        <v>1549</v>
      </c>
      <c r="AJ99" s="33" t="s">
        <v>2267</v>
      </c>
      <c r="AK99" s="52">
        <v>35563</v>
      </c>
    </row>
    <row r="100" spans="3:37" x14ac:dyDescent="0.3">
      <c r="C100" s="32" t="str">
        <v>Item_86</v>
      </c>
      <c r="D100" s="33">
        <v>82</v>
      </c>
      <c r="E100" s="33">
        <v>8</v>
      </c>
      <c r="F100" s="33" t="s">
        <v>1337</v>
      </c>
      <c r="G100" s="34" t="s">
        <v>32</v>
      </c>
      <c r="Q100" s="83">
        <v>67.449173217674172</v>
      </c>
      <c r="S100" s="83" t="str">
        <v>Y</v>
      </c>
      <c r="V100" s="32" t="s">
        <v>1433</v>
      </c>
      <c r="W100" s="33">
        <v>37</v>
      </c>
      <c r="X100" s="52">
        <v>25587</v>
      </c>
      <c r="AI100" s="32" t="s">
        <v>1550</v>
      </c>
      <c r="AJ100" s="33" t="s">
        <v>2268</v>
      </c>
      <c r="AK100" s="52">
        <v>44734</v>
      </c>
    </row>
    <row r="101" spans="3:37" x14ac:dyDescent="0.3">
      <c r="C101" s="32" t="str">
        <v>Item_87</v>
      </c>
      <c r="D101" s="33">
        <v>89</v>
      </c>
      <c r="E101" s="33">
        <v>4</v>
      </c>
      <c r="F101" s="33" t="s">
        <v>1337</v>
      </c>
      <c r="G101" s="34" t="s">
        <v>34</v>
      </c>
      <c r="Q101" s="83">
        <v>85.030387269938657</v>
      </c>
      <c r="S101" s="83" t="str">
        <v>Y</v>
      </c>
      <c r="V101" s="32" t="s">
        <v>1434</v>
      </c>
      <c r="W101" s="33">
        <v>25</v>
      </c>
      <c r="X101" s="52">
        <v>20524</v>
      </c>
      <c r="AI101" s="32" t="s">
        <v>1551</v>
      </c>
      <c r="AJ101" s="33" t="s">
        <v>2267</v>
      </c>
      <c r="AK101" s="52">
        <v>38085</v>
      </c>
    </row>
    <row r="102" spans="3:37" x14ac:dyDescent="0.3">
      <c r="C102" s="32" t="str">
        <v>Item_88</v>
      </c>
      <c r="D102" s="33">
        <v>95</v>
      </c>
      <c r="E102" s="33">
        <v>2</v>
      </c>
      <c r="F102" s="33" t="s">
        <v>1337</v>
      </c>
      <c r="G102" s="34" t="s">
        <v>34</v>
      </c>
      <c r="Q102" s="83">
        <v>94.147910276073617</v>
      </c>
      <c r="S102" s="83" t="str">
        <v>Y</v>
      </c>
      <c r="V102" s="32" t="s">
        <v>1435</v>
      </c>
      <c r="W102" s="33">
        <v>51</v>
      </c>
      <c r="X102" s="52">
        <v>41404</v>
      </c>
      <c r="AI102" s="32" t="s">
        <v>1552</v>
      </c>
      <c r="AJ102" s="33" t="s">
        <v>2266</v>
      </c>
      <c r="AK102" s="52">
        <v>28873</v>
      </c>
    </row>
    <row r="103" spans="3:37" x14ac:dyDescent="0.3">
      <c r="C103" s="32" t="str">
        <v>Item_89</v>
      </c>
      <c r="D103" s="33">
        <v>11</v>
      </c>
      <c r="E103" s="33">
        <v>39</v>
      </c>
      <c r="F103" s="33" t="s">
        <v>1334</v>
      </c>
      <c r="G103" s="34" t="s">
        <v>32</v>
      </c>
      <c r="Q103" s="83">
        <v>35.927935587117425</v>
      </c>
      <c r="S103" s="83" t="str">
        <v>Y</v>
      </c>
      <c r="V103" s="32" t="s">
        <v>1436</v>
      </c>
      <c r="W103" s="33">
        <v>51</v>
      </c>
      <c r="X103" s="52">
        <v>42731</v>
      </c>
      <c r="AI103" s="32" t="s">
        <v>1553</v>
      </c>
      <c r="AJ103" s="33" t="s">
        <v>17</v>
      </c>
      <c r="AK103" s="52">
        <v>28452</v>
      </c>
    </row>
    <row r="104" spans="3:37" x14ac:dyDescent="0.3">
      <c r="C104" s="32" t="str">
        <v>Item_90</v>
      </c>
      <c r="D104" s="33">
        <v>91</v>
      </c>
      <c r="E104" s="33">
        <v>4</v>
      </c>
      <c r="F104" s="33" t="s">
        <v>1337</v>
      </c>
      <c r="G104" s="34" t="s">
        <v>32</v>
      </c>
      <c r="Q104" s="83">
        <v>85.030387269938657</v>
      </c>
      <c r="S104" s="83" t="str">
        <v>Y</v>
      </c>
      <c r="V104" s="32" t="s">
        <v>1437</v>
      </c>
      <c r="W104" s="33">
        <v>40</v>
      </c>
      <c r="X104" s="52">
        <v>26339</v>
      </c>
      <c r="AI104" s="32" t="s">
        <v>1554</v>
      </c>
      <c r="AJ104" s="33" t="s">
        <v>2266</v>
      </c>
      <c r="AK104" s="52">
        <v>33627</v>
      </c>
    </row>
    <row r="105" spans="3:37" x14ac:dyDescent="0.3">
      <c r="C105" s="32" t="str">
        <v>Item_91</v>
      </c>
      <c r="D105" s="33">
        <v>60</v>
      </c>
      <c r="E105" s="33">
        <v>23</v>
      </c>
      <c r="F105" s="33" t="s">
        <v>1335</v>
      </c>
      <c r="G105" s="34" t="s">
        <v>35</v>
      </c>
      <c r="Q105" s="83">
        <v>48.089364957918882</v>
      </c>
      <c r="S105" s="83" t="str">
        <v>Z</v>
      </c>
      <c r="V105" s="32" t="s">
        <v>1438</v>
      </c>
      <c r="W105" s="33">
        <v>23</v>
      </c>
      <c r="X105" s="52">
        <v>31863</v>
      </c>
      <c r="AI105" s="32" t="s">
        <v>1555</v>
      </c>
      <c r="AJ105" s="33" t="s">
        <v>2268</v>
      </c>
      <c r="AK105" s="52">
        <v>39344</v>
      </c>
    </row>
    <row r="106" spans="3:37" x14ac:dyDescent="0.3">
      <c r="C106" s="32" t="str">
        <v>Item_92</v>
      </c>
      <c r="D106" s="33">
        <v>34</v>
      </c>
      <c r="E106" s="33">
        <v>10</v>
      </c>
      <c r="F106" s="33" t="s">
        <v>1334</v>
      </c>
      <c r="G106" s="34" t="s">
        <v>33</v>
      </c>
      <c r="Q106" s="83">
        <v>61.754947140146378</v>
      </c>
      <c r="S106" s="83" t="str">
        <v>Y</v>
      </c>
      <c r="V106" s="32" t="s">
        <v>1439</v>
      </c>
      <c r="W106" s="33">
        <v>52</v>
      </c>
      <c r="X106" s="52">
        <v>41764</v>
      </c>
      <c r="AI106" s="32" t="s">
        <v>1556</v>
      </c>
      <c r="AJ106" s="33" t="s">
        <v>2268</v>
      </c>
      <c r="AK106" s="52">
        <v>49603</v>
      </c>
    </row>
    <row r="107" spans="3:37" x14ac:dyDescent="0.3">
      <c r="C107" s="32" t="str">
        <v>Item_93</v>
      </c>
      <c r="D107" s="33">
        <v>42</v>
      </c>
      <c r="E107" s="33">
        <v>34</v>
      </c>
      <c r="F107" s="33" t="s">
        <v>1335</v>
      </c>
      <c r="G107" s="34" t="s">
        <v>35</v>
      </c>
      <c r="Q107" s="83">
        <v>40.571364272854574</v>
      </c>
      <c r="S107" s="83" t="str">
        <v>Z</v>
      </c>
      <c r="V107" s="32" t="s">
        <v>1440</v>
      </c>
      <c r="W107" s="33">
        <v>42</v>
      </c>
      <c r="X107" s="52">
        <v>34022</v>
      </c>
      <c r="AI107" s="32" t="s">
        <v>1557</v>
      </c>
      <c r="AJ107" s="33" t="s">
        <v>2269</v>
      </c>
      <c r="AK107" s="52">
        <v>49452</v>
      </c>
    </row>
    <row r="108" spans="3:37" x14ac:dyDescent="0.3">
      <c r="C108" s="32" t="str">
        <v>Item_94</v>
      </c>
      <c r="D108" s="33">
        <v>32</v>
      </c>
      <c r="E108" s="33">
        <v>20</v>
      </c>
      <c r="F108" s="33" t="s">
        <v>1334</v>
      </c>
      <c r="G108" s="34" t="s">
        <v>34</v>
      </c>
      <c r="Q108" s="83">
        <v>53.598622800306032</v>
      </c>
      <c r="S108" s="83" t="str">
        <v>Y</v>
      </c>
      <c r="V108" s="32" t="s">
        <v>1441</v>
      </c>
      <c r="W108" s="33">
        <v>53</v>
      </c>
      <c r="X108" s="52">
        <v>52641</v>
      </c>
      <c r="AI108" s="32" t="s">
        <v>1558</v>
      </c>
      <c r="AJ108" s="33" t="s">
        <v>2266</v>
      </c>
      <c r="AK108" s="52">
        <v>25813</v>
      </c>
    </row>
    <row r="109" spans="3:37" x14ac:dyDescent="0.3">
      <c r="C109" s="32" t="str">
        <v>Item_95</v>
      </c>
      <c r="D109" s="33">
        <v>57</v>
      </c>
      <c r="E109" s="33">
        <v>19</v>
      </c>
      <c r="F109" s="33" t="s">
        <v>1337</v>
      </c>
      <c r="G109" s="34" t="s">
        <v>32</v>
      </c>
      <c r="Q109" s="83">
        <v>55.435042081101749</v>
      </c>
      <c r="S109" s="83" t="str">
        <v>Y</v>
      </c>
      <c r="V109" s="32" t="s">
        <v>1442</v>
      </c>
      <c r="W109" s="33">
        <v>22</v>
      </c>
      <c r="X109" s="52">
        <v>20512</v>
      </c>
      <c r="AI109" s="32" t="s">
        <v>1559</v>
      </c>
      <c r="AJ109" s="33" t="s">
        <v>2268</v>
      </c>
      <c r="AK109" s="52">
        <v>48366</v>
      </c>
    </row>
    <row r="110" spans="3:37" x14ac:dyDescent="0.3">
      <c r="C110" s="32" t="str">
        <v>Item_96</v>
      </c>
      <c r="D110" s="33">
        <v>45</v>
      </c>
      <c r="E110" s="33">
        <v>55</v>
      </c>
      <c r="F110" s="33" t="s">
        <v>1335</v>
      </c>
      <c r="G110" s="34" t="s">
        <v>1333</v>
      </c>
      <c r="Q110" s="83">
        <v>25.778193407699405</v>
      </c>
      <c r="S110" s="83" t="str">
        <v>Z</v>
      </c>
      <c r="V110" s="32" t="s">
        <v>1443</v>
      </c>
      <c r="W110" s="33">
        <v>47</v>
      </c>
      <c r="X110" s="52">
        <v>41613</v>
      </c>
      <c r="AI110" s="32" t="s">
        <v>1560</v>
      </c>
      <c r="AJ110" s="33" t="s">
        <v>2269</v>
      </c>
      <c r="AK110" s="52">
        <v>46369</v>
      </c>
    </row>
    <row r="111" spans="3:37" x14ac:dyDescent="0.3">
      <c r="C111" s="32" t="str">
        <v>Item_97</v>
      </c>
      <c r="D111" s="33">
        <v>11</v>
      </c>
      <c r="E111" s="33">
        <v>77</v>
      </c>
      <c r="F111" s="33" t="s">
        <v>1336</v>
      </c>
      <c r="G111" s="34" t="s">
        <v>1332</v>
      </c>
      <c r="Q111" s="83">
        <v>13.970930135033129</v>
      </c>
      <c r="S111" s="83" t="str">
        <v>Z</v>
      </c>
      <c r="V111" s="32" t="s">
        <v>1444</v>
      </c>
      <c r="W111" s="33">
        <v>65</v>
      </c>
      <c r="X111" s="52">
        <v>71818</v>
      </c>
      <c r="AI111" s="32" t="s">
        <v>1561</v>
      </c>
      <c r="AJ111" s="33" t="s">
        <v>2267</v>
      </c>
      <c r="AK111" s="52">
        <v>40063</v>
      </c>
    </row>
    <row r="112" spans="3:37" x14ac:dyDescent="0.3">
      <c r="C112" s="32" t="str">
        <v>Item_98</v>
      </c>
      <c r="D112" s="33">
        <v>67</v>
      </c>
      <c r="E112" s="33">
        <v>5</v>
      </c>
      <c r="F112" s="33" t="s">
        <v>1337</v>
      </c>
      <c r="G112" s="34" t="s">
        <v>33</v>
      </c>
      <c r="Q112" s="83">
        <v>80.471625766871171</v>
      </c>
      <c r="S112" s="83" t="str">
        <v>Y</v>
      </c>
      <c r="V112" s="32" t="s">
        <v>1445</v>
      </c>
      <c r="W112" s="33">
        <v>40</v>
      </c>
      <c r="X112" s="52">
        <v>26584</v>
      </c>
      <c r="AI112" s="32" t="s">
        <v>1562</v>
      </c>
      <c r="AJ112" s="33" t="s">
        <v>2269</v>
      </c>
      <c r="AK112" s="52">
        <v>48805</v>
      </c>
    </row>
    <row r="113" spans="3:37" x14ac:dyDescent="0.3">
      <c r="C113" s="32" t="str">
        <v>Item_99</v>
      </c>
      <c r="D113" s="33">
        <v>14</v>
      </c>
      <c r="E113" s="33">
        <v>50</v>
      </c>
      <c r="F113" s="33" t="s">
        <v>1336</v>
      </c>
      <c r="G113" s="34" t="s">
        <v>35</v>
      </c>
      <c r="Q113" s="83">
        <v>28.461662333305377</v>
      </c>
      <c r="S113" s="83" t="str">
        <v>Z</v>
      </c>
      <c r="V113" s="32" t="s">
        <v>1446</v>
      </c>
      <c r="W113" s="33">
        <v>19</v>
      </c>
      <c r="X113" s="52">
        <v>26896</v>
      </c>
      <c r="AI113" s="32" t="s">
        <v>1563</v>
      </c>
      <c r="AJ113" s="33" t="s">
        <v>2268</v>
      </c>
      <c r="AK113" s="52">
        <v>46907</v>
      </c>
    </row>
    <row r="114" spans="3:37" x14ac:dyDescent="0.3">
      <c r="C114" s="32" t="str">
        <v>Item_100</v>
      </c>
      <c r="D114" s="33">
        <v>22</v>
      </c>
      <c r="E114" s="33">
        <v>45</v>
      </c>
      <c r="F114" s="33" t="s">
        <v>1336</v>
      </c>
      <c r="G114" s="34" t="s">
        <v>35</v>
      </c>
      <c r="Q114" s="83">
        <v>31.145131258911345</v>
      </c>
      <c r="S114" s="83" t="str">
        <v>Z</v>
      </c>
      <c r="V114" s="35" t="s">
        <v>1447</v>
      </c>
      <c r="W114" s="36">
        <v>56</v>
      </c>
      <c r="X114" s="53">
        <v>54501</v>
      </c>
      <c r="AI114" s="32" t="s">
        <v>1564</v>
      </c>
      <c r="AJ114" s="33" t="s">
        <v>2269</v>
      </c>
      <c r="AK114" s="52">
        <v>44953</v>
      </c>
    </row>
    <row r="115" spans="3:37" x14ac:dyDescent="0.3">
      <c r="C115" s="32" t="str">
        <v>Item_101</v>
      </c>
      <c r="D115" s="33">
        <v>44</v>
      </c>
      <c r="E115" s="33">
        <v>32</v>
      </c>
      <c r="F115" s="33" t="s">
        <v>1335</v>
      </c>
      <c r="G115" s="34" t="s">
        <v>35</v>
      </c>
      <c r="Q115" s="83">
        <v>42.428735747149432</v>
      </c>
      <c r="S115" s="83" t="str">
        <v>Z</v>
      </c>
      <c r="AI115" s="32" t="s">
        <v>1565</v>
      </c>
      <c r="AJ115" s="33" t="s">
        <v>2266</v>
      </c>
      <c r="AK115" s="52">
        <v>31091</v>
      </c>
    </row>
    <row r="116" spans="3:37" x14ac:dyDescent="0.3">
      <c r="C116" s="32" t="str">
        <v>Item_102</v>
      </c>
      <c r="D116" s="33">
        <v>16</v>
      </c>
      <c r="E116" s="33">
        <v>60</v>
      </c>
      <c r="F116" s="33" t="s">
        <v>1336</v>
      </c>
      <c r="G116" s="34" t="s">
        <v>78</v>
      </c>
      <c r="Q116" s="83">
        <v>23.094724482093433</v>
      </c>
      <c r="S116" s="83" t="str">
        <v>Z</v>
      </c>
      <c r="X116" t="s">
        <v>1448</v>
      </c>
      <c r="Y116" t="s">
        <v>77</v>
      </c>
      <c r="AI116" s="32" t="s">
        <v>1566</v>
      </c>
      <c r="AJ116" s="33" t="s">
        <v>2269</v>
      </c>
      <c r="AK116" s="52">
        <v>50524</v>
      </c>
    </row>
    <row r="117" spans="3:37" x14ac:dyDescent="0.3">
      <c r="C117" s="32" t="str">
        <v>Item_103</v>
      </c>
      <c r="D117" s="33">
        <v>56</v>
      </c>
      <c r="E117" s="33">
        <v>26</v>
      </c>
      <c r="F117" s="33" t="s">
        <v>1335</v>
      </c>
      <c r="G117" s="34" t="s">
        <v>35</v>
      </c>
      <c r="Q117" s="83">
        <v>42.580107115531739</v>
      </c>
      <c r="S117" s="83" t="str">
        <v>Z</v>
      </c>
      <c r="AI117" s="32" t="s">
        <v>1567</v>
      </c>
      <c r="AJ117" s="33" t="s">
        <v>17</v>
      </c>
      <c r="AK117" s="52">
        <v>22931</v>
      </c>
    </row>
    <row r="118" spans="3:37" x14ac:dyDescent="0.3">
      <c r="C118" s="32" t="str">
        <v>Item_104</v>
      </c>
      <c r="D118" s="33">
        <v>18</v>
      </c>
      <c r="E118" s="33">
        <v>24</v>
      </c>
      <c r="F118" s="33" t="s">
        <v>1334</v>
      </c>
      <c r="G118" s="34" t="s">
        <v>34</v>
      </c>
      <c r="Q118" s="83">
        <v>46.252945677123165</v>
      </c>
      <c r="S118" s="83" t="str">
        <v>Y</v>
      </c>
      <c r="AI118" s="32" t="s">
        <v>1568</v>
      </c>
      <c r="AJ118" s="33" t="s">
        <v>2268</v>
      </c>
      <c r="AK118" s="52">
        <v>49570</v>
      </c>
    </row>
    <row r="119" spans="3:37" x14ac:dyDescent="0.3">
      <c r="C119" s="32" t="str">
        <v>Item_105</v>
      </c>
      <c r="D119" s="33">
        <v>40</v>
      </c>
      <c r="E119" s="33">
        <v>9</v>
      </c>
      <c r="F119" s="33" t="s">
        <v>1337</v>
      </c>
      <c r="G119" s="34" t="s">
        <v>33</v>
      </c>
      <c r="Q119" s="83">
        <v>64.602060178910278</v>
      </c>
      <c r="S119" s="83" t="str">
        <v>Y</v>
      </c>
      <c r="AI119" s="32" t="s">
        <v>1569</v>
      </c>
      <c r="AJ119" s="33" t="s">
        <v>2268</v>
      </c>
      <c r="AK119" s="52">
        <v>47539</v>
      </c>
    </row>
    <row r="120" spans="3:37" x14ac:dyDescent="0.3">
      <c r="C120" s="32" t="str">
        <v>Item_106</v>
      </c>
      <c r="D120" s="33">
        <v>79</v>
      </c>
      <c r="E120" s="33">
        <v>9</v>
      </c>
      <c r="F120" s="33" t="s">
        <v>1337</v>
      </c>
      <c r="G120" s="34" t="s">
        <v>32</v>
      </c>
      <c r="Q120" s="83">
        <v>64.602060178910278</v>
      </c>
      <c r="S120" s="83" t="str">
        <v>Y</v>
      </c>
      <c r="AI120" s="32" t="s">
        <v>1570</v>
      </c>
      <c r="AJ120" s="33" t="s">
        <v>2268</v>
      </c>
      <c r="AK120" s="52">
        <v>47885</v>
      </c>
    </row>
    <row r="121" spans="3:37" x14ac:dyDescent="0.3">
      <c r="C121" s="32" t="str">
        <v>Item_107</v>
      </c>
      <c r="D121" s="33">
        <v>93</v>
      </c>
      <c r="E121" s="33">
        <v>3</v>
      </c>
      <c r="F121" s="33" t="s">
        <v>1337</v>
      </c>
      <c r="G121" s="34" t="s">
        <v>32</v>
      </c>
      <c r="Q121" s="83">
        <v>89.589148773006144</v>
      </c>
      <c r="S121" s="83" t="str">
        <v>Y</v>
      </c>
      <c r="AI121" s="32" t="s">
        <v>1571</v>
      </c>
      <c r="AJ121" s="33" t="s">
        <v>2269</v>
      </c>
      <c r="AK121" s="52">
        <v>50709</v>
      </c>
    </row>
    <row r="122" spans="3:37" x14ac:dyDescent="0.3">
      <c r="C122" s="32" t="str">
        <v>Item_108</v>
      </c>
      <c r="D122" s="33">
        <v>39</v>
      </c>
      <c r="E122" s="33">
        <v>27</v>
      </c>
      <c r="F122" s="33" t="s">
        <v>1334</v>
      </c>
      <c r="G122" s="34" t="s">
        <v>32</v>
      </c>
      <c r="Q122" s="83">
        <v>47.072164432886581</v>
      </c>
      <c r="S122" s="83" t="str">
        <v>Y</v>
      </c>
      <c r="AI122" s="32" t="s">
        <v>1572</v>
      </c>
      <c r="AJ122" s="33" t="s">
        <v>17</v>
      </c>
      <c r="AK122" s="52">
        <v>22985</v>
      </c>
    </row>
    <row r="123" spans="3:37" x14ac:dyDescent="0.3">
      <c r="C123" s="32" t="str">
        <v>Item_109</v>
      </c>
      <c r="D123" s="33">
        <v>94</v>
      </c>
      <c r="E123" s="33">
        <v>6</v>
      </c>
      <c r="F123" s="33" t="s">
        <v>1335</v>
      </c>
      <c r="G123" s="34" t="s">
        <v>1333</v>
      </c>
      <c r="Q123" s="83">
        <v>73.143399295201959</v>
      </c>
      <c r="S123" s="83" t="str">
        <v>Z</v>
      </c>
      <c r="AI123" s="32" t="s">
        <v>1573</v>
      </c>
      <c r="AJ123" s="33" t="s">
        <v>2268</v>
      </c>
      <c r="AK123" s="52">
        <v>44719</v>
      </c>
    </row>
    <row r="124" spans="3:37" x14ac:dyDescent="0.3">
      <c r="C124" s="32" t="str">
        <v>Item_110</v>
      </c>
      <c r="D124" s="33">
        <v>47</v>
      </c>
      <c r="E124" s="33">
        <v>46</v>
      </c>
      <c r="F124" s="33" t="s">
        <v>1335</v>
      </c>
      <c r="G124" s="34" t="s">
        <v>1332</v>
      </c>
      <c r="Q124" s="83">
        <v>30.608437473790151</v>
      </c>
      <c r="S124" s="83" t="str">
        <v>Z</v>
      </c>
      <c r="AI124" s="32" t="s">
        <v>1574</v>
      </c>
      <c r="AJ124" s="33" t="s">
        <v>2266</v>
      </c>
      <c r="AK124" s="52">
        <v>31706</v>
      </c>
    </row>
    <row r="125" spans="3:37" x14ac:dyDescent="0.3">
      <c r="C125" s="32" t="str">
        <v>Item_111</v>
      </c>
      <c r="D125" s="33">
        <v>81</v>
      </c>
      <c r="E125" s="33">
        <v>17</v>
      </c>
      <c r="F125" s="33" t="s">
        <v>1335</v>
      </c>
      <c r="G125" s="34" t="s">
        <v>1332</v>
      </c>
      <c r="Q125" s="83">
        <v>59.107880642693175</v>
      </c>
      <c r="S125" s="83" t="str">
        <v>Z</v>
      </c>
      <c r="AI125" s="32" t="s">
        <v>1575</v>
      </c>
      <c r="AJ125" s="33" t="s">
        <v>2269</v>
      </c>
      <c r="AK125" s="52">
        <v>47914</v>
      </c>
    </row>
    <row r="126" spans="3:37" x14ac:dyDescent="0.3">
      <c r="C126" s="32" t="str">
        <v>Item_112</v>
      </c>
      <c r="D126" s="33">
        <v>30</v>
      </c>
      <c r="E126" s="33">
        <v>20</v>
      </c>
      <c r="F126" s="33" t="s">
        <v>1334</v>
      </c>
      <c r="G126" s="34" t="s">
        <v>34</v>
      </c>
      <c r="Q126" s="83">
        <v>53.598622800306032</v>
      </c>
      <c r="S126" s="83" t="str">
        <v>Y</v>
      </c>
      <c r="AI126" s="32" t="s">
        <v>1576</v>
      </c>
      <c r="AJ126" s="33" t="s">
        <v>2269</v>
      </c>
      <c r="AK126" s="52">
        <v>53071</v>
      </c>
    </row>
    <row r="127" spans="3:37" x14ac:dyDescent="0.3">
      <c r="C127" s="32" t="str">
        <v>Item_113</v>
      </c>
      <c r="D127" s="33">
        <v>52</v>
      </c>
      <c r="E127" s="33">
        <v>7</v>
      </c>
      <c r="F127" s="33" t="s">
        <v>1337</v>
      </c>
      <c r="G127" s="34" t="s">
        <v>33</v>
      </c>
      <c r="Q127" s="83">
        <v>70.296286256438066</v>
      </c>
      <c r="S127" s="83" t="str">
        <v>Y</v>
      </c>
      <c r="AI127" s="32" t="s">
        <v>1577</v>
      </c>
      <c r="AJ127" s="33" t="s">
        <v>2269</v>
      </c>
      <c r="AK127" s="52">
        <v>44935</v>
      </c>
    </row>
    <row r="128" spans="3:37" x14ac:dyDescent="0.3">
      <c r="C128" s="32" t="str">
        <v>Item_114</v>
      </c>
      <c r="D128" s="33">
        <v>71</v>
      </c>
      <c r="E128" s="33">
        <v>21</v>
      </c>
      <c r="F128" s="33" t="s">
        <v>1335</v>
      </c>
      <c r="G128" s="34" t="s">
        <v>78</v>
      </c>
      <c r="Q128" s="83">
        <v>51.762203519510315</v>
      </c>
      <c r="S128" s="83" t="str">
        <v>Z</v>
      </c>
      <c r="AI128" s="32" t="s">
        <v>1578</v>
      </c>
      <c r="AJ128" s="33" t="s">
        <v>2269</v>
      </c>
      <c r="AK128" s="52">
        <v>48757</v>
      </c>
    </row>
    <row r="129" spans="3:37" x14ac:dyDescent="0.3">
      <c r="C129" s="32" t="str">
        <v>Item_115</v>
      </c>
      <c r="D129" s="33">
        <v>60</v>
      </c>
      <c r="E129" s="33">
        <v>12</v>
      </c>
      <c r="F129" s="33" t="s">
        <v>1337</v>
      </c>
      <c r="G129" s="34" t="s">
        <v>34</v>
      </c>
      <c r="Q129" s="83">
        <v>56.060721062618597</v>
      </c>
      <c r="S129" s="83" t="str">
        <v>Y</v>
      </c>
      <c r="AI129" s="32" t="s">
        <v>1579</v>
      </c>
      <c r="AJ129" s="33" t="s">
        <v>17</v>
      </c>
      <c r="AK129" s="52">
        <v>29984</v>
      </c>
    </row>
    <row r="130" spans="3:37" x14ac:dyDescent="0.3">
      <c r="C130" s="32" t="str">
        <v>Item_116</v>
      </c>
      <c r="D130" s="33">
        <v>31</v>
      </c>
      <c r="E130" s="33">
        <v>50</v>
      </c>
      <c r="F130" s="33" t="s">
        <v>1336</v>
      </c>
      <c r="G130" s="34" t="s">
        <v>78</v>
      </c>
      <c r="Q130" s="83">
        <v>28.461662333305377</v>
      </c>
      <c r="S130" s="83" t="str">
        <v>Z</v>
      </c>
      <c r="AI130" s="32" t="s">
        <v>1580</v>
      </c>
      <c r="AJ130" s="33" t="s">
        <v>2268</v>
      </c>
      <c r="AK130" s="52">
        <v>53435</v>
      </c>
    </row>
    <row r="131" spans="3:37" x14ac:dyDescent="0.3">
      <c r="C131" s="32" t="str">
        <v>Item_117</v>
      </c>
      <c r="D131" s="33">
        <v>9</v>
      </c>
      <c r="E131" s="33">
        <v>65</v>
      </c>
      <c r="F131" s="33" t="s">
        <v>1336</v>
      </c>
      <c r="G131" s="34" t="s">
        <v>78</v>
      </c>
      <c r="Q131" s="83">
        <v>20.411255556487461</v>
      </c>
      <c r="S131" s="83" t="str">
        <v>Z</v>
      </c>
      <c r="AI131" s="32" t="s">
        <v>1581</v>
      </c>
      <c r="AJ131" s="33" t="s">
        <v>2267</v>
      </c>
      <c r="AK131" s="52">
        <v>36479</v>
      </c>
    </row>
    <row r="132" spans="3:37" x14ac:dyDescent="0.3">
      <c r="C132" s="32" t="str">
        <v>Item_118</v>
      </c>
      <c r="D132" s="33">
        <v>46</v>
      </c>
      <c r="E132" s="33">
        <v>54</v>
      </c>
      <c r="F132" s="33" t="s">
        <v>1335</v>
      </c>
      <c r="G132" s="34" t="s">
        <v>1333</v>
      </c>
      <c r="Q132" s="83">
        <v>26.314887192820599</v>
      </c>
      <c r="S132" s="83" t="str">
        <v>Z</v>
      </c>
      <c r="AI132" s="32" t="s">
        <v>1582</v>
      </c>
      <c r="AJ132" s="33" t="s">
        <v>17</v>
      </c>
      <c r="AK132" s="52">
        <v>32367</v>
      </c>
    </row>
    <row r="133" spans="3:37" x14ac:dyDescent="0.3">
      <c r="C133" s="32" t="str">
        <v>Item_119</v>
      </c>
      <c r="D133" s="33">
        <v>17</v>
      </c>
      <c r="E133" s="33">
        <v>24</v>
      </c>
      <c r="F133" s="33" t="s">
        <v>1334</v>
      </c>
      <c r="G133" s="34" t="s">
        <v>34</v>
      </c>
      <c r="Q133" s="83">
        <v>46.252945677123165</v>
      </c>
      <c r="S133" s="83" t="str">
        <v>Y</v>
      </c>
      <c r="AI133" s="32" t="s">
        <v>1583</v>
      </c>
      <c r="AJ133" s="33" t="s">
        <v>2266</v>
      </c>
      <c r="AK133" s="52">
        <v>29847</v>
      </c>
    </row>
    <row r="134" spans="3:37" x14ac:dyDescent="0.3">
      <c r="C134" s="32" t="str">
        <v>Item_120</v>
      </c>
      <c r="D134" s="33">
        <v>74</v>
      </c>
      <c r="E134" s="33">
        <v>12</v>
      </c>
      <c r="F134" s="33" t="s">
        <v>1337</v>
      </c>
      <c r="G134" s="34" t="s">
        <v>32</v>
      </c>
      <c r="Q134" s="83">
        <v>56.060721062618597</v>
      </c>
      <c r="S134" s="83" t="str">
        <v>Y</v>
      </c>
      <c r="AI134" s="32" t="s">
        <v>1584</v>
      </c>
      <c r="AJ134" s="33" t="s">
        <v>2269</v>
      </c>
      <c r="AK134" s="52">
        <v>50845</v>
      </c>
    </row>
    <row r="135" spans="3:37" x14ac:dyDescent="0.3">
      <c r="C135" s="32" t="str">
        <v>Item_121</v>
      </c>
      <c r="D135" s="33">
        <v>2</v>
      </c>
      <c r="E135" s="33">
        <v>28</v>
      </c>
      <c r="F135" s="33" t="s">
        <v>1334</v>
      </c>
      <c r="G135" s="34" t="s">
        <v>34</v>
      </c>
      <c r="Q135" s="83">
        <v>46.143478695739148</v>
      </c>
      <c r="S135" s="83" t="str">
        <v>Y</v>
      </c>
      <c r="AI135" s="32" t="s">
        <v>1585</v>
      </c>
      <c r="AJ135" s="33" t="s">
        <v>2268</v>
      </c>
      <c r="AK135" s="52">
        <v>44133</v>
      </c>
    </row>
    <row r="136" spans="3:37" x14ac:dyDescent="0.3">
      <c r="C136" s="32" t="str">
        <v>Item_122</v>
      </c>
      <c r="D136" s="33">
        <v>78</v>
      </c>
      <c r="E136" s="33">
        <v>4</v>
      </c>
      <c r="F136" s="33" t="s">
        <v>1337</v>
      </c>
      <c r="G136" s="34" t="s">
        <v>33</v>
      </c>
      <c r="Q136" s="83">
        <v>85.030387269938657</v>
      </c>
      <c r="S136" s="83" t="str">
        <v>Y</v>
      </c>
      <c r="AI136" s="32" t="s">
        <v>1586</v>
      </c>
      <c r="AJ136" s="33" t="s">
        <v>2266</v>
      </c>
      <c r="AK136" s="52">
        <v>30255</v>
      </c>
    </row>
    <row r="137" spans="3:37" x14ac:dyDescent="0.3">
      <c r="C137" s="32" t="str">
        <v>Item_123</v>
      </c>
      <c r="D137" s="33">
        <v>78</v>
      </c>
      <c r="E137" s="33">
        <v>22</v>
      </c>
      <c r="F137" s="33" t="s">
        <v>1335</v>
      </c>
      <c r="G137" s="34" t="s">
        <v>1333</v>
      </c>
      <c r="Q137" s="83">
        <v>49.925784238714598</v>
      </c>
      <c r="S137" s="83" t="str">
        <v>Z</v>
      </c>
      <c r="AI137" s="32" t="s">
        <v>1587</v>
      </c>
      <c r="AJ137" s="33" t="s">
        <v>2267</v>
      </c>
      <c r="AK137" s="52">
        <v>38368</v>
      </c>
    </row>
    <row r="138" spans="3:37" x14ac:dyDescent="0.3">
      <c r="C138" s="32" t="str">
        <v>Item_124</v>
      </c>
      <c r="D138" s="33">
        <v>65</v>
      </c>
      <c r="E138" s="33">
        <v>35</v>
      </c>
      <c r="F138" s="33" t="s">
        <v>1335</v>
      </c>
      <c r="G138" s="34" t="s">
        <v>1333</v>
      </c>
      <c r="Q138" s="83">
        <v>39.642678535707141</v>
      </c>
      <c r="S138" s="83" t="str">
        <v>Z</v>
      </c>
      <c r="AI138" s="32" t="s">
        <v>1588</v>
      </c>
      <c r="AJ138" s="33" t="s">
        <v>2268</v>
      </c>
      <c r="AK138" s="52">
        <v>45772</v>
      </c>
    </row>
    <row r="139" spans="3:37" x14ac:dyDescent="0.3">
      <c r="C139" s="32" t="str">
        <v>Item_125</v>
      </c>
      <c r="D139" s="33">
        <v>14</v>
      </c>
      <c r="E139" s="33">
        <v>37</v>
      </c>
      <c r="F139" s="33" t="s">
        <v>1334</v>
      </c>
      <c r="G139" s="34" t="s">
        <v>32</v>
      </c>
      <c r="Q139" s="83">
        <v>37.785307061412283</v>
      </c>
      <c r="S139" s="83" t="str">
        <v>Y</v>
      </c>
      <c r="AI139" s="32" t="s">
        <v>1589</v>
      </c>
      <c r="AJ139" s="33" t="s">
        <v>2268</v>
      </c>
      <c r="AK139" s="52">
        <v>45262</v>
      </c>
    </row>
    <row r="140" spans="3:37" x14ac:dyDescent="0.3">
      <c r="C140" s="32" t="str">
        <v>Item_126</v>
      </c>
      <c r="D140" s="33">
        <v>50</v>
      </c>
      <c r="E140" s="33">
        <v>29</v>
      </c>
      <c r="F140" s="33" t="s">
        <v>1335</v>
      </c>
      <c r="G140" s="34" t="s">
        <v>35</v>
      </c>
      <c r="Q140" s="83">
        <v>45.214792958591715</v>
      </c>
      <c r="S140" s="83" t="str">
        <v>Z</v>
      </c>
      <c r="AI140" s="32" t="s">
        <v>1590</v>
      </c>
      <c r="AJ140" s="33" t="s">
        <v>2266</v>
      </c>
      <c r="AK140" s="52">
        <v>31864</v>
      </c>
    </row>
    <row r="141" spans="3:37" x14ac:dyDescent="0.3">
      <c r="C141" s="32" t="str">
        <v>Item_127</v>
      </c>
      <c r="D141" s="33">
        <v>26</v>
      </c>
      <c r="E141" s="33">
        <v>74</v>
      </c>
      <c r="F141" s="33" t="s">
        <v>1336</v>
      </c>
      <c r="G141" s="34" t="s">
        <v>1333</v>
      </c>
      <c r="Q141" s="83">
        <v>15.581011490396712</v>
      </c>
      <c r="S141" s="83" t="str">
        <v>Z</v>
      </c>
      <c r="AI141" s="32" t="s">
        <v>1591</v>
      </c>
      <c r="AJ141" s="33" t="s">
        <v>17</v>
      </c>
      <c r="AK141" s="52">
        <v>29079</v>
      </c>
    </row>
    <row r="142" spans="3:37" x14ac:dyDescent="0.3">
      <c r="C142" s="32" t="str">
        <v>Item_128</v>
      </c>
      <c r="D142" s="33">
        <v>41</v>
      </c>
      <c r="E142" s="33">
        <v>34</v>
      </c>
      <c r="F142" s="33" t="s">
        <v>1335</v>
      </c>
      <c r="G142" s="34" t="s">
        <v>35</v>
      </c>
      <c r="Q142" s="83">
        <v>40.571364272854574</v>
      </c>
      <c r="S142" s="83" t="str">
        <v>Z</v>
      </c>
      <c r="AI142" s="32" t="s">
        <v>1592</v>
      </c>
      <c r="AJ142" s="33" t="s">
        <v>17</v>
      </c>
      <c r="AK142" s="52">
        <v>24014</v>
      </c>
    </row>
    <row r="143" spans="3:37" x14ac:dyDescent="0.3">
      <c r="C143" s="32" t="str">
        <v>Item_129</v>
      </c>
      <c r="D143" s="33">
        <v>85</v>
      </c>
      <c r="E143" s="33">
        <v>5</v>
      </c>
      <c r="F143" s="33" t="s">
        <v>1337</v>
      </c>
      <c r="G143" s="34" t="s">
        <v>34</v>
      </c>
      <c r="Q143" s="83">
        <v>80.471625766871171</v>
      </c>
      <c r="S143" s="83" t="str">
        <v>Y</v>
      </c>
      <c r="AI143" s="32" t="s">
        <v>1593</v>
      </c>
      <c r="AJ143" s="33" t="s">
        <v>2266</v>
      </c>
      <c r="AK143" s="52">
        <v>33164</v>
      </c>
    </row>
    <row r="144" spans="3:37" x14ac:dyDescent="0.3">
      <c r="C144" s="32" t="str">
        <v>Item_130</v>
      </c>
      <c r="D144" s="33">
        <v>14</v>
      </c>
      <c r="E144" s="33">
        <v>25</v>
      </c>
      <c r="F144" s="33" t="s">
        <v>1334</v>
      </c>
      <c r="G144" s="34" t="s">
        <v>34</v>
      </c>
      <c r="Q144" s="83">
        <v>44.416526396327455</v>
      </c>
      <c r="S144" s="83" t="str">
        <v>Y</v>
      </c>
      <c r="AI144" s="32" t="s">
        <v>1594</v>
      </c>
      <c r="AJ144" s="33" t="s">
        <v>17</v>
      </c>
      <c r="AK144" s="52">
        <v>23974</v>
      </c>
    </row>
    <row r="145" spans="3:37" x14ac:dyDescent="0.3">
      <c r="C145" s="32" t="str">
        <v>Item_131</v>
      </c>
      <c r="D145" s="33">
        <v>35</v>
      </c>
      <c r="E145" s="33">
        <v>28</v>
      </c>
      <c r="F145" s="33" t="s">
        <v>1334</v>
      </c>
      <c r="G145" s="34" t="s">
        <v>32</v>
      </c>
      <c r="Q145" s="83">
        <v>46.143478695739148</v>
      </c>
      <c r="S145" s="83" t="str">
        <v>Y</v>
      </c>
      <c r="AI145" s="32" t="s">
        <v>1595</v>
      </c>
      <c r="AJ145" s="33" t="s">
        <v>17</v>
      </c>
      <c r="AK145" s="52">
        <v>22734</v>
      </c>
    </row>
    <row r="146" spans="3:37" x14ac:dyDescent="0.3">
      <c r="C146" s="32" t="str">
        <v>Item_132</v>
      </c>
      <c r="D146" s="33">
        <v>90</v>
      </c>
      <c r="E146" s="33">
        <v>2</v>
      </c>
      <c r="F146" s="33" t="s">
        <v>1337</v>
      </c>
      <c r="G146" s="34" t="s">
        <v>33</v>
      </c>
      <c r="Q146" s="83">
        <v>94.147910276073617</v>
      </c>
      <c r="S146" s="83" t="str">
        <v>Y</v>
      </c>
      <c r="AI146" s="32" t="s">
        <v>1596</v>
      </c>
      <c r="AJ146" s="33" t="s">
        <v>2266</v>
      </c>
      <c r="AK146" s="52">
        <v>33105</v>
      </c>
    </row>
    <row r="147" spans="3:37" x14ac:dyDescent="0.3">
      <c r="C147" s="32" t="str">
        <v>Item_133</v>
      </c>
      <c r="D147" s="33">
        <v>31</v>
      </c>
      <c r="E147" s="33">
        <v>69</v>
      </c>
      <c r="F147" s="33" t="s">
        <v>1336</v>
      </c>
      <c r="G147" s="34" t="s">
        <v>1333</v>
      </c>
      <c r="Q147" s="83">
        <v>18.264480416002684</v>
      </c>
      <c r="S147" s="83" t="str">
        <v>Z</v>
      </c>
      <c r="AI147" s="32" t="s">
        <v>1597</v>
      </c>
      <c r="AJ147" s="33" t="s">
        <v>2269</v>
      </c>
      <c r="AK147" s="52">
        <v>52385</v>
      </c>
    </row>
    <row r="148" spans="3:37" x14ac:dyDescent="0.3">
      <c r="C148" s="32" t="str">
        <v>Item_134</v>
      </c>
      <c r="D148" s="33">
        <v>67</v>
      </c>
      <c r="E148" s="33">
        <v>10</v>
      </c>
      <c r="F148" s="33" t="s">
        <v>1337</v>
      </c>
      <c r="G148" s="34" t="s">
        <v>34</v>
      </c>
      <c r="Q148" s="83">
        <v>61.754947140146378</v>
      </c>
      <c r="S148" s="83" t="str">
        <v>Y</v>
      </c>
      <c r="AI148" s="32" t="s">
        <v>1598</v>
      </c>
      <c r="AJ148" s="33" t="s">
        <v>2267</v>
      </c>
      <c r="AK148" s="52">
        <v>33951</v>
      </c>
    </row>
    <row r="149" spans="3:37" x14ac:dyDescent="0.3">
      <c r="C149" s="32" t="str">
        <v>Item_135</v>
      </c>
      <c r="D149" s="33">
        <v>54</v>
      </c>
      <c r="E149" s="33">
        <v>14</v>
      </c>
      <c r="F149" s="33" t="s">
        <v>1337</v>
      </c>
      <c r="G149" s="34" t="s">
        <v>34</v>
      </c>
      <c r="Q149" s="83">
        <v>64.617138485080318</v>
      </c>
      <c r="S149" s="83" t="str">
        <v>Y</v>
      </c>
      <c r="AI149" s="32" t="s">
        <v>1599</v>
      </c>
      <c r="AJ149" s="33" t="s">
        <v>2268</v>
      </c>
      <c r="AK149" s="52">
        <v>54190</v>
      </c>
    </row>
    <row r="150" spans="3:37" x14ac:dyDescent="0.3">
      <c r="C150" s="32" t="str">
        <v>Item_136</v>
      </c>
      <c r="D150" s="33">
        <v>94</v>
      </c>
      <c r="E150" s="33">
        <v>6</v>
      </c>
      <c r="F150" s="33" t="s">
        <v>1335</v>
      </c>
      <c r="G150" s="34" t="s">
        <v>1333</v>
      </c>
      <c r="Q150" s="83">
        <v>73.143399295201959</v>
      </c>
      <c r="S150" s="83" t="str">
        <v>Z</v>
      </c>
      <c r="AI150" s="32" t="s">
        <v>1600</v>
      </c>
      <c r="AJ150" s="33" t="s">
        <v>2268</v>
      </c>
      <c r="AK150" s="52">
        <v>43714</v>
      </c>
    </row>
    <row r="151" spans="3:37" x14ac:dyDescent="0.3">
      <c r="C151" s="32" t="str">
        <v>Item_137</v>
      </c>
      <c r="D151" s="33">
        <v>18</v>
      </c>
      <c r="E151" s="33">
        <v>36</v>
      </c>
      <c r="F151" s="33" t="s">
        <v>1334</v>
      </c>
      <c r="G151" s="34" t="s">
        <v>32</v>
      </c>
      <c r="Q151" s="83">
        <v>38.713992798559715</v>
      </c>
      <c r="S151" s="83" t="str">
        <v>Y</v>
      </c>
      <c r="AI151" s="32" t="s">
        <v>1601</v>
      </c>
      <c r="AJ151" s="33" t="s">
        <v>2267</v>
      </c>
      <c r="AK151" s="52">
        <v>37127</v>
      </c>
    </row>
    <row r="152" spans="3:37" x14ac:dyDescent="0.3">
      <c r="C152" s="32" t="str">
        <v>Item_138</v>
      </c>
      <c r="D152" s="33">
        <v>39</v>
      </c>
      <c r="E152" s="33">
        <v>18</v>
      </c>
      <c r="F152" s="33" t="s">
        <v>1334</v>
      </c>
      <c r="G152" s="34" t="s">
        <v>34</v>
      </c>
      <c r="Q152" s="83">
        <v>57.271461361897458</v>
      </c>
      <c r="S152" s="83" t="str">
        <v>Y</v>
      </c>
      <c r="AI152" s="32" t="s">
        <v>1602</v>
      </c>
      <c r="AJ152" s="33" t="s">
        <v>2266</v>
      </c>
      <c r="AK152" s="52">
        <v>31078</v>
      </c>
    </row>
    <row r="153" spans="3:37" x14ac:dyDescent="0.3">
      <c r="C153" s="32" t="str">
        <v>Item_139</v>
      </c>
      <c r="D153" s="33">
        <v>16</v>
      </c>
      <c r="E153" s="33">
        <v>48</v>
      </c>
      <c r="F153" s="33" t="s">
        <v>1336</v>
      </c>
      <c r="G153" s="34" t="s">
        <v>35</v>
      </c>
      <c r="Q153" s="83">
        <v>29.535049903547765</v>
      </c>
      <c r="S153" s="83" t="str">
        <v>Z</v>
      </c>
      <c r="AI153" s="32" t="s">
        <v>1603</v>
      </c>
      <c r="AJ153" s="33" t="s">
        <v>2266</v>
      </c>
      <c r="AK153" s="52">
        <v>29266</v>
      </c>
    </row>
    <row r="154" spans="3:37" x14ac:dyDescent="0.3">
      <c r="C154" s="32" t="str">
        <v>Item_140</v>
      </c>
      <c r="D154" s="33">
        <v>12</v>
      </c>
      <c r="E154" s="33">
        <v>13</v>
      </c>
      <c r="F154" s="33" t="s">
        <v>1334</v>
      </c>
      <c r="G154" s="34" t="s">
        <v>33</v>
      </c>
      <c r="Q154" s="83">
        <v>53.213608023854704</v>
      </c>
      <c r="S154" s="83" t="str">
        <v>Y</v>
      </c>
      <c r="AI154" s="32" t="s">
        <v>1604</v>
      </c>
      <c r="AJ154" s="33" t="s">
        <v>17</v>
      </c>
      <c r="AK154" s="52">
        <v>23300</v>
      </c>
    </row>
    <row r="155" spans="3:37" x14ac:dyDescent="0.3">
      <c r="C155" s="32" t="str">
        <v>Item_141</v>
      </c>
      <c r="D155" s="33">
        <v>2</v>
      </c>
      <c r="E155" s="33">
        <v>70</v>
      </c>
      <c r="F155" s="33" t="s">
        <v>1336</v>
      </c>
      <c r="G155" s="34" t="s">
        <v>78</v>
      </c>
      <c r="Q155" s="83">
        <v>17.727786630881489</v>
      </c>
      <c r="S155" s="83" t="str">
        <v>Z</v>
      </c>
      <c r="AI155" s="32" t="s">
        <v>1605</v>
      </c>
      <c r="AJ155" s="33" t="s">
        <v>17</v>
      </c>
      <c r="AK155" s="52">
        <v>24807</v>
      </c>
    </row>
    <row r="156" spans="3:37" x14ac:dyDescent="0.3">
      <c r="C156" s="32" t="str">
        <v>Item_142</v>
      </c>
      <c r="D156" s="33">
        <v>21</v>
      </c>
      <c r="E156" s="33">
        <v>57</v>
      </c>
      <c r="F156" s="33" t="s">
        <v>1336</v>
      </c>
      <c r="G156" s="34" t="s">
        <v>78</v>
      </c>
      <c r="Q156" s="83">
        <v>24.704805837457016</v>
      </c>
      <c r="S156" s="83" t="str">
        <v>Z</v>
      </c>
      <c r="AI156" s="32" t="s">
        <v>1606</v>
      </c>
      <c r="AJ156" s="33" t="s">
        <v>2268</v>
      </c>
      <c r="AK156" s="52">
        <v>47121</v>
      </c>
    </row>
    <row r="157" spans="3:37" x14ac:dyDescent="0.3">
      <c r="C157" s="32" t="str">
        <v>Item_143</v>
      </c>
      <c r="D157" s="33">
        <v>11</v>
      </c>
      <c r="E157" s="33">
        <v>39</v>
      </c>
      <c r="F157" s="33" t="s">
        <v>1334</v>
      </c>
      <c r="G157" s="34" t="s">
        <v>32</v>
      </c>
      <c r="Q157" s="83">
        <v>35.927935587117425</v>
      </c>
      <c r="S157" s="83" t="str">
        <v>Y</v>
      </c>
      <c r="AI157" s="32" t="s">
        <v>1607</v>
      </c>
      <c r="AJ157" s="33" t="s">
        <v>2268</v>
      </c>
      <c r="AK157" s="52">
        <v>42945</v>
      </c>
    </row>
    <row r="158" spans="3:37" x14ac:dyDescent="0.3">
      <c r="C158" s="32" t="str">
        <v>Item_144</v>
      </c>
      <c r="D158" s="33">
        <v>82</v>
      </c>
      <c r="E158" s="33">
        <v>6</v>
      </c>
      <c r="F158" s="33" t="s">
        <v>1337</v>
      </c>
      <c r="G158" s="34" t="s">
        <v>34</v>
      </c>
      <c r="Q158" s="83">
        <v>73.143399295201959</v>
      </c>
      <c r="S158" s="83" t="str">
        <v>Y</v>
      </c>
      <c r="AI158" s="32" t="s">
        <v>1608</v>
      </c>
      <c r="AJ158" s="33" t="s">
        <v>17</v>
      </c>
      <c r="AK158" s="52">
        <v>24255</v>
      </c>
    </row>
    <row r="159" spans="3:37" x14ac:dyDescent="0.3">
      <c r="C159" s="32" t="str">
        <v>Item_145</v>
      </c>
      <c r="D159" s="33">
        <v>90</v>
      </c>
      <c r="E159" s="33">
        <v>10</v>
      </c>
      <c r="F159" s="33" t="s">
        <v>1335</v>
      </c>
      <c r="G159" s="34" t="s">
        <v>1333</v>
      </c>
      <c r="Q159" s="83">
        <v>61.754947140146378</v>
      </c>
      <c r="S159" s="83" t="str">
        <v>Z</v>
      </c>
      <c r="AI159" s="32" t="s">
        <v>1609</v>
      </c>
      <c r="AJ159" s="33" t="s">
        <v>2267</v>
      </c>
      <c r="AK159" s="52">
        <v>36784</v>
      </c>
    </row>
    <row r="160" spans="3:37" x14ac:dyDescent="0.3">
      <c r="C160" s="32" t="str">
        <v>Item_146</v>
      </c>
      <c r="D160" s="33">
        <v>60</v>
      </c>
      <c r="E160" s="33">
        <v>6</v>
      </c>
      <c r="F160" s="33" t="s">
        <v>1337</v>
      </c>
      <c r="G160" s="34" t="s">
        <v>33</v>
      </c>
      <c r="Q160" s="83">
        <v>73.143399295201959</v>
      </c>
      <c r="S160" s="83" t="str">
        <v>Y</v>
      </c>
      <c r="AI160" s="32" t="s">
        <v>1610</v>
      </c>
      <c r="AJ160" s="33" t="s">
        <v>2268</v>
      </c>
      <c r="AK160" s="52">
        <v>45581</v>
      </c>
    </row>
    <row r="161" spans="3:37" x14ac:dyDescent="0.3">
      <c r="C161" s="32" t="str">
        <v>Item_147</v>
      </c>
      <c r="D161" s="33">
        <v>12</v>
      </c>
      <c r="E161" s="33">
        <v>88</v>
      </c>
      <c r="F161" s="33" t="s">
        <v>1336</v>
      </c>
      <c r="G161" s="34" t="s">
        <v>1333</v>
      </c>
      <c r="Q161" s="83">
        <v>8.0672984986999907</v>
      </c>
      <c r="S161" s="83" t="str">
        <v>Z</v>
      </c>
      <c r="AI161" s="32" t="s">
        <v>1611</v>
      </c>
      <c r="AJ161" s="33" t="s">
        <v>2269</v>
      </c>
      <c r="AK161" s="52">
        <v>47365</v>
      </c>
    </row>
    <row r="162" spans="3:37" x14ac:dyDescent="0.3">
      <c r="C162" s="32" t="str">
        <v>Item_148</v>
      </c>
      <c r="D162" s="33">
        <v>93</v>
      </c>
      <c r="E162" s="33">
        <v>5</v>
      </c>
      <c r="F162" s="33" t="s">
        <v>1335</v>
      </c>
      <c r="G162" s="34" t="s">
        <v>78</v>
      </c>
      <c r="Q162" s="83">
        <v>80.471625766871171</v>
      </c>
      <c r="S162" s="83" t="str">
        <v>Z</v>
      </c>
      <c r="AI162" s="32" t="s">
        <v>1612</v>
      </c>
      <c r="AJ162" s="33" t="s">
        <v>2268</v>
      </c>
      <c r="AK162" s="52">
        <v>41770</v>
      </c>
    </row>
    <row r="163" spans="3:37" x14ac:dyDescent="0.3">
      <c r="C163" s="32" t="str">
        <v>Item_149</v>
      </c>
      <c r="D163" s="33">
        <v>75</v>
      </c>
      <c r="E163" s="33">
        <v>18</v>
      </c>
      <c r="F163" s="33" t="s">
        <v>1335</v>
      </c>
      <c r="G163" s="34" t="s">
        <v>78</v>
      </c>
      <c r="Q163" s="83">
        <v>57.271461361897458</v>
      </c>
      <c r="S163" s="83" t="str">
        <v>Z</v>
      </c>
      <c r="AI163" s="32" t="s">
        <v>1613</v>
      </c>
      <c r="AJ163" s="33" t="s">
        <v>2266</v>
      </c>
      <c r="AK163" s="52">
        <v>35142</v>
      </c>
    </row>
    <row r="164" spans="3:37" x14ac:dyDescent="0.3">
      <c r="C164" s="32" t="str">
        <v>Item_150</v>
      </c>
      <c r="D164" s="33">
        <v>89</v>
      </c>
      <c r="E164" s="33">
        <v>5</v>
      </c>
      <c r="F164" s="33" t="s">
        <v>1337</v>
      </c>
      <c r="G164" s="34" t="s">
        <v>32</v>
      </c>
      <c r="Q164" s="83">
        <v>80.471625766871171</v>
      </c>
      <c r="S164" s="83" t="str">
        <v>Y</v>
      </c>
      <c r="AI164" s="32" t="s">
        <v>1614</v>
      </c>
      <c r="AJ164" s="33" t="s">
        <v>2269</v>
      </c>
      <c r="AK164" s="52">
        <v>50071</v>
      </c>
    </row>
    <row r="165" spans="3:37" x14ac:dyDescent="0.3">
      <c r="C165" s="32" t="str">
        <v>Item_151</v>
      </c>
      <c r="D165" s="33">
        <v>53</v>
      </c>
      <c r="E165" s="33">
        <v>27</v>
      </c>
      <c r="F165" s="33" t="s">
        <v>1335</v>
      </c>
      <c r="G165" s="34" t="s">
        <v>35</v>
      </c>
      <c r="Q165" s="83">
        <v>47.072164432886581</v>
      </c>
      <c r="S165" s="83" t="str">
        <v>Z</v>
      </c>
      <c r="AI165" s="32" t="s">
        <v>1615</v>
      </c>
      <c r="AJ165" s="33" t="s">
        <v>2269</v>
      </c>
      <c r="AK165" s="52">
        <v>52657</v>
      </c>
    </row>
    <row r="166" spans="3:37" x14ac:dyDescent="0.3">
      <c r="C166" s="32" t="str">
        <v>Item_152</v>
      </c>
      <c r="D166" s="33">
        <v>61</v>
      </c>
      <c r="E166" s="33">
        <v>17</v>
      </c>
      <c r="F166" s="33" t="s">
        <v>1337</v>
      </c>
      <c r="G166" s="34" t="s">
        <v>32</v>
      </c>
      <c r="Q166" s="83">
        <v>59.107880642693175</v>
      </c>
      <c r="S166" s="83" t="str">
        <v>Y</v>
      </c>
      <c r="AI166" s="32" t="s">
        <v>1616</v>
      </c>
      <c r="AJ166" s="33" t="s">
        <v>17</v>
      </c>
      <c r="AK166" s="52">
        <v>28534</v>
      </c>
    </row>
    <row r="167" spans="3:37" x14ac:dyDescent="0.3">
      <c r="C167" s="32" t="str">
        <v>Item_153</v>
      </c>
      <c r="D167" s="33">
        <v>54</v>
      </c>
      <c r="E167" s="33">
        <v>7</v>
      </c>
      <c r="F167" s="33" t="s">
        <v>1337</v>
      </c>
      <c r="G167" s="34" t="s">
        <v>33</v>
      </c>
      <c r="Q167" s="83">
        <v>70.296286256438066</v>
      </c>
      <c r="S167" s="83" t="str">
        <v>Y</v>
      </c>
      <c r="AI167" s="32" t="s">
        <v>1617</v>
      </c>
      <c r="AJ167" s="33" t="s">
        <v>2269</v>
      </c>
      <c r="AK167" s="52">
        <v>48180</v>
      </c>
    </row>
    <row r="168" spans="3:37" x14ac:dyDescent="0.3">
      <c r="C168" s="32" t="str">
        <v>Item_154</v>
      </c>
      <c r="D168" s="33">
        <v>27</v>
      </c>
      <c r="E168" s="33">
        <v>53</v>
      </c>
      <c r="F168" s="33" t="s">
        <v>1336</v>
      </c>
      <c r="G168" s="34" t="s">
        <v>78</v>
      </c>
      <c r="Q168" s="83">
        <v>26.851580977941794</v>
      </c>
      <c r="S168" s="83" t="str">
        <v>Z</v>
      </c>
      <c r="AI168" s="32" t="s">
        <v>1618</v>
      </c>
      <c r="AJ168" s="33" t="s">
        <v>2269</v>
      </c>
      <c r="AK168" s="52">
        <v>51543</v>
      </c>
    </row>
    <row r="169" spans="3:37" x14ac:dyDescent="0.3">
      <c r="C169" s="32" t="str">
        <v>Item_155</v>
      </c>
      <c r="D169" s="33">
        <v>66</v>
      </c>
      <c r="E169" s="33">
        <v>34</v>
      </c>
      <c r="F169" s="33" t="s">
        <v>1335</v>
      </c>
      <c r="G169" s="34" t="s">
        <v>1333</v>
      </c>
      <c r="Q169" s="83">
        <v>40.571364272854574</v>
      </c>
      <c r="S169" s="83" t="str">
        <v>Z</v>
      </c>
      <c r="AI169" s="32" t="s">
        <v>1619</v>
      </c>
      <c r="AJ169" s="33" t="s">
        <v>2266</v>
      </c>
      <c r="AK169" s="52">
        <v>26841</v>
      </c>
    </row>
    <row r="170" spans="3:37" x14ac:dyDescent="0.3">
      <c r="C170" s="32" t="str">
        <v>Item_156</v>
      </c>
      <c r="D170" s="33">
        <v>17</v>
      </c>
      <c r="E170" s="33">
        <v>36</v>
      </c>
      <c r="F170" s="33" t="s">
        <v>1334</v>
      </c>
      <c r="G170" s="34" t="s">
        <v>32</v>
      </c>
      <c r="Q170" s="83">
        <v>38.713992798559715</v>
      </c>
      <c r="S170" s="83" t="str">
        <v>Y</v>
      </c>
      <c r="AI170" s="32" t="s">
        <v>1620</v>
      </c>
      <c r="AJ170" s="33" t="s">
        <v>2266</v>
      </c>
      <c r="AK170" s="52">
        <v>30385</v>
      </c>
    </row>
    <row r="171" spans="3:37" x14ac:dyDescent="0.3">
      <c r="C171" s="32" t="str">
        <v>Item_157</v>
      </c>
      <c r="D171" s="33">
        <v>88</v>
      </c>
      <c r="E171" s="33">
        <v>11</v>
      </c>
      <c r="F171" s="33" t="s">
        <v>1335</v>
      </c>
      <c r="G171" s="34" t="s">
        <v>1332</v>
      </c>
      <c r="Q171" s="83">
        <v>58.907834101382491</v>
      </c>
      <c r="S171" s="83" t="str">
        <v>Z</v>
      </c>
      <c r="AI171" s="32" t="s">
        <v>1621</v>
      </c>
      <c r="AJ171" s="33" t="s">
        <v>2267</v>
      </c>
      <c r="AK171" s="52">
        <v>40616</v>
      </c>
    </row>
    <row r="172" spans="3:37" x14ac:dyDescent="0.3">
      <c r="C172" s="32" t="str">
        <v>Item_158</v>
      </c>
      <c r="D172" s="33">
        <v>78</v>
      </c>
      <c r="E172" s="33">
        <v>10</v>
      </c>
      <c r="F172" s="33" t="s">
        <v>1337</v>
      </c>
      <c r="G172" s="34" t="s">
        <v>32</v>
      </c>
      <c r="Q172" s="83">
        <v>61.754947140146378</v>
      </c>
      <c r="S172" s="83" t="str">
        <v>Y</v>
      </c>
      <c r="AI172" s="32" t="s">
        <v>1622</v>
      </c>
      <c r="AJ172" s="33" t="s">
        <v>2266</v>
      </c>
      <c r="AK172" s="52">
        <v>34063</v>
      </c>
    </row>
    <row r="173" spans="3:37" x14ac:dyDescent="0.3">
      <c r="C173" s="32" t="str">
        <v>Item_159</v>
      </c>
      <c r="D173" s="33">
        <v>39</v>
      </c>
      <c r="E173" s="33">
        <v>18</v>
      </c>
      <c r="F173" s="33" t="s">
        <v>1334</v>
      </c>
      <c r="G173" s="34" t="s">
        <v>34</v>
      </c>
      <c r="Q173" s="83">
        <v>57.271461361897458</v>
      </c>
      <c r="S173" s="83" t="str">
        <v>Y</v>
      </c>
      <c r="AI173" s="32" t="s">
        <v>1623</v>
      </c>
      <c r="AJ173" s="33" t="s">
        <v>2267</v>
      </c>
      <c r="AK173" s="52">
        <v>37978</v>
      </c>
    </row>
    <row r="174" spans="3:37" x14ac:dyDescent="0.3">
      <c r="C174" s="32" t="str">
        <v>Item_160</v>
      </c>
      <c r="D174" s="33">
        <v>45</v>
      </c>
      <c r="E174" s="33">
        <v>8</v>
      </c>
      <c r="F174" s="33" t="s">
        <v>1337</v>
      </c>
      <c r="G174" s="34" t="s">
        <v>33</v>
      </c>
      <c r="Q174" s="83">
        <v>67.449173217674172</v>
      </c>
      <c r="S174" s="83" t="str">
        <v>Y</v>
      </c>
      <c r="AI174" s="32" t="s">
        <v>1624</v>
      </c>
      <c r="AJ174" s="33" t="s">
        <v>2269</v>
      </c>
      <c r="AK174" s="52">
        <v>50763</v>
      </c>
    </row>
    <row r="175" spans="3:37" x14ac:dyDescent="0.3">
      <c r="C175" s="32" t="str">
        <v>Item_161</v>
      </c>
      <c r="D175" s="33">
        <v>76</v>
      </c>
      <c r="E175" s="33">
        <v>11</v>
      </c>
      <c r="F175" s="33" t="s">
        <v>1337</v>
      </c>
      <c r="G175" s="34" t="s">
        <v>32</v>
      </c>
      <c r="Q175" s="83">
        <v>58.907834101382491</v>
      </c>
      <c r="S175" s="83" t="str">
        <v>Y</v>
      </c>
      <c r="AI175" s="32" t="s">
        <v>1625</v>
      </c>
      <c r="AJ175" s="33" t="s">
        <v>2266</v>
      </c>
      <c r="AK175" s="52">
        <v>31206</v>
      </c>
    </row>
    <row r="176" spans="3:37" x14ac:dyDescent="0.3">
      <c r="C176" s="32" t="str">
        <v>Item_162</v>
      </c>
      <c r="D176" s="33">
        <v>70</v>
      </c>
      <c r="E176" s="33">
        <v>18</v>
      </c>
      <c r="F176" s="33" t="s">
        <v>1335</v>
      </c>
      <c r="G176" s="34" t="s">
        <v>35</v>
      </c>
      <c r="Q176" s="83">
        <v>57.271461361897458</v>
      </c>
      <c r="S176" s="83" t="str">
        <v>Z</v>
      </c>
      <c r="AI176" s="32" t="s">
        <v>1626</v>
      </c>
      <c r="AJ176" s="33" t="s">
        <v>2266</v>
      </c>
      <c r="AK176" s="52">
        <v>34786</v>
      </c>
    </row>
    <row r="177" spans="3:37" x14ac:dyDescent="0.3">
      <c r="C177" s="32" t="str">
        <v>Item_163</v>
      </c>
      <c r="D177" s="33">
        <v>54</v>
      </c>
      <c r="E177" s="33">
        <v>40</v>
      </c>
      <c r="F177" s="33" t="s">
        <v>1335</v>
      </c>
      <c r="G177" s="34" t="s">
        <v>1332</v>
      </c>
      <c r="Q177" s="83">
        <v>34.999249849969999</v>
      </c>
      <c r="S177" s="83" t="str">
        <v>Z</v>
      </c>
      <c r="AI177" s="32" t="s">
        <v>1627</v>
      </c>
      <c r="AJ177" s="33" t="s">
        <v>2266</v>
      </c>
      <c r="AK177" s="52">
        <v>30936</v>
      </c>
    </row>
    <row r="178" spans="3:37" x14ac:dyDescent="0.3">
      <c r="C178" s="32" t="str">
        <v>Item_164</v>
      </c>
      <c r="D178" s="33">
        <v>9</v>
      </c>
      <c r="E178" s="33">
        <v>52</v>
      </c>
      <c r="F178" s="33" t="s">
        <v>1336</v>
      </c>
      <c r="G178" s="34" t="s">
        <v>35</v>
      </c>
      <c r="Q178" s="83">
        <v>27.388274763062988</v>
      </c>
      <c r="S178" s="83" t="str">
        <v>Z</v>
      </c>
      <c r="AI178" s="32" t="s">
        <v>1628</v>
      </c>
      <c r="AJ178" s="33" t="s">
        <v>2266</v>
      </c>
      <c r="AK178" s="52">
        <v>28828</v>
      </c>
    </row>
    <row r="179" spans="3:37" x14ac:dyDescent="0.3">
      <c r="C179" s="32" t="str">
        <v>Item_165</v>
      </c>
      <c r="D179" s="33">
        <v>25</v>
      </c>
      <c r="E179" s="33">
        <v>54</v>
      </c>
      <c r="F179" s="33" t="s">
        <v>1336</v>
      </c>
      <c r="G179" s="34" t="s">
        <v>78</v>
      </c>
      <c r="Q179" s="83">
        <v>26.314887192820599</v>
      </c>
      <c r="S179" s="83" t="str">
        <v>Z</v>
      </c>
      <c r="AI179" s="32" t="s">
        <v>1629</v>
      </c>
      <c r="AJ179" s="33" t="s">
        <v>2267</v>
      </c>
      <c r="AK179" s="52">
        <v>38581</v>
      </c>
    </row>
    <row r="180" spans="3:37" x14ac:dyDescent="0.3">
      <c r="C180" s="32" t="str">
        <v>Item_166</v>
      </c>
      <c r="D180" s="33">
        <v>33</v>
      </c>
      <c r="E180" s="33">
        <v>29</v>
      </c>
      <c r="F180" s="33" t="s">
        <v>1334</v>
      </c>
      <c r="G180" s="34" t="s">
        <v>32</v>
      </c>
      <c r="Q180" s="83">
        <v>45.214792958591715</v>
      </c>
      <c r="S180" s="83" t="str">
        <v>Y</v>
      </c>
      <c r="AI180" s="32" t="s">
        <v>1630</v>
      </c>
      <c r="AJ180" s="33" t="s">
        <v>2269</v>
      </c>
      <c r="AK180" s="52">
        <v>46861</v>
      </c>
    </row>
    <row r="181" spans="3:37" x14ac:dyDescent="0.3">
      <c r="C181" s="32" t="str">
        <v>Item_167</v>
      </c>
      <c r="D181" s="33">
        <v>50</v>
      </c>
      <c r="E181" s="33">
        <v>22</v>
      </c>
      <c r="F181" s="33" t="s">
        <v>1337</v>
      </c>
      <c r="G181" s="34" t="s">
        <v>32</v>
      </c>
      <c r="Q181" s="83">
        <v>49.925784238714598</v>
      </c>
      <c r="S181" s="83" t="str">
        <v>Y</v>
      </c>
      <c r="AI181" s="32" t="s">
        <v>1631</v>
      </c>
      <c r="AJ181" s="33" t="s">
        <v>2268</v>
      </c>
      <c r="AK181" s="52">
        <v>47254</v>
      </c>
    </row>
    <row r="182" spans="3:37" x14ac:dyDescent="0.3">
      <c r="C182" s="32" t="str">
        <v>Item_168</v>
      </c>
      <c r="D182" s="33">
        <v>45</v>
      </c>
      <c r="E182" s="33">
        <v>48</v>
      </c>
      <c r="F182" s="33" t="s">
        <v>1335</v>
      </c>
      <c r="G182" s="34" t="s">
        <v>1332</v>
      </c>
      <c r="Q182" s="83">
        <v>29.535049903547765</v>
      </c>
      <c r="S182" s="83" t="str">
        <v>Z</v>
      </c>
      <c r="AI182" s="32" t="s">
        <v>1632</v>
      </c>
      <c r="AJ182" s="33" t="s">
        <v>2266</v>
      </c>
      <c r="AK182" s="52">
        <v>31179</v>
      </c>
    </row>
    <row r="183" spans="3:37" x14ac:dyDescent="0.3">
      <c r="C183" s="32" t="str">
        <v>Item_169</v>
      </c>
      <c r="D183" s="33">
        <v>47</v>
      </c>
      <c r="E183" s="33">
        <v>8</v>
      </c>
      <c r="F183" s="33" t="s">
        <v>1337</v>
      </c>
      <c r="G183" s="34" t="s">
        <v>33</v>
      </c>
      <c r="Q183" s="83">
        <v>67.449173217674172</v>
      </c>
      <c r="S183" s="83" t="str">
        <v>Y</v>
      </c>
      <c r="AI183" s="32" t="s">
        <v>1633</v>
      </c>
      <c r="AJ183" s="33" t="s">
        <v>2266</v>
      </c>
      <c r="AK183" s="52">
        <v>35297</v>
      </c>
    </row>
    <row r="184" spans="3:37" x14ac:dyDescent="0.3">
      <c r="C184" s="32" t="str">
        <v>Item_170</v>
      </c>
      <c r="D184" s="33">
        <v>54</v>
      </c>
      <c r="E184" s="33">
        <v>7</v>
      </c>
      <c r="F184" s="33" t="s">
        <v>1337</v>
      </c>
      <c r="G184" s="34" t="s">
        <v>33</v>
      </c>
      <c r="Q184" s="83">
        <v>70.296286256438066</v>
      </c>
      <c r="S184" s="83" t="str">
        <v>Y</v>
      </c>
      <c r="AI184" s="32" t="s">
        <v>1634</v>
      </c>
      <c r="AJ184" s="33" t="s">
        <v>2269</v>
      </c>
      <c r="AK184" s="52">
        <v>47638</v>
      </c>
    </row>
    <row r="185" spans="3:37" x14ac:dyDescent="0.3">
      <c r="C185" s="32" t="str">
        <v>Item_171</v>
      </c>
      <c r="D185" s="33">
        <v>96</v>
      </c>
      <c r="E185" s="33">
        <v>4</v>
      </c>
      <c r="F185" s="33" t="s">
        <v>1335</v>
      </c>
      <c r="G185" s="34" t="s">
        <v>1333</v>
      </c>
      <c r="Q185" s="83">
        <v>85.030387269938657</v>
      </c>
      <c r="S185" s="83" t="str">
        <v>Z</v>
      </c>
      <c r="AI185" s="32" t="s">
        <v>1635</v>
      </c>
      <c r="AJ185" s="33" t="s">
        <v>17</v>
      </c>
      <c r="AK185" s="52">
        <v>24218</v>
      </c>
    </row>
    <row r="186" spans="3:37" x14ac:dyDescent="0.3">
      <c r="C186" s="32" t="str">
        <v>Item_172</v>
      </c>
      <c r="D186" s="33">
        <v>25</v>
      </c>
      <c r="E186" s="33">
        <v>22</v>
      </c>
      <c r="F186" s="33" t="s">
        <v>1334</v>
      </c>
      <c r="G186" s="34" t="s">
        <v>34</v>
      </c>
      <c r="Q186" s="83">
        <v>49.925784238714598</v>
      </c>
      <c r="S186" s="83" t="str">
        <v>Y</v>
      </c>
      <c r="AI186" s="32" t="s">
        <v>1636</v>
      </c>
      <c r="AJ186" s="33" t="s">
        <v>2268</v>
      </c>
      <c r="AK186" s="52">
        <v>49533</v>
      </c>
    </row>
    <row r="187" spans="3:37" x14ac:dyDescent="0.3">
      <c r="C187" s="32" t="str">
        <v>Item_173</v>
      </c>
      <c r="D187" s="33">
        <v>68</v>
      </c>
      <c r="E187" s="33">
        <v>28</v>
      </c>
      <c r="F187" s="33" t="s">
        <v>1335</v>
      </c>
      <c r="G187" s="34" t="s">
        <v>1332</v>
      </c>
      <c r="Q187" s="83">
        <v>46.143478695739148</v>
      </c>
      <c r="S187" s="83" t="str">
        <v>Z</v>
      </c>
      <c r="AI187" s="32" t="s">
        <v>1637</v>
      </c>
      <c r="AJ187" s="33" t="s">
        <v>2267</v>
      </c>
      <c r="AK187" s="52">
        <v>40123</v>
      </c>
    </row>
    <row r="188" spans="3:37" x14ac:dyDescent="0.3">
      <c r="C188" s="32" t="str">
        <v>Item_174</v>
      </c>
      <c r="D188" s="33">
        <v>21</v>
      </c>
      <c r="E188" s="33">
        <v>57</v>
      </c>
      <c r="F188" s="33" t="s">
        <v>1336</v>
      </c>
      <c r="G188" s="34" t="s">
        <v>78</v>
      </c>
      <c r="Q188" s="83">
        <v>24.704805837457016</v>
      </c>
      <c r="S188" s="83" t="str">
        <v>Z</v>
      </c>
      <c r="AI188" s="32" t="s">
        <v>1638</v>
      </c>
      <c r="AJ188" s="33" t="s">
        <v>2269</v>
      </c>
      <c r="AK188" s="52">
        <v>47501</v>
      </c>
    </row>
    <row r="189" spans="3:37" x14ac:dyDescent="0.3">
      <c r="C189" s="32" t="str">
        <v>Item_175</v>
      </c>
      <c r="D189" s="33">
        <v>22</v>
      </c>
      <c r="E189" s="33">
        <v>23</v>
      </c>
      <c r="F189" s="33" t="s">
        <v>1334</v>
      </c>
      <c r="G189" s="34" t="s">
        <v>34</v>
      </c>
      <c r="Q189" s="83">
        <v>48.089364957918882</v>
      </c>
      <c r="S189" s="83" t="str">
        <v>Y</v>
      </c>
      <c r="AI189" s="32" t="s">
        <v>1639</v>
      </c>
      <c r="AJ189" s="33" t="s">
        <v>2266</v>
      </c>
      <c r="AK189" s="52">
        <v>30053</v>
      </c>
    </row>
    <row r="190" spans="3:37" x14ac:dyDescent="0.3">
      <c r="C190" s="32" t="str">
        <v>Item_176</v>
      </c>
      <c r="D190" s="33">
        <v>54</v>
      </c>
      <c r="E190" s="33">
        <v>14</v>
      </c>
      <c r="F190" s="33" t="s">
        <v>1337</v>
      </c>
      <c r="G190" s="34" t="s">
        <v>34</v>
      </c>
      <c r="Q190" s="83">
        <v>64.617138485080318</v>
      </c>
      <c r="S190" s="83" t="str">
        <v>Y</v>
      </c>
      <c r="AI190" s="32" t="s">
        <v>1640</v>
      </c>
      <c r="AJ190" s="33" t="s">
        <v>2269</v>
      </c>
      <c r="AK190" s="52">
        <v>52871</v>
      </c>
    </row>
    <row r="191" spans="3:37" x14ac:dyDescent="0.3">
      <c r="C191" s="32" t="str">
        <v>Item_177</v>
      </c>
      <c r="D191" s="33">
        <v>7</v>
      </c>
      <c r="E191" s="33">
        <v>67</v>
      </c>
      <c r="F191" s="33" t="s">
        <v>1336</v>
      </c>
      <c r="G191" s="34" t="s">
        <v>78</v>
      </c>
      <c r="Q191" s="83">
        <v>19.337867986245072</v>
      </c>
      <c r="S191" s="83" t="str">
        <v>Z</v>
      </c>
      <c r="AI191" s="32" t="s">
        <v>1641</v>
      </c>
      <c r="AJ191" s="33" t="s">
        <v>2268</v>
      </c>
      <c r="AK191" s="52">
        <v>52378</v>
      </c>
    </row>
    <row r="192" spans="3:37" x14ac:dyDescent="0.3">
      <c r="C192" s="32" t="str">
        <v>Item_178</v>
      </c>
      <c r="D192" s="33">
        <v>69</v>
      </c>
      <c r="E192" s="33">
        <v>18</v>
      </c>
      <c r="F192" s="33" t="s">
        <v>1335</v>
      </c>
      <c r="G192" s="34" t="s">
        <v>35</v>
      </c>
      <c r="Q192" s="83">
        <v>57.271461361897458</v>
      </c>
      <c r="S192" s="83" t="str">
        <v>Z</v>
      </c>
      <c r="AI192" s="32" t="s">
        <v>1642</v>
      </c>
      <c r="AJ192" s="33" t="s">
        <v>2268</v>
      </c>
      <c r="AK192" s="52">
        <v>43179</v>
      </c>
    </row>
    <row r="193" spans="3:37" x14ac:dyDescent="0.3">
      <c r="C193" s="32" t="str">
        <v>Item_179</v>
      </c>
      <c r="D193" s="33">
        <v>34</v>
      </c>
      <c r="E193" s="33">
        <v>57</v>
      </c>
      <c r="F193" s="33" t="s">
        <v>1336</v>
      </c>
      <c r="G193" s="34" t="s">
        <v>1332</v>
      </c>
      <c r="Q193" s="83">
        <v>24.704805837457016</v>
      </c>
      <c r="S193" s="83" t="str">
        <v>Z</v>
      </c>
      <c r="AI193" s="32" t="s">
        <v>1643</v>
      </c>
      <c r="AJ193" s="33" t="s">
        <v>2269</v>
      </c>
      <c r="AK193" s="52">
        <v>53094</v>
      </c>
    </row>
    <row r="194" spans="3:37" x14ac:dyDescent="0.3">
      <c r="C194" s="32" t="str">
        <v>Item_180</v>
      </c>
      <c r="D194" s="33">
        <v>72</v>
      </c>
      <c r="E194" s="33">
        <v>4</v>
      </c>
      <c r="F194" s="33" t="s">
        <v>1337</v>
      </c>
      <c r="G194" s="34" t="s">
        <v>33</v>
      </c>
      <c r="Q194" s="83">
        <v>85.030387269938657</v>
      </c>
      <c r="S194" s="83" t="str">
        <v>Y</v>
      </c>
      <c r="AI194" s="32" t="s">
        <v>1644</v>
      </c>
      <c r="AJ194" s="33" t="s">
        <v>2269</v>
      </c>
      <c r="AK194" s="52">
        <v>49628</v>
      </c>
    </row>
    <row r="195" spans="3:37" x14ac:dyDescent="0.3">
      <c r="C195" s="32" t="str">
        <v>Item_181</v>
      </c>
      <c r="D195" s="33">
        <v>73</v>
      </c>
      <c r="E195" s="33">
        <v>4</v>
      </c>
      <c r="F195" s="33" t="s">
        <v>1337</v>
      </c>
      <c r="G195" s="34" t="s">
        <v>33</v>
      </c>
      <c r="Q195" s="83">
        <v>85.030387269938657</v>
      </c>
      <c r="S195" s="83" t="str">
        <v>Y</v>
      </c>
      <c r="AI195" s="32" t="s">
        <v>1645</v>
      </c>
      <c r="AJ195" s="33" t="s">
        <v>2268</v>
      </c>
      <c r="AK195" s="52">
        <v>49685</v>
      </c>
    </row>
    <row r="196" spans="3:37" x14ac:dyDescent="0.3">
      <c r="C196" s="32" t="str">
        <v>Item_182</v>
      </c>
      <c r="D196" s="33">
        <v>73</v>
      </c>
      <c r="E196" s="33">
        <v>4</v>
      </c>
      <c r="F196" s="33" t="s">
        <v>1337</v>
      </c>
      <c r="G196" s="34" t="s">
        <v>33</v>
      </c>
      <c r="Q196" s="83">
        <v>85.030387269938657</v>
      </c>
      <c r="S196" s="83" t="str">
        <v>Y</v>
      </c>
      <c r="AI196" s="32" t="s">
        <v>1646</v>
      </c>
      <c r="AJ196" s="33" t="s">
        <v>2267</v>
      </c>
      <c r="AK196" s="52">
        <v>40387</v>
      </c>
    </row>
    <row r="197" spans="3:37" x14ac:dyDescent="0.3">
      <c r="C197" s="32" t="str">
        <v>Item_183</v>
      </c>
      <c r="D197" s="33">
        <v>7</v>
      </c>
      <c r="E197" s="33">
        <v>67</v>
      </c>
      <c r="F197" s="33" t="s">
        <v>1336</v>
      </c>
      <c r="G197" s="34" t="s">
        <v>78</v>
      </c>
      <c r="Q197" s="83">
        <v>19.337867986245072</v>
      </c>
      <c r="S197" s="83" t="str">
        <v>Z</v>
      </c>
      <c r="AI197" s="32" t="s">
        <v>1647</v>
      </c>
      <c r="AJ197" s="33" t="s">
        <v>2266</v>
      </c>
      <c r="AK197" s="52">
        <v>31570</v>
      </c>
    </row>
    <row r="198" spans="3:37" x14ac:dyDescent="0.3">
      <c r="C198" s="32" t="str">
        <v>Item_184</v>
      </c>
      <c r="D198" s="33">
        <v>91</v>
      </c>
      <c r="E198" s="33">
        <v>2</v>
      </c>
      <c r="F198" s="33" t="s">
        <v>1337</v>
      </c>
      <c r="G198" s="34" t="s">
        <v>33</v>
      </c>
      <c r="Q198" s="83">
        <v>94.147910276073617</v>
      </c>
      <c r="S198" s="83" t="str">
        <v>Y</v>
      </c>
      <c r="AI198" s="32" t="s">
        <v>1648</v>
      </c>
      <c r="AJ198" s="33" t="s">
        <v>2268</v>
      </c>
      <c r="AK198" s="52">
        <v>45022</v>
      </c>
    </row>
    <row r="199" spans="3:37" x14ac:dyDescent="0.3">
      <c r="C199" s="32" t="str">
        <v>Item_185</v>
      </c>
      <c r="D199" s="33">
        <v>7</v>
      </c>
      <c r="E199" s="33">
        <v>54</v>
      </c>
      <c r="F199" s="33" t="s">
        <v>1336</v>
      </c>
      <c r="G199" s="34" t="s">
        <v>35</v>
      </c>
      <c r="Q199" s="83">
        <v>26.314887192820599</v>
      </c>
      <c r="S199" s="83" t="str">
        <v>Z</v>
      </c>
      <c r="AI199" s="32" t="s">
        <v>1649</v>
      </c>
      <c r="AJ199" s="33" t="s">
        <v>2268</v>
      </c>
      <c r="AK199" s="52">
        <v>48662</v>
      </c>
    </row>
    <row r="200" spans="3:37" x14ac:dyDescent="0.3">
      <c r="C200" s="32" t="str">
        <v>Item_186</v>
      </c>
      <c r="D200" s="33">
        <v>33</v>
      </c>
      <c r="E200" s="33">
        <v>48</v>
      </c>
      <c r="F200" s="33" t="s">
        <v>1336</v>
      </c>
      <c r="G200" s="34" t="s">
        <v>78</v>
      </c>
      <c r="Q200" s="83">
        <v>29.535049903547765</v>
      </c>
      <c r="S200" s="83" t="str">
        <v>Z</v>
      </c>
      <c r="AI200" s="32" t="s">
        <v>1650</v>
      </c>
      <c r="AJ200" s="33" t="s">
        <v>2266</v>
      </c>
      <c r="AK200" s="52">
        <v>29450</v>
      </c>
    </row>
    <row r="201" spans="3:37" x14ac:dyDescent="0.3">
      <c r="C201" s="32" t="str">
        <v>Item_187</v>
      </c>
      <c r="D201" s="33">
        <v>99</v>
      </c>
      <c r="E201" s="33">
        <v>1</v>
      </c>
      <c r="F201" s="33" t="s">
        <v>1337</v>
      </c>
      <c r="G201" s="34" t="s">
        <v>33</v>
      </c>
      <c r="Q201" s="83">
        <v>98.706671779141104</v>
      </c>
      <c r="S201" s="83" t="str">
        <v>Y</v>
      </c>
      <c r="AI201" s="32" t="s">
        <v>1651</v>
      </c>
      <c r="AJ201" s="33" t="s">
        <v>2268</v>
      </c>
      <c r="AK201" s="52">
        <v>50802</v>
      </c>
    </row>
    <row r="202" spans="3:37" x14ac:dyDescent="0.3">
      <c r="C202" s="32" t="str">
        <v>Item_188</v>
      </c>
      <c r="D202" s="33">
        <v>12</v>
      </c>
      <c r="E202" s="33">
        <v>38</v>
      </c>
      <c r="F202" s="33" t="s">
        <v>1334</v>
      </c>
      <c r="G202" s="34" t="s">
        <v>32</v>
      </c>
      <c r="Q202" s="83">
        <v>36.856621324264857</v>
      </c>
      <c r="S202" s="83" t="str">
        <v>Y</v>
      </c>
      <c r="AI202" s="32" t="s">
        <v>1652</v>
      </c>
      <c r="AJ202" s="33" t="s">
        <v>17</v>
      </c>
      <c r="AK202" s="52">
        <v>23706</v>
      </c>
    </row>
    <row r="203" spans="3:37" x14ac:dyDescent="0.3">
      <c r="C203" s="32" t="str">
        <v>Item_189</v>
      </c>
      <c r="D203" s="33">
        <v>10</v>
      </c>
      <c r="E203" s="33">
        <v>52</v>
      </c>
      <c r="F203" s="33" t="s">
        <v>1336</v>
      </c>
      <c r="G203" s="34" t="s">
        <v>35</v>
      </c>
      <c r="Q203" s="83">
        <v>27.388274763062988</v>
      </c>
      <c r="S203" s="83" t="str">
        <v>Z</v>
      </c>
      <c r="AI203" s="32" t="s">
        <v>1653</v>
      </c>
      <c r="AJ203" s="33" t="s">
        <v>2269</v>
      </c>
      <c r="AK203" s="52">
        <v>54080</v>
      </c>
    </row>
    <row r="204" spans="3:37" x14ac:dyDescent="0.3">
      <c r="C204" s="32" t="str">
        <v>Item_190</v>
      </c>
      <c r="D204" s="33">
        <v>87</v>
      </c>
      <c r="E204" s="33">
        <v>6</v>
      </c>
      <c r="F204" s="33" t="s">
        <v>1337</v>
      </c>
      <c r="G204" s="34" t="s">
        <v>32</v>
      </c>
      <c r="Q204" s="83">
        <v>73.143399295201959</v>
      </c>
      <c r="S204" s="83" t="str">
        <v>Y</v>
      </c>
      <c r="AI204" s="32" t="s">
        <v>1654</v>
      </c>
      <c r="AJ204" s="33" t="s">
        <v>17</v>
      </c>
      <c r="AK204" s="52">
        <v>21991</v>
      </c>
    </row>
    <row r="205" spans="3:37" x14ac:dyDescent="0.3">
      <c r="C205" s="32" t="str">
        <v>Item_191</v>
      </c>
      <c r="D205" s="33">
        <v>49</v>
      </c>
      <c r="E205" s="33">
        <v>37</v>
      </c>
      <c r="F205" s="33" t="s">
        <v>1335</v>
      </c>
      <c r="G205" s="34" t="s">
        <v>78</v>
      </c>
      <c r="Q205" s="83">
        <v>37.785307061412283</v>
      </c>
      <c r="S205" s="83" t="str">
        <v>Z</v>
      </c>
      <c r="AI205" s="32" t="s">
        <v>1655</v>
      </c>
      <c r="AJ205" s="33" t="s">
        <v>2269</v>
      </c>
      <c r="AK205" s="52">
        <v>43686</v>
      </c>
    </row>
    <row r="206" spans="3:37" x14ac:dyDescent="0.3">
      <c r="C206" s="32" t="str">
        <v>Item_192</v>
      </c>
      <c r="D206" s="33">
        <v>98</v>
      </c>
      <c r="E206" s="33">
        <v>2</v>
      </c>
      <c r="F206" s="33" t="s">
        <v>1335</v>
      </c>
      <c r="G206" s="34" t="s">
        <v>1333</v>
      </c>
      <c r="Q206" s="83">
        <v>94.147910276073617</v>
      </c>
      <c r="S206" s="83" t="str">
        <v>Z</v>
      </c>
      <c r="AI206" s="32" t="s">
        <v>1656</v>
      </c>
      <c r="AJ206" s="33" t="s">
        <v>2267</v>
      </c>
      <c r="AK206" s="52">
        <v>34108</v>
      </c>
    </row>
    <row r="207" spans="3:37" x14ac:dyDescent="0.3">
      <c r="C207" s="32" t="str">
        <v>Item_193</v>
      </c>
      <c r="D207" s="33">
        <v>74</v>
      </c>
      <c r="E207" s="33">
        <v>4</v>
      </c>
      <c r="F207" s="33" t="s">
        <v>1337</v>
      </c>
      <c r="G207" s="34" t="s">
        <v>33</v>
      </c>
      <c r="Q207" s="83">
        <v>85.030387269938657</v>
      </c>
      <c r="S207" s="83" t="str">
        <v>Y</v>
      </c>
      <c r="AI207" s="32" t="s">
        <v>1657</v>
      </c>
      <c r="AJ207" s="33" t="s">
        <v>2269</v>
      </c>
      <c r="AK207" s="52">
        <v>45121</v>
      </c>
    </row>
    <row r="208" spans="3:37" x14ac:dyDescent="0.3">
      <c r="C208" s="32" t="str">
        <v>Item_194</v>
      </c>
      <c r="D208" s="33">
        <v>95</v>
      </c>
      <c r="E208" s="33">
        <v>4</v>
      </c>
      <c r="F208" s="33" t="s">
        <v>1335</v>
      </c>
      <c r="G208" s="34" t="s">
        <v>78</v>
      </c>
      <c r="Q208" s="83">
        <v>85.030387269938657</v>
      </c>
      <c r="S208" s="83" t="str">
        <v>Z</v>
      </c>
      <c r="AI208" s="32" t="s">
        <v>1658</v>
      </c>
      <c r="AJ208" s="33" t="s">
        <v>2268</v>
      </c>
      <c r="AK208" s="52">
        <v>49187</v>
      </c>
    </row>
    <row r="209" spans="3:37" x14ac:dyDescent="0.3">
      <c r="C209" s="32" t="str">
        <v>Item_195</v>
      </c>
      <c r="D209" s="33">
        <v>96</v>
      </c>
      <c r="E209" s="33">
        <v>3</v>
      </c>
      <c r="F209" s="33" t="s">
        <v>1335</v>
      </c>
      <c r="G209" s="34" t="s">
        <v>35</v>
      </c>
      <c r="Q209" s="83">
        <v>89.589148773006144</v>
      </c>
      <c r="S209" s="83" t="str">
        <v>Z</v>
      </c>
      <c r="AI209" s="32" t="s">
        <v>1659</v>
      </c>
      <c r="AJ209" s="33" t="s">
        <v>2269</v>
      </c>
      <c r="AK209" s="52">
        <v>49339</v>
      </c>
    </row>
    <row r="210" spans="3:37" x14ac:dyDescent="0.3">
      <c r="C210" s="32" t="str">
        <v>Item_196</v>
      </c>
      <c r="D210" s="33">
        <v>62</v>
      </c>
      <c r="E210" s="33">
        <v>11</v>
      </c>
      <c r="F210" s="33" t="s">
        <v>1337</v>
      </c>
      <c r="G210" s="34" t="s">
        <v>34</v>
      </c>
      <c r="Q210" s="83">
        <v>58.907834101382491</v>
      </c>
      <c r="S210" s="83" t="str">
        <v>Y</v>
      </c>
      <c r="AI210" s="32" t="s">
        <v>1660</v>
      </c>
      <c r="AJ210" s="33" t="s">
        <v>2267</v>
      </c>
      <c r="AK210" s="52">
        <v>35100</v>
      </c>
    </row>
    <row r="211" spans="3:37" x14ac:dyDescent="0.3">
      <c r="C211" s="32" t="str">
        <v>Item_197</v>
      </c>
      <c r="D211" s="33">
        <v>27</v>
      </c>
      <c r="E211" s="33">
        <v>42</v>
      </c>
      <c r="F211" s="33" t="s">
        <v>1336</v>
      </c>
      <c r="G211" s="34" t="s">
        <v>35</v>
      </c>
      <c r="Q211" s="83">
        <v>32.755212614274924</v>
      </c>
      <c r="S211" s="83" t="str">
        <v>Z</v>
      </c>
      <c r="AI211" s="32" t="s">
        <v>1661</v>
      </c>
      <c r="AJ211" s="33" t="s">
        <v>2268</v>
      </c>
      <c r="AK211" s="52">
        <v>42573</v>
      </c>
    </row>
    <row r="212" spans="3:37" x14ac:dyDescent="0.3">
      <c r="C212" s="32" t="str">
        <v>Item_198</v>
      </c>
      <c r="D212" s="33">
        <v>95</v>
      </c>
      <c r="E212" s="33">
        <v>5</v>
      </c>
      <c r="F212" s="33" t="s">
        <v>1335</v>
      </c>
      <c r="G212" s="34" t="s">
        <v>1332</v>
      </c>
      <c r="Q212" s="83">
        <v>80.471625766871171</v>
      </c>
      <c r="S212" s="83" t="str">
        <v>Z</v>
      </c>
      <c r="AI212" s="32" t="s">
        <v>1662</v>
      </c>
      <c r="AJ212" s="33" t="s">
        <v>17</v>
      </c>
      <c r="AK212" s="52">
        <v>20742</v>
      </c>
    </row>
    <row r="213" spans="3:37" x14ac:dyDescent="0.3">
      <c r="C213" s="32" t="str">
        <v>Item_199</v>
      </c>
      <c r="D213" s="33">
        <v>61</v>
      </c>
      <c r="E213" s="33">
        <v>28</v>
      </c>
      <c r="F213" s="33" t="s">
        <v>1335</v>
      </c>
      <c r="G213" s="34" t="s">
        <v>78</v>
      </c>
      <c r="Q213" s="83">
        <v>46.143478695739148</v>
      </c>
      <c r="S213" s="83" t="str">
        <v>Z</v>
      </c>
      <c r="AI213" s="32" t="s">
        <v>1663</v>
      </c>
      <c r="AJ213" s="33" t="s">
        <v>17</v>
      </c>
      <c r="AK213" s="52">
        <v>23361</v>
      </c>
    </row>
    <row r="214" spans="3:37" x14ac:dyDescent="0.3">
      <c r="C214" s="32" t="str">
        <v>Item_200</v>
      </c>
      <c r="D214" s="33">
        <v>64</v>
      </c>
      <c r="E214" s="33">
        <v>6</v>
      </c>
      <c r="F214" s="33" t="s">
        <v>1337</v>
      </c>
      <c r="G214" s="34" t="s">
        <v>33</v>
      </c>
      <c r="Q214" s="83">
        <v>73.143399295201959</v>
      </c>
      <c r="S214" s="83" t="str">
        <v>Y</v>
      </c>
      <c r="AI214" s="32" t="s">
        <v>1664</v>
      </c>
      <c r="AJ214" s="33" t="s">
        <v>2267</v>
      </c>
      <c r="AK214" s="52">
        <v>39117</v>
      </c>
    </row>
    <row r="215" spans="3:37" x14ac:dyDescent="0.3">
      <c r="C215" s="32" t="str">
        <v>Item_201</v>
      </c>
      <c r="D215" s="33">
        <v>28</v>
      </c>
      <c r="E215" s="33">
        <v>72</v>
      </c>
      <c r="F215" s="33" t="s">
        <v>1336</v>
      </c>
      <c r="G215" s="34" t="s">
        <v>1333</v>
      </c>
      <c r="Q215" s="83">
        <v>16.654399060639101</v>
      </c>
      <c r="S215" s="83" t="str">
        <v>Z</v>
      </c>
      <c r="AI215" s="32" t="s">
        <v>1665</v>
      </c>
      <c r="AJ215" s="33" t="s">
        <v>2267</v>
      </c>
      <c r="AK215" s="52">
        <v>34637</v>
      </c>
    </row>
    <row r="216" spans="3:37" x14ac:dyDescent="0.3">
      <c r="C216" s="32" t="str">
        <v>Item_202</v>
      </c>
      <c r="D216" s="33">
        <v>95</v>
      </c>
      <c r="E216" s="33">
        <v>2</v>
      </c>
      <c r="F216" s="33" t="s">
        <v>1337</v>
      </c>
      <c r="G216" s="34" t="s">
        <v>34</v>
      </c>
      <c r="Q216" s="83">
        <v>94.147910276073617</v>
      </c>
      <c r="S216" s="83" t="str">
        <v>Y</v>
      </c>
      <c r="AI216" s="32" t="s">
        <v>1666</v>
      </c>
      <c r="AJ216" s="33" t="s">
        <v>2269</v>
      </c>
      <c r="AK216" s="52">
        <v>51756</v>
      </c>
    </row>
    <row r="217" spans="3:37" x14ac:dyDescent="0.3">
      <c r="C217" s="32" t="str">
        <v>Item_203</v>
      </c>
      <c r="D217" s="33">
        <v>68</v>
      </c>
      <c r="E217" s="33">
        <v>14</v>
      </c>
      <c r="F217" s="33" t="s">
        <v>1337</v>
      </c>
      <c r="G217" s="34" t="s">
        <v>32</v>
      </c>
      <c r="Q217" s="83">
        <v>64.617138485080318</v>
      </c>
      <c r="S217" s="83" t="str">
        <v>Y</v>
      </c>
      <c r="AI217" s="32" t="s">
        <v>1667</v>
      </c>
      <c r="AJ217" s="33" t="s">
        <v>17</v>
      </c>
      <c r="AK217" s="52">
        <v>28584</v>
      </c>
    </row>
    <row r="218" spans="3:37" x14ac:dyDescent="0.3">
      <c r="C218" s="32" t="str">
        <v>Item_204</v>
      </c>
      <c r="D218" s="33">
        <v>2</v>
      </c>
      <c r="E218" s="33">
        <v>98</v>
      </c>
      <c r="F218" s="33" t="s">
        <v>1336</v>
      </c>
      <c r="G218" s="34" t="s">
        <v>1333</v>
      </c>
      <c r="Q218" s="83">
        <v>2.7003606474880542</v>
      </c>
      <c r="S218" s="83" t="str">
        <v>Z</v>
      </c>
      <c r="AI218" s="32" t="s">
        <v>1668</v>
      </c>
      <c r="AJ218" s="33" t="s">
        <v>2269</v>
      </c>
      <c r="AK218" s="52">
        <v>54343</v>
      </c>
    </row>
    <row r="219" spans="3:37" x14ac:dyDescent="0.3">
      <c r="C219" s="32" t="str">
        <v>Item_205</v>
      </c>
      <c r="D219" s="33">
        <v>93</v>
      </c>
      <c r="E219" s="33">
        <v>6</v>
      </c>
      <c r="F219" s="33" t="s">
        <v>1335</v>
      </c>
      <c r="G219" s="34" t="s">
        <v>1332</v>
      </c>
      <c r="Q219" s="83">
        <v>73.143399295201959</v>
      </c>
      <c r="S219" s="83" t="str">
        <v>Z</v>
      </c>
      <c r="AI219" s="32" t="s">
        <v>1669</v>
      </c>
      <c r="AJ219" s="33" t="s">
        <v>2269</v>
      </c>
      <c r="AK219" s="52">
        <v>50193</v>
      </c>
    </row>
    <row r="220" spans="3:37" x14ac:dyDescent="0.3">
      <c r="C220" s="32" t="str">
        <v>Item_206</v>
      </c>
      <c r="D220" s="33">
        <v>33</v>
      </c>
      <c r="E220" s="33">
        <v>48</v>
      </c>
      <c r="F220" s="33" t="s">
        <v>1336</v>
      </c>
      <c r="G220" s="34" t="s">
        <v>78</v>
      </c>
      <c r="Q220" s="83">
        <v>29.535049903547765</v>
      </c>
      <c r="S220" s="83" t="str">
        <v>Z</v>
      </c>
      <c r="AI220" s="32" t="s">
        <v>1670</v>
      </c>
      <c r="AJ220" s="33" t="s">
        <v>17</v>
      </c>
      <c r="AK220" s="52">
        <v>20322</v>
      </c>
    </row>
    <row r="221" spans="3:37" x14ac:dyDescent="0.3">
      <c r="C221" s="32" t="str">
        <v>Item_207</v>
      </c>
      <c r="D221" s="33">
        <v>42</v>
      </c>
      <c r="E221" s="33">
        <v>25</v>
      </c>
      <c r="F221" s="33" t="s">
        <v>1337</v>
      </c>
      <c r="G221" s="34" t="s">
        <v>32</v>
      </c>
      <c r="Q221" s="83">
        <v>44.416526396327455</v>
      </c>
      <c r="S221" s="83" t="str">
        <v>Y</v>
      </c>
      <c r="AI221" s="32" t="s">
        <v>1671</v>
      </c>
      <c r="AJ221" s="33" t="s">
        <v>2268</v>
      </c>
      <c r="AK221" s="52">
        <v>48128</v>
      </c>
    </row>
    <row r="222" spans="3:37" x14ac:dyDescent="0.3">
      <c r="C222" s="32" t="str">
        <v>Item_208</v>
      </c>
      <c r="D222" s="33">
        <v>43</v>
      </c>
      <c r="E222" s="33">
        <v>33</v>
      </c>
      <c r="F222" s="33" t="s">
        <v>1335</v>
      </c>
      <c r="G222" s="34" t="s">
        <v>35</v>
      </c>
      <c r="Q222" s="83">
        <v>41.500050010001999</v>
      </c>
      <c r="S222" s="83" t="str">
        <v>Z</v>
      </c>
      <c r="AI222" s="32" t="s">
        <v>1672</v>
      </c>
      <c r="AJ222" s="33" t="s">
        <v>2269</v>
      </c>
      <c r="AK222" s="52">
        <v>48849</v>
      </c>
    </row>
    <row r="223" spans="3:37" x14ac:dyDescent="0.3">
      <c r="C223" s="32" t="str">
        <v>Item_209</v>
      </c>
      <c r="D223" s="33">
        <v>75</v>
      </c>
      <c r="E223" s="33">
        <v>11</v>
      </c>
      <c r="F223" s="33" t="s">
        <v>1337</v>
      </c>
      <c r="G223" s="34" t="s">
        <v>32</v>
      </c>
      <c r="Q223" s="83">
        <v>58.907834101382491</v>
      </c>
      <c r="S223" s="83" t="str">
        <v>Y</v>
      </c>
      <c r="AI223" s="32" t="s">
        <v>1673</v>
      </c>
      <c r="AJ223" s="33" t="s">
        <v>2267</v>
      </c>
      <c r="AK223" s="52">
        <v>37230</v>
      </c>
    </row>
    <row r="224" spans="3:37" x14ac:dyDescent="0.3">
      <c r="C224" s="32" t="str">
        <v>Item_210</v>
      </c>
      <c r="D224" s="33">
        <v>100</v>
      </c>
      <c r="E224" s="33">
        <v>0</v>
      </c>
      <c r="F224" s="33" t="s">
        <v>1335</v>
      </c>
      <c r="G224" s="34" t="s">
        <v>1332</v>
      </c>
      <c r="Q224" s="83">
        <v>103.26543328220859</v>
      </c>
      <c r="S224" s="83" t="str">
        <v>Z</v>
      </c>
      <c r="AI224" s="32" t="s">
        <v>1674</v>
      </c>
      <c r="AJ224" s="33" t="s">
        <v>2268</v>
      </c>
      <c r="AK224" s="52">
        <v>44949</v>
      </c>
    </row>
    <row r="225" spans="3:37" x14ac:dyDescent="0.3">
      <c r="C225" s="32" t="str">
        <v>Item_211</v>
      </c>
      <c r="D225" s="33">
        <v>70</v>
      </c>
      <c r="E225" s="33">
        <v>5</v>
      </c>
      <c r="F225" s="33" t="s">
        <v>1337</v>
      </c>
      <c r="G225" s="34" t="s">
        <v>33</v>
      </c>
      <c r="Q225" s="83">
        <v>80.471625766871171</v>
      </c>
      <c r="S225" s="83" t="str">
        <v>Y</v>
      </c>
      <c r="AI225" s="32" t="s">
        <v>1675</v>
      </c>
      <c r="AJ225" s="33" t="s">
        <v>2268</v>
      </c>
      <c r="AK225" s="52">
        <v>47219</v>
      </c>
    </row>
    <row r="226" spans="3:37" x14ac:dyDescent="0.3">
      <c r="C226" s="32" t="str">
        <v>Item_212</v>
      </c>
      <c r="D226" s="33">
        <v>35</v>
      </c>
      <c r="E226" s="33">
        <v>10</v>
      </c>
      <c r="F226" s="33" t="s">
        <v>1334</v>
      </c>
      <c r="G226" s="34" t="s">
        <v>33</v>
      </c>
      <c r="Q226" s="83">
        <v>61.754947140146378</v>
      </c>
      <c r="S226" s="83" t="str">
        <v>Y</v>
      </c>
      <c r="AI226" s="32" t="s">
        <v>1676</v>
      </c>
      <c r="AJ226" s="33" t="s">
        <v>2269</v>
      </c>
      <c r="AK226" s="52">
        <v>49211</v>
      </c>
    </row>
    <row r="227" spans="3:37" x14ac:dyDescent="0.3">
      <c r="C227" s="32" t="str">
        <v>Item_213</v>
      </c>
      <c r="D227" s="33">
        <v>56</v>
      </c>
      <c r="E227" s="33">
        <v>38</v>
      </c>
      <c r="F227" s="33" t="s">
        <v>1335</v>
      </c>
      <c r="G227" s="34" t="s">
        <v>1332</v>
      </c>
      <c r="Q227" s="83">
        <v>36.856621324264857</v>
      </c>
      <c r="S227" s="83" t="str">
        <v>Z</v>
      </c>
      <c r="AI227" s="32" t="s">
        <v>1677</v>
      </c>
      <c r="AJ227" s="33" t="s">
        <v>2269</v>
      </c>
      <c r="AK227" s="52">
        <v>46538</v>
      </c>
    </row>
    <row r="228" spans="3:37" x14ac:dyDescent="0.3">
      <c r="C228" s="32" t="str">
        <v>Item_214</v>
      </c>
      <c r="D228" s="33">
        <v>37</v>
      </c>
      <c r="E228" s="33">
        <v>27</v>
      </c>
      <c r="F228" s="33" t="s">
        <v>1334</v>
      </c>
      <c r="G228" s="34" t="s">
        <v>32</v>
      </c>
      <c r="Q228" s="83">
        <v>47.072164432886581</v>
      </c>
      <c r="S228" s="83" t="str">
        <v>Y</v>
      </c>
      <c r="AI228" s="32" t="s">
        <v>1678</v>
      </c>
      <c r="AJ228" s="33" t="s">
        <v>2267</v>
      </c>
      <c r="AK228" s="52">
        <v>32896</v>
      </c>
    </row>
    <row r="229" spans="3:37" x14ac:dyDescent="0.3">
      <c r="C229" s="32" t="str">
        <v>Item_215</v>
      </c>
      <c r="D229" s="33">
        <v>36</v>
      </c>
      <c r="E229" s="33">
        <v>28</v>
      </c>
      <c r="F229" s="33" t="s">
        <v>1334</v>
      </c>
      <c r="G229" s="34" t="s">
        <v>32</v>
      </c>
      <c r="Q229" s="83">
        <v>46.143478695739148</v>
      </c>
      <c r="S229" s="83" t="str">
        <v>Y</v>
      </c>
      <c r="AI229" s="32" t="s">
        <v>1679</v>
      </c>
      <c r="AJ229" s="33" t="s">
        <v>2266</v>
      </c>
      <c r="AK229" s="52">
        <v>32219</v>
      </c>
    </row>
    <row r="230" spans="3:37" x14ac:dyDescent="0.3">
      <c r="C230" s="32" t="str">
        <v>Item_216</v>
      </c>
      <c r="D230" s="33">
        <v>84</v>
      </c>
      <c r="E230" s="33">
        <v>12</v>
      </c>
      <c r="F230" s="33" t="s">
        <v>1335</v>
      </c>
      <c r="G230" s="34" t="s">
        <v>78</v>
      </c>
      <c r="Q230" s="83">
        <v>56.060721062618597</v>
      </c>
      <c r="S230" s="83" t="str">
        <v>Z</v>
      </c>
      <c r="AI230" s="32" t="s">
        <v>1680</v>
      </c>
      <c r="AJ230" s="33" t="s">
        <v>2269</v>
      </c>
      <c r="AK230" s="52">
        <v>46610</v>
      </c>
    </row>
    <row r="231" spans="3:37" x14ac:dyDescent="0.3">
      <c r="C231" s="32" t="str">
        <v>Item_217</v>
      </c>
      <c r="D231" s="33">
        <v>39</v>
      </c>
      <c r="E231" s="33">
        <v>18</v>
      </c>
      <c r="F231" s="33" t="s">
        <v>1334</v>
      </c>
      <c r="G231" s="34" t="s">
        <v>34</v>
      </c>
      <c r="Q231" s="83">
        <v>57.271461361897458</v>
      </c>
      <c r="S231" s="83" t="str">
        <v>Y</v>
      </c>
      <c r="AI231" s="32" t="s">
        <v>1681</v>
      </c>
      <c r="AJ231" s="33" t="s">
        <v>2266</v>
      </c>
      <c r="AK231" s="52">
        <v>35092</v>
      </c>
    </row>
    <row r="232" spans="3:37" x14ac:dyDescent="0.3">
      <c r="C232" s="32" t="str">
        <v>Item_218</v>
      </c>
      <c r="D232" s="33">
        <v>7</v>
      </c>
      <c r="E232" s="33">
        <v>67</v>
      </c>
      <c r="F232" s="33" t="s">
        <v>1336</v>
      </c>
      <c r="G232" s="34" t="s">
        <v>78</v>
      </c>
      <c r="Q232" s="83">
        <v>19.337867986245072</v>
      </c>
      <c r="S232" s="83" t="str">
        <v>Z</v>
      </c>
      <c r="AI232" s="32" t="s">
        <v>1682</v>
      </c>
      <c r="AJ232" s="33" t="s">
        <v>2267</v>
      </c>
      <c r="AK232" s="52">
        <v>39944</v>
      </c>
    </row>
    <row r="233" spans="3:37" x14ac:dyDescent="0.3">
      <c r="C233" s="32" t="str">
        <v>Item_219</v>
      </c>
      <c r="D233" s="33">
        <v>55</v>
      </c>
      <c r="E233" s="33">
        <v>13</v>
      </c>
      <c r="F233" s="33" t="s">
        <v>1337</v>
      </c>
      <c r="G233" s="34" t="s">
        <v>34</v>
      </c>
      <c r="Q233" s="83">
        <v>53.213608023854704</v>
      </c>
      <c r="S233" s="83" t="str">
        <v>Y</v>
      </c>
      <c r="AI233" s="32" t="s">
        <v>1683</v>
      </c>
      <c r="AJ233" s="33" t="s">
        <v>2269</v>
      </c>
      <c r="AK233" s="52">
        <v>55073</v>
      </c>
    </row>
    <row r="234" spans="3:37" x14ac:dyDescent="0.3">
      <c r="C234" s="32" t="str">
        <v>Item_220</v>
      </c>
      <c r="D234" s="33">
        <v>52</v>
      </c>
      <c r="E234" s="33">
        <v>28</v>
      </c>
      <c r="F234" s="33" t="s">
        <v>1335</v>
      </c>
      <c r="G234" s="34" t="s">
        <v>35</v>
      </c>
      <c r="Q234" s="83">
        <v>46.143478695739148</v>
      </c>
      <c r="S234" s="83" t="str">
        <v>Z</v>
      </c>
      <c r="AI234" s="32" t="s">
        <v>1684</v>
      </c>
      <c r="AJ234" s="33" t="s">
        <v>2267</v>
      </c>
      <c r="AK234" s="52">
        <v>35317</v>
      </c>
    </row>
    <row r="235" spans="3:37" x14ac:dyDescent="0.3">
      <c r="C235" s="32" t="str">
        <v>Item_221</v>
      </c>
      <c r="D235" s="33">
        <v>60</v>
      </c>
      <c r="E235" s="33">
        <v>29</v>
      </c>
      <c r="F235" s="33" t="s">
        <v>1335</v>
      </c>
      <c r="G235" s="34" t="s">
        <v>78</v>
      </c>
      <c r="Q235" s="83">
        <v>45.214792958591715</v>
      </c>
      <c r="S235" s="83" t="str">
        <v>Z</v>
      </c>
      <c r="AI235" s="32" t="s">
        <v>1685</v>
      </c>
      <c r="AJ235" s="33" t="s">
        <v>2267</v>
      </c>
      <c r="AK235" s="52">
        <v>41985</v>
      </c>
    </row>
    <row r="236" spans="3:37" x14ac:dyDescent="0.3">
      <c r="C236" s="32" t="str">
        <v>Item_222</v>
      </c>
      <c r="D236" s="33">
        <v>50</v>
      </c>
      <c r="E236" s="33">
        <v>8</v>
      </c>
      <c r="F236" s="33" t="s">
        <v>1337</v>
      </c>
      <c r="G236" s="34" t="s">
        <v>33</v>
      </c>
      <c r="Q236" s="83">
        <v>67.449173217674172</v>
      </c>
      <c r="S236" s="83" t="str">
        <v>Y</v>
      </c>
      <c r="AI236" s="32" t="s">
        <v>1686</v>
      </c>
      <c r="AJ236" s="33" t="s">
        <v>17</v>
      </c>
      <c r="AK236" s="52">
        <v>24023</v>
      </c>
    </row>
    <row r="237" spans="3:37" x14ac:dyDescent="0.3">
      <c r="C237" s="32" t="str">
        <v>Item_223</v>
      </c>
      <c r="D237" s="33">
        <v>54</v>
      </c>
      <c r="E237" s="33">
        <v>27</v>
      </c>
      <c r="F237" s="33" t="s">
        <v>1335</v>
      </c>
      <c r="G237" s="34" t="s">
        <v>35</v>
      </c>
      <c r="Q237" s="83">
        <v>47.072164432886581</v>
      </c>
      <c r="S237" s="83" t="str">
        <v>Z</v>
      </c>
      <c r="AI237" s="32" t="s">
        <v>1687</v>
      </c>
      <c r="AJ237" s="33" t="s">
        <v>2269</v>
      </c>
      <c r="AK237" s="52">
        <v>57900</v>
      </c>
    </row>
    <row r="238" spans="3:37" x14ac:dyDescent="0.3">
      <c r="C238" s="32" t="str">
        <v>Item_224</v>
      </c>
      <c r="D238" s="33">
        <v>99</v>
      </c>
      <c r="E238" s="33">
        <v>1</v>
      </c>
      <c r="F238" s="33" t="s">
        <v>1335</v>
      </c>
      <c r="G238" s="34" t="s">
        <v>78</v>
      </c>
      <c r="Q238" s="83">
        <v>98.706671779141104</v>
      </c>
      <c r="S238" s="83" t="str">
        <v>Z</v>
      </c>
      <c r="AI238" s="32" t="s">
        <v>1688</v>
      </c>
      <c r="AJ238" s="33" t="s">
        <v>2268</v>
      </c>
      <c r="AK238" s="52">
        <v>42199</v>
      </c>
    </row>
    <row r="239" spans="3:37" x14ac:dyDescent="0.3">
      <c r="C239" s="32" t="str">
        <v>Item_225</v>
      </c>
      <c r="D239" s="33">
        <v>55</v>
      </c>
      <c r="E239" s="33">
        <v>39</v>
      </c>
      <c r="F239" s="33" t="s">
        <v>1335</v>
      </c>
      <c r="G239" s="34" t="s">
        <v>1332</v>
      </c>
      <c r="Q239" s="83">
        <v>35.927935587117425</v>
      </c>
      <c r="S239" s="83" t="str">
        <v>Z</v>
      </c>
      <c r="AI239" s="32" t="s">
        <v>1689</v>
      </c>
      <c r="AJ239" s="33" t="s">
        <v>2266</v>
      </c>
      <c r="AK239" s="52">
        <v>34436</v>
      </c>
    </row>
    <row r="240" spans="3:37" x14ac:dyDescent="0.3">
      <c r="C240" s="32" t="str">
        <v>Item_226</v>
      </c>
      <c r="D240" s="33">
        <v>33</v>
      </c>
      <c r="E240" s="33">
        <v>10</v>
      </c>
      <c r="F240" s="33" t="s">
        <v>1334</v>
      </c>
      <c r="G240" s="34" t="s">
        <v>33</v>
      </c>
      <c r="Q240" s="83">
        <v>61.754947140146378</v>
      </c>
      <c r="S240" s="83" t="str">
        <v>Y</v>
      </c>
      <c r="AI240" s="32" t="s">
        <v>1690</v>
      </c>
      <c r="AJ240" s="33" t="s">
        <v>17</v>
      </c>
      <c r="AK240" s="52">
        <v>23918</v>
      </c>
    </row>
    <row r="241" spans="3:37" x14ac:dyDescent="0.3">
      <c r="C241" s="32" t="str">
        <v>Item_227</v>
      </c>
      <c r="D241" s="33">
        <v>18</v>
      </c>
      <c r="E241" s="33">
        <v>12</v>
      </c>
      <c r="F241" s="33" t="s">
        <v>1334</v>
      </c>
      <c r="G241" s="34" t="s">
        <v>33</v>
      </c>
      <c r="Q241" s="83">
        <v>56.060721062618597</v>
      </c>
      <c r="S241" s="83" t="str">
        <v>Y</v>
      </c>
      <c r="AI241" s="32" t="s">
        <v>1691</v>
      </c>
      <c r="AJ241" s="33" t="s">
        <v>2268</v>
      </c>
      <c r="AK241" s="52">
        <v>45921</v>
      </c>
    </row>
    <row r="242" spans="3:37" x14ac:dyDescent="0.3">
      <c r="C242" s="32" t="str">
        <v>Item_228</v>
      </c>
      <c r="D242" s="33">
        <v>37</v>
      </c>
      <c r="E242" s="33">
        <v>36</v>
      </c>
      <c r="F242" s="33" t="s">
        <v>1336</v>
      </c>
      <c r="G242" s="34" t="s">
        <v>35</v>
      </c>
      <c r="Q242" s="83">
        <v>38.713992798559715</v>
      </c>
      <c r="S242" s="83" t="str">
        <v>Z</v>
      </c>
      <c r="AI242" s="32" t="s">
        <v>1692</v>
      </c>
      <c r="AJ242" s="33" t="s">
        <v>2267</v>
      </c>
      <c r="AK242" s="52">
        <v>42489</v>
      </c>
    </row>
    <row r="243" spans="3:37" x14ac:dyDescent="0.3">
      <c r="C243" s="32" t="str">
        <v>Item_229</v>
      </c>
      <c r="D243" s="33">
        <v>80</v>
      </c>
      <c r="E243" s="33">
        <v>18</v>
      </c>
      <c r="F243" s="33" t="s">
        <v>1335</v>
      </c>
      <c r="G243" s="34" t="s">
        <v>1332</v>
      </c>
      <c r="Q243" s="83">
        <v>57.271461361897458</v>
      </c>
      <c r="S243" s="83" t="str">
        <v>Z</v>
      </c>
      <c r="AI243" s="32" t="s">
        <v>1693</v>
      </c>
      <c r="AJ243" s="33" t="s">
        <v>2268</v>
      </c>
      <c r="AK243" s="52">
        <v>47414</v>
      </c>
    </row>
    <row r="244" spans="3:37" x14ac:dyDescent="0.3">
      <c r="C244" s="32" t="str">
        <v>Item_230</v>
      </c>
      <c r="D244" s="33">
        <v>29</v>
      </c>
      <c r="E244" s="33">
        <v>21</v>
      </c>
      <c r="F244" s="33" t="s">
        <v>1334</v>
      </c>
      <c r="G244" s="34" t="s">
        <v>34</v>
      </c>
      <c r="Q244" s="83">
        <v>51.762203519510315</v>
      </c>
      <c r="S244" s="83" t="str">
        <v>Y</v>
      </c>
      <c r="AI244" s="32" t="s">
        <v>1694</v>
      </c>
      <c r="AJ244" s="33" t="s">
        <v>2267</v>
      </c>
      <c r="AK244" s="52">
        <v>44186</v>
      </c>
    </row>
    <row r="245" spans="3:37" x14ac:dyDescent="0.3">
      <c r="C245" s="32" t="str">
        <v>Item_231</v>
      </c>
      <c r="D245" s="33">
        <v>4</v>
      </c>
      <c r="E245" s="33">
        <v>83</v>
      </c>
      <c r="F245" s="33" t="s">
        <v>1336</v>
      </c>
      <c r="G245" s="34" t="s">
        <v>1332</v>
      </c>
      <c r="Q245" s="83">
        <v>10.750767424305963</v>
      </c>
      <c r="S245" s="83" t="str">
        <v>Z</v>
      </c>
      <c r="AI245" s="32" t="s">
        <v>1695</v>
      </c>
      <c r="AJ245" s="33" t="s">
        <v>2269</v>
      </c>
      <c r="AK245" s="52">
        <v>53857</v>
      </c>
    </row>
    <row r="246" spans="3:37" x14ac:dyDescent="0.3">
      <c r="C246" s="32" t="str">
        <v>Item_232</v>
      </c>
      <c r="D246" s="33">
        <v>66</v>
      </c>
      <c r="E246" s="33">
        <v>15</v>
      </c>
      <c r="F246" s="33" t="s">
        <v>1337</v>
      </c>
      <c r="G246" s="34" t="s">
        <v>32</v>
      </c>
      <c r="Q246" s="83">
        <v>62.780719204284608</v>
      </c>
      <c r="S246" s="83" t="str">
        <v>Y</v>
      </c>
      <c r="AI246" s="32" t="s">
        <v>1696</v>
      </c>
      <c r="AJ246" s="33" t="s">
        <v>2268</v>
      </c>
      <c r="AK246" s="52">
        <v>43723</v>
      </c>
    </row>
    <row r="247" spans="3:37" x14ac:dyDescent="0.3">
      <c r="C247" s="32" t="str">
        <v>Item_233</v>
      </c>
      <c r="D247" s="33">
        <v>66</v>
      </c>
      <c r="E247" s="33">
        <v>25</v>
      </c>
      <c r="F247" s="33" t="s">
        <v>1335</v>
      </c>
      <c r="G247" s="34" t="s">
        <v>78</v>
      </c>
      <c r="Q247" s="83">
        <v>44.416526396327455</v>
      </c>
      <c r="S247" s="83" t="str">
        <v>Z</v>
      </c>
      <c r="AI247" s="32" t="s">
        <v>1697</v>
      </c>
      <c r="AJ247" s="33" t="s">
        <v>17</v>
      </c>
      <c r="AK247" s="52">
        <v>24762</v>
      </c>
    </row>
    <row r="248" spans="3:37" x14ac:dyDescent="0.3">
      <c r="C248" s="32" t="str">
        <v>Item_234</v>
      </c>
      <c r="D248" s="33">
        <v>60</v>
      </c>
      <c r="E248" s="33">
        <v>35</v>
      </c>
      <c r="F248" s="33" t="s">
        <v>1335</v>
      </c>
      <c r="G248" s="34" t="s">
        <v>1332</v>
      </c>
      <c r="Q248" s="83">
        <v>39.642678535707141</v>
      </c>
      <c r="S248" s="83" t="str">
        <v>Z</v>
      </c>
      <c r="AI248" s="32" t="s">
        <v>1698</v>
      </c>
      <c r="AJ248" s="33" t="s">
        <v>2268</v>
      </c>
      <c r="AK248" s="52">
        <v>48147</v>
      </c>
    </row>
    <row r="249" spans="3:37" x14ac:dyDescent="0.3">
      <c r="C249" s="32" t="str">
        <v>Item_235</v>
      </c>
      <c r="D249" s="33">
        <v>5</v>
      </c>
      <c r="E249" s="33">
        <v>41</v>
      </c>
      <c r="F249" s="33" t="s">
        <v>1334</v>
      </c>
      <c r="G249" s="34" t="s">
        <v>32</v>
      </c>
      <c r="Q249" s="83">
        <v>33.291906399396126</v>
      </c>
      <c r="S249" s="83" t="str">
        <v>Y</v>
      </c>
      <c r="AI249" s="32" t="s">
        <v>1699</v>
      </c>
      <c r="AJ249" s="33" t="s">
        <v>2268</v>
      </c>
      <c r="AK249" s="52">
        <v>50919</v>
      </c>
    </row>
    <row r="250" spans="3:37" x14ac:dyDescent="0.3">
      <c r="C250" s="32" t="str">
        <v>Item_236</v>
      </c>
      <c r="D250" s="33">
        <v>72</v>
      </c>
      <c r="E250" s="33">
        <v>20</v>
      </c>
      <c r="F250" s="33" t="s">
        <v>1335</v>
      </c>
      <c r="G250" s="34" t="s">
        <v>78</v>
      </c>
      <c r="Q250" s="83">
        <v>53.598622800306032</v>
      </c>
      <c r="S250" s="83" t="str">
        <v>Z</v>
      </c>
      <c r="AI250" s="32" t="s">
        <v>1700</v>
      </c>
      <c r="AJ250" s="33" t="s">
        <v>2269</v>
      </c>
      <c r="AK250" s="52">
        <v>52969</v>
      </c>
    </row>
    <row r="251" spans="3:37" x14ac:dyDescent="0.3">
      <c r="C251" s="32" t="str">
        <v>Item_237</v>
      </c>
      <c r="D251" s="33">
        <v>36</v>
      </c>
      <c r="E251" s="33">
        <v>46</v>
      </c>
      <c r="F251" s="33" t="s">
        <v>1336</v>
      </c>
      <c r="G251" s="34" t="s">
        <v>78</v>
      </c>
      <c r="Q251" s="83">
        <v>30.608437473790151</v>
      </c>
      <c r="S251" s="83" t="str">
        <v>Z</v>
      </c>
      <c r="AI251" s="32" t="s">
        <v>1701</v>
      </c>
      <c r="AJ251" s="33" t="s">
        <v>17</v>
      </c>
      <c r="AK251" s="52">
        <v>28091</v>
      </c>
    </row>
    <row r="252" spans="3:37" x14ac:dyDescent="0.3">
      <c r="C252" s="32" t="str">
        <v>Item_238</v>
      </c>
      <c r="D252" s="33">
        <v>11</v>
      </c>
      <c r="E252" s="33">
        <v>26</v>
      </c>
      <c r="F252" s="33" t="s">
        <v>1334</v>
      </c>
      <c r="G252" s="34" t="s">
        <v>34</v>
      </c>
      <c r="Q252" s="83">
        <v>42.580107115531739</v>
      </c>
      <c r="S252" s="83" t="str">
        <v>Y</v>
      </c>
      <c r="AI252" s="32" t="s">
        <v>1702</v>
      </c>
      <c r="AJ252" s="33" t="s">
        <v>2268</v>
      </c>
      <c r="AK252" s="52">
        <v>47781</v>
      </c>
    </row>
    <row r="253" spans="3:37" x14ac:dyDescent="0.3">
      <c r="C253" s="32" t="str">
        <v>Item_239</v>
      </c>
      <c r="D253" s="33">
        <v>71</v>
      </c>
      <c r="E253" s="33">
        <v>13</v>
      </c>
      <c r="F253" s="33" t="s">
        <v>1337</v>
      </c>
      <c r="G253" s="34" t="s">
        <v>32</v>
      </c>
      <c r="Q253" s="83">
        <v>53.213608023854704</v>
      </c>
      <c r="S253" s="83" t="str">
        <v>Y</v>
      </c>
      <c r="AI253" s="32" t="s">
        <v>1703</v>
      </c>
      <c r="AJ253" s="33" t="s">
        <v>2269</v>
      </c>
      <c r="AK253" s="52">
        <v>49611</v>
      </c>
    </row>
    <row r="254" spans="3:37" x14ac:dyDescent="0.3">
      <c r="C254" s="32" t="str">
        <v>Item_240</v>
      </c>
      <c r="D254" s="33">
        <v>97</v>
      </c>
      <c r="E254" s="33">
        <v>1</v>
      </c>
      <c r="F254" s="33" t="s">
        <v>1337</v>
      </c>
      <c r="G254" s="34" t="s">
        <v>33</v>
      </c>
      <c r="Q254" s="83">
        <v>98.706671779141104</v>
      </c>
      <c r="S254" s="83" t="str">
        <v>Y</v>
      </c>
      <c r="AI254" s="32" t="s">
        <v>1704</v>
      </c>
      <c r="AJ254" s="33" t="s">
        <v>2266</v>
      </c>
      <c r="AK254" s="52">
        <v>30552</v>
      </c>
    </row>
    <row r="255" spans="3:37" x14ac:dyDescent="0.3">
      <c r="C255" s="32" t="str">
        <v>Item_241</v>
      </c>
      <c r="D255" s="33">
        <v>27</v>
      </c>
      <c r="E255" s="33">
        <v>53</v>
      </c>
      <c r="F255" s="33" t="s">
        <v>1336</v>
      </c>
      <c r="G255" s="34" t="s">
        <v>78</v>
      </c>
      <c r="Q255" s="83">
        <v>26.851580977941794</v>
      </c>
      <c r="S255" s="83" t="str">
        <v>Z</v>
      </c>
      <c r="AI255" s="32" t="s">
        <v>1705</v>
      </c>
      <c r="AJ255" s="33" t="s">
        <v>2268</v>
      </c>
      <c r="AK255" s="52">
        <v>44088</v>
      </c>
    </row>
    <row r="256" spans="3:37" x14ac:dyDescent="0.3">
      <c r="C256" s="32" t="str">
        <v>Item_242</v>
      </c>
      <c r="D256" s="33">
        <v>26</v>
      </c>
      <c r="E256" s="33">
        <v>32</v>
      </c>
      <c r="F256" s="33" t="s">
        <v>1334</v>
      </c>
      <c r="G256" s="34" t="s">
        <v>32</v>
      </c>
      <c r="Q256" s="83">
        <v>42.428735747149432</v>
      </c>
      <c r="S256" s="83" t="str">
        <v>Y</v>
      </c>
      <c r="AI256" s="32" t="s">
        <v>1706</v>
      </c>
      <c r="AJ256" s="33" t="s">
        <v>2268</v>
      </c>
      <c r="AK256" s="52">
        <v>44801</v>
      </c>
    </row>
    <row r="257" spans="3:37" x14ac:dyDescent="0.3">
      <c r="C257" s="32" t="str">
        <v>Item_243</v>
      </c>
      <c r="D257" s="33">
        <v>71</v>
      </c>
      <c r="E257" s="33">
        <v>5</v>
      </c>
      <c r="F257" s="33" t="s">
        <v>1337</v>
      </c>
      <c r="G257" s="34" t="s">
        <v>33</v>
      </c>
      <c r="Q257" s="83">
        <v>80.471625766871171</v>
      </c>
      <c r="S257" s="83" t="str">
        <v>Y</v>
      </c>
      <c r="AI257" s="32" t="s">
        <v>1707</v>
      </c>
      <c r="AJ257" s="33" t="s">
        <v>2267</v>
      </c>
      <c r="AK257" s="52">
        <v>34881</v>
      </c>
    </row>
    <row r="258" spans="3:37" x14ac:dyDescent="0.3">
      <c r="C258" s="32" t="str">
        <v>Item_244</v>
      </c>
      <c r="D258" s="33">
        <v>37</v>
      </c>
      <c r="E258" s="33">
        <v>54</v>
      </c>
      <c r="F258" s="33" t="s">
        <v>1336</v>
      </c>
      <c r="G258" s="34" t="s">
        <v>1332</v>
      </c>
      <c r="Q258" s="83">
        <v>26.314887192820599</v>
      </c>
      <c r="S258" s="83" t="str">
        <v>Z</v>
      </c>
      <c r="AI258" s="32" t="s">
        <v>1708</v>
      </c>
      <c r="AJ258" s="33" t="s">
        <v>17</v>
      </c>
      <c r="AK258" s="52">
        <v>25022</v>
      </c>
    </row>
    <row r="259" spans="3:37" x14ac:dyDescent="0.3">
      <c r="C259" s="32" t="str">
        <v>Item_245</v>
      </c>
      <c r="D259" s="33">
        <v>8</v>
      </c>
      <c r="E259" s="33">
        <v>27</v>
      </c>
      <c r="F259" s="33" t="s">
        <v>1334</v>
      </c>
      <c r="G259" s="34" t="s">
        <v>34</v>
      </c>
      <c r="Q259" s="83">
        <v>47.072164432886581</v>
      </c>
      <c r="S259" s="83" t="str">
        <v>Y</v>
      </c>
      <c r="AI259" s="32" t="s">
        <v>1709</v>
      </c>
      <c r="AJ259" s="33" t="s">
        <v>2267</v>
      </c>
      <c r="AK259" s="52">
        <v>35265</v>
      </c>
    </row>
    <row r="260" spans="3:37" x14ac:dyDescent="0.3">
      <c r="C260" s="32" t="str">
        <v>Item_246</v>
      </c>
      <c r="D260" s="33">
        <v>11</v>
      </c>
      <c r="E260" s="33">
        <v>77</v>
      </c>
      <c r="F260" s="33" t="s">
        <v>1336</v>
      </c>
      <c r="G260" s="34" t="s">
        <v>1332</v>
      </c>
      <c r="Q260" s="83">
        <v>13.970930135033129</v>
      </c>
      <c r="S260" s="83" t="str">
        <v>Z</v>
      </c>
      <c r="AI260" s="32" t="s">
        <v>1710</v>
      </c>
      <c r="AJ260" s="33" t="s">
        <v>17</v>
      </c>
      <c r="AK260" s="52">
        <v>27906</v>
      </c>
    </row>
    <row r="261" spans="3:37" x14ac:dyDescent="0.3">
      <c r="C261" s="32" t="str">
        <v>Item_247</v>
      </c>
      <c r="D261" s="33">
        <v>30</v>
      </c>
      <c r="E261" s="33">
        <v>40</v>
      </c>
      <c r="F261" s="33" t="s">
        <v>1336</v>
      </c>
      <c r="G261" s="34" t="s">
        <v>35</v>
      </c>
      <c r="Q261" s="83">
        <v>34.999249849969999</v>
      </c>
      <c r="S261" s="83" t="str">
        <v>Z</v>
      </c>
      <c r="AI261" s="32" t="s">
        <v>1711</v>
      </c>
      <c r="AJ261" s="33" t="s">
        <v>2268</v>
      </c>
      <c r="AK261" s="52">
        <v>45814</v>
      </c>
    </row>
    <row r="262" spans="3:37" x14ac:dyDescent="0.3">
      <c r="C262" s="32" t="str">
        <v>Item_248</v>
      </c>
      <c r="D262" s="33">
        <v>56</v>
      </c>
      <c r="E262" s="33">
        <v>44</v>
      </c>
      <c r="F262" s="33" t="s">
        <v>1335</v>
      </c>
      <c r="G262" s="34" t="s">
        <v>1333</v>
      </c>
      <c r="Q262" s="83">
        <v>31.681825044032539</v>
      </c>
      <c r="S262" s="83" t="str">
        <v>Z</v>
      </c>
      <c r="AI262" s="32" t="s">
        <v>1712</v>
      </c>
      <c r="AJ262" s="33" t="s">
        <v>17</v>
      </c>
      <c r="AK262" s="52">
        <v>24631</v>
      </c>
    </row>
    <row r="263" spans="3:37" x14ac:dyDescent="0.3">
      <c r="C263" s="32" t="str">
        <v>Item_249</v>
      </c>
      <c r="D263" s="33">
        <v>66</v>
      </c>
      <c r="E263" s="33">
        <v>30</v>
      </c>
      <c r="F263" s="33" t="s">
        <v>1335</v>
      </c>
      <c r="G263" s="34" t="s">
        <v>1332</v>
      </c>
      <c r="Q263" s="83">
        <v>44.28610722144429</v>
      </c>
      <c r="S263" s="83" t="str">
        <v>Z</v>
      </c>
      <c r="AI263" s="32" t="s">
        <v>1713</v>
      </c>
      <c r="AJ263" s="33" t="s">
        <v>2266</v>
      </c>
      <c r="AK263" s="52">
        <v>28101</v>
      </c>
    </row>
    <row r="264" spans="3:37" x14ac:dyDescent="0.3">
      <c r="C264" s="32" t="str">
        <v>Item_250</v>
      </c>
      <c r="D264" s="33">
        <v>41</v>
      </c>
      <c r="E264" s="33">
        <v>43</v>
      </c>
      <c r="F264" s="33" t="s">
        <v>1335</v>
      </c>
      <c r="G264" s="34" t="s">
        <v>78</v>
      </c>
      <c r="Q264" s="83">
        <v>32.218518829153737</v>
      </c>
      <c r="S264" s="83" t="str">
        <v>Z</v>
      </c>
      <c r="AI264" s="32" t="s">
        <v>1714</v>
      </c>
      <c r="AJ264" s="33" t="s">
        <v>17</v>
      </c>
      <c r="AK264" s="52">
        <v>29020</v>
      </c>
    </row>
    <row r="265" spans="3:37" x14ac:dyDescent="0.3">
      <c r="C265" s="32" t="str">
        <v>Item_251</v>
      </c>
      <c r="D265" s="33">
        <v>67</v>
      </c>
      <c r="E265" s="33">
        <v>33</v>
      </c>
      <c r="F265" s="33" t="s">
        <v>1335</v>
      </c>
      <c r="G265" s="34" t="s">
        <v>1333</v>
      </c>
      <c r="Q265" s="83">
        <v>41.500050010001999</v>
      </c>
      <c r="S265" s="83" t="str">
        <v>Z</v>
      </c>
      <c r="AI265" s="32" t="s">
        <v>1715</v>
      </c>
      <c r="AJ265" s="33" t="s">
        <v>2267</v>
      </c>
      <c r="AK265" s="52">
        <v>42684</v>
      </c>
    </row>
    <row r="266" spans="3:37" x14ac:dyDescent="0.3">
      <c r="C266" s="32" t="str">
        <v>Item_252</v>
      </c>
      <c r="D266" s="33">
        <v>99</v>
      </c>
      <c r="E266" s="33">
        <v>1</v>
      </c>
      <c r="F266" s="33" t="s">
        <v>1335</v>
      </c>
      <c r="G266" s="34" t="s">
        <v>1332</v>
      </c>
      <c r="Q266" s="83">
        <v>98.706671779141104</v>
      </c>
      <c r="S266" s="83" t="str">
        <v>Z</v>
      </c>
      <c r="AI266" s="32" t="s">
        <v>1716</v>
      </c>
      <c r="AJ266" s="33" t="s">
        <v>2266</v>
      </c>
      <c r="AK266" s="52">
        <v>31308</v>
      </c>
    </row>
    <row r="267" spans="3:37" x14ac:dyDescent="0.3">
      <c r="C267" s="32" t="str">
        <v>Item_253</v>
      </c>
      <c r="D267" s="33">
        <v>87</v>
      </c>
      <c r="E267" s="33">
        <v>4</v>
      </c>
      <c r="F267" s="33" t="s">
        <v>1337</v>
      </c>
      <c r="G267" s="34" t="s">
        <v>34</v>
      </c>
      <c r="Q267" s="83">
        <v>85.030387269938657</v>
      </c>
      <c r="S267" s="83" t="str">
        <v>Y</v>
      </c>
      <c r="AI267" s="32" t="s">
        <v>1717</v>
      </c>
      <c r="AJ267" s="33" t="s">
        <v>17</v>
      </c>
      <c r="AK267" s="52">
        <v>26576</v>
      </c>
    </row>
    <row r="268" spans="3:37" x14ac:dyDescent="0.3">
      <c r="C268" s="32" t="str">
        <v>Item_254</v>
      </c>
      <c r="D268" s="33">
        <v>55</v>
      </c>
      <c r="E268" s="33">
        <v>7</v>
      </c>
      <c r="F268" s="33" t="s">
        <v>1337</v>
      </c>
      <c r="G268" s="34" t="s">
        <v>33</v>
      </c>
      <c r="Q268" s="83">
        <v>70.296286256438066</v>
      </c>
      <c r="S268" s="83" t="str">
        <v>Y</v>
      </c>
      <c r="AI268" s="32" t="s">
        <v>1718</v>
      </c>
      <c r="AJ268" s="33" t="s">
        <v>17</v>
      </c>
      <c r="AK268" s="52">
        <v>30721</v>
      </c>
    </row>
    <row r="269" spans="3:37" x14ac:dyDescent="0.3">
      <c r="C269" s="32" t="str">
        <v>Item_255</v>
      </c>
      <c r="D269" s="33">
        <v>64</v>
      </c>
      <c r="E269" s="33">
        <v>31</v>
      </c>
      <c r="F269" s="33" t="s">
        <v>1335</v>
      </c>
      <c r="G269" s="34" t="s">
        <v>1332</v>
      </c>
      <c r="Q269" s="83">
        <v>43.357421484296864</v>
      </c>
      <c r="S269" s="83" t="str">
        <v>Z</v>
      </c>
      <c r="AI269" s="32" t="s">
        <v>1719</v>
      </c>
      <c r="AJ269" s="33" t="s">
        <v>17</v>
      </c>
      <c r="AK269" s="52">
        <v>22594</v>
      </c>
    </row>
    <row r="270" spans="3:37" x14ac:dyDescent="0.3">
      <c r="C270" s="32" t="str">
        <v>Item_256</v>
      </c>
      <c r="D270" s="33">
        <v>73</v>
      </c>
      <c r="E270" s="33">
        <v>4</v>
      </c>
      <c r="F270" s="33" t="s">
        <v>1337</v>
      </c>
      <c r="G270" s="34" t="s">
        <v>33</v>
      </c>
      <c r="Q270" s="83">
        <v>85.030387269938657</v>
      </c>
      <c r="S270" s="83" t="str">
        <v>Y</v>
      </c>
      <c r="AI270" s="32" t="s">
        <v>1720</v>
      </c>
      <c r="AJ270" s="33" t="s">
        <v>17</v>
      </c>
      <c r="AK270" s="52">
        <v>26109</v>
      </c>
    </row>
    <row r="271" spans="3:37" x14ac:dyDescent="0.3">
      <c r="C271" s="32" t="str">
        <v>Item_257</v>
      </c>
      <c r="D271" s="33">
        <v>78</v>
      </c>
      <c r="E271" s="33">
        <v>19</v>
      </c>
      <c r="F271" s="33" t="s">
        <v>1335</v>
      </c>
      <c r="G271" s="34" t="s">
        <v>1332</v>
      </c>
      <c r="Q271" s="83">
        <v>55.435042081101749</v>
      </c>
      <c r="S271" s="83" t="str">
        <v>Z</v>
      </c>
      <c r="AI271" s="32" t="s">
        <v>1721</v>
      </c>
      <c r="AJ271" s="33" t="s">
        <v>2266</v>
      </c>
      <c r="AK271" s="52">
        <v>28335</v>
      </c>
    </row>
    <row r="272" spans="3:37" x14ac:dyDescent="0.3">
      <c r="C272" s="32" t="str">
        <v>Item_258</v>
      </c>
      <c r="D272" s="33">
        <v>94</v>
      </c>
      <c r="E272" s="33">
        <v>4</v>
      </c>
      <c r="F272" s="33" t="s">
        <v>1335</v>
      </c>
      <c r="G272" s="34" t="s">
        <v>35</v>
      </c>
      <c r="Q272" s="83">
        <v>85.030387269938657</v>
      </c>
      <c r="S272" s="83" t="str">
        <v>Z</v>
      </c>
      <c r="AI272" s="32" t="s">
        <v>1722</v>
      </c>
      <c r="AJ272" s="33" t="s">
        <v>2267</v>
      </c>
      <c r="AK272" s="52">
        <v>39392</v>
      </c>
    </row>
    <row r="273" spans="3:37" x14ac:dyDescent="0.3">
      <c r="C273" s="32" t="str">
        <v>Item_259</v>
      </c>
      <c r="D273" s="33">
        <v>26</v>
      </c>
      <c r="E273" s="33">
        <v>32</v>
      </c>
      <c r="F273" s="33" t="s">
        <v>1334</v>
      </c>
      <c r="G273" s="34" t="s">
        <v>32</v>
      </c>
      <c r="Q273" s="83">
        <v>42.428735747149432</v>
      </c>
      <c r="S273" s="83" t="str">
        <v>Y</v>
      </c>
      <c r="AI273" s="32" t="s">
        <v>1723</v>
      </c>
      <c r="AJ273" s="33" t="s">
        <v>2267</v>
      </c>
      <c r="AK273" s="52">
        <v>35960</v>
      </c>
    </row>
    <row r="274" spans="3:37" x14ac:dyDescent="0.3">
      <c r="C274" s="32" t="str">
        <v>Item_260</v>
      </c>
      <c r="D274" s="33">
        <v>86</v>
      </c>
      <c r="E274" s="33">
        <v>8</v>
      </c>
      <c r="F274" s="33" t="s">
        <v>1335</v>
      </c>
      <c r="G274" s="34" t="s">
        <v>35</v>
      </c>
      <c r="Q274" s="83">
        <v>67.449173217674172</v>
      </c>
      <c r="S274" s="83" t="str">
        <v>Z</v>
      </c>
      <c r="AI274" s="32" t="s">
        <v>1724</v>
      </c>
      <c r="AJ274" s="33" t="s">
        <v>17</v>
      </c>
      <c r="AK274" s="52">
        <v>22506</v>
      </c>
    </row>
    <row r="275" spans="3:37" x14ac:dyDescent="0.3">
      <c r="C275" s="32" t="str">
        <v>Item_261</v>
      </c>
      <c r="D275" s="33">
        <v>38</v>
      </c>
      <c r="E275" s="33">
        <v>18</v>
      </c>
      <c r="F275" s="33" t="s">
        <v>1334</v>
      </c>
      <c r="G275" s="34" t="s">
        <v>34</v>
      </c>
      <c r="Q275" s="83">
        <v>57.271461361897458</v>
      </c>
      <c r="S275" s="83" t="str">
        <v>Y</v>
      </c>
      <c r="AI275" s="32" t="s">
        <v>1725</v>
      </c>
      <c r="AJ275" s="33" t="s">
        <v>2266</v>
      </c>
      <c r="AK275" s="52">
        <v>23257</v>
      </c>
    </row>
    <row r="276" spans="3:37" x14ac:dyDescent="0.3">
      <c r="C276" s="32" t="str">
        <v>Item_262</v>
      </c>
      <c r="D276" s="33">
        <v>50</v>
      </c>
      <c r="E276" s="33">
        <v>22</v>
      </c>
      <c r="F276" s="33" t="s">
        <v>1337</v>
      </c>
      <c r="G276" s="34" t="s">
        <v>32</v>
      </c>
      <c r="Q276" s="83">
        <v>49.925784238714598</v>
      </c>
      <c r="S276" s="83" t="str">
        <v>Y</v>
      </c>
      <c r="AI276" s="32" t="s">
        <v>1726</v>
      </c>
      <c r="AJ276" s="33" t="s">
        <v>2267</v>
      </c>
      <c r="AK276" s="52">
        <v>34388</v>
      </c>
    </row>
    <row r="277" spans="3:37" x14ac:dyDescent="0.3">
      <c r="C277" s="32" t="str">
        <v>Item_263</v>
      </c>
      <c r="D277" s="33">
        <v>29</v>
      </c>
      <c r="E277" s="33">
        <v>51</v>
      </c>
      <c r="F277" s="33" t="s">
        <v>1336</v>
      </c>
      <c r="G277" s="34" t="s">
        <v>78</v>
      </c>
      <c r="Q277" s="83">
        <v>27.924968548184182</v>
      </c>
      <c r="S277" s="83" t="str">
        <v>Z</v>
      </c>
      <c r="AI277" s="32" t="s">
        <v>1727</v>
      </c>
      <c r="AJ277" s="33" t="s">
        <v>17</v>
      </c>
      <c r="AK277" s="52">
        <v>19783</v>
      </c>
    </row>
    <row r="278" spans="3:37" x14ac:dyDescent="0.3">
      <c r="C278" s="32" t="str">
        <v>Item_264</v>
      </c>
      <c r="D278" s="33">
        <v>49</v>
      </c>
      <c r="E278" s="33">
        <v>15</v>
      </c>
      <c r="F278" s="33" t="s">
        <v>1337</v>
      </c>
      <c r="G278" s="34" t="s">
        <v>34</v>
      </c>
      <c r="Q278" s="83">
        <v>62.780719204284608</v>
      </c>
      <c r="S278" s="83" t="str">
        <v>Y</v>
      </c>
      <c r="AI278" s="32" t="s">
        <v>1728</v>
      </c>
      <c r="AJ278" s="33" t="s">
        <v>2268</v>
      </c>
      <c r="AK278" s="52">
        <v>50876</v>
      </c>
    </row>
    <row r="279" spans="3:37" x14ac:dyDescent="0.3">
      <c r="C279" s="32" t="str">
        <v>Item_265</v>
      </c>
      <c r="D279" s="33">
        <v>72</v>
      </c>
      <c r="E279" s="33">
        <v>24</v>
      </c>
      <c r="F279" s="33" t="s">
        <v>1335</v>
      </c>
      <c r="G279" s="34" t="s">
        <v>1332</v>
      </c>
      <c r="Q279" s="83">
        <v>46.252945677123165</v>
      </c>
      <c r="S279" s="83" t="str">
        <v>Z</v>
      </c>
      <c r="AI279" s="32" t="s">
        <v>1729</v>
      </c>
      <c r="AJ279" s="33" t="s">
        <v>17</v>
      </c>
      <c r="AK279" s="52">
        <v>26862</v>
      </c>
    </row>
    <row r="280" spans="3:37" x14ac:dyDescent="0.3">
      <c r="C280" s="32" t="str">
        <v>Item_266</v>
      </c>
      <c r="D280" s="33">
        <v>64</v>
      </c>
      <c r="E280" s="33">
        <v>36</v>
      </c>
      <c r="F280" s="33" t="s">
        <v>1335</v>
      </c>
      <c r="G280" s="34" t="s">
        <v>1333</v>
      </c>
      <c r="Q280" s="83">
        <v>38.713992798559715</v>
      </c>
      <c r="S280" s="83" t="str">
        <v>Z</v>
      </c>
      <c r="AI280" s="32" t="s">
        <v>1730</v>
      </c>
      <c r="AJ280" s="33" t="s">
        <v>2266</v>
      </c>
      <c r="AK280" s="52">
        <v>26687</v>
      </c>
    </row>
    <row r="281" spans="3:37" x14ac:dyDescent="0.3">
      <c r="C281" s="32" t="str">
        <v>Item_267</v>
      </c>
      <c r="D281" s="33">
        <v>75</v>
      </c>
      <c r="E281" s="33">
        <v>18</v>
      </c>
      <c r="F281" s="33" t="s">
        <v>1335</v>
      </c>
      <c r="G281" s="34" t="s">
        <v>78</v>
      </c>
      <c r="Q281" s="83">
        <v>57.271461361897458</v>
      </c>
      <c r="S281" s="83" t="str">
        <v>Z</v>
      </c>
      <c r="AI281" s="32" t="s">
        <v>1731</v>
      </c>
      <c r="AJ281" s="33" t="s">
        <v>17</v>
      </c>
      <c r="AK281" s="52">
        <v>23291</v>
      </c>
    </row>
    <row r="282" spans="3:37" x14ac:dyDescent="0.3">
      <c r="C282" s="32" t="str">
        <v>Item_268</v>
      </c>
      <c r="D282" s="33">
        <v>98</v>
      </c>
      <c r="E282" s="33">
        <v>2</v>
      </c>
      <c r="F282" s="33" t="s">
        <v>1335</v>
      </c>
      <c r="G282" s="34" t="s">
        <v>1332</v>
      </c>
      <c r="Q282" s="83">
        <v>94.147910276073617</v>
      </c>
      <c r="S282" s="83" t="str">
        <v>Z</v>
      </c>
      <c r="AI282" s="32" t="s">
        <v>1732</v>
      </c>
      <c r="AJ282" s="33" t="s">
        <v>17</v>
      </c>
      <c r="AK282" s="52">
        <v>28450</v>
      </c>
    </row>
    <row r="283" spans="3:37" x14ac:dyDescent="0.3">
      <c r="C283" s="32" t="str">
        <v>Item_269</v>
      </c>
      <c r="D283" s="33">
        <v>12</v>
      </c>
      <c r="E283" s="33">
        <v>63</v>
      </c>
      <c r="F283" s="33" t="s">
        <v>1336</v>
      </c>
      <c r="G283" s="34" t="s">
        <v>78</v>
      </c>
      <c r="Q283" s="83">
        <v>21.48464312672985</v>
      </c>
      <c r="S283" s="83" t="str">
        <v>Z</v>
      </c>
      <c r="AI283" s="32" t="s">
        <v>1733</v>
      </c>
      <c r="AJ283" s="33" t="s">
        <v>2268</v>
      </c>
      <c r="AK283" s="52">
        <v>44195</v>
      </c>
    </row>
    <row r="284" spans="3:37" x14ac:dyDescent="0.3">
      <c r="C284" s="32" t="str">
        <v>Item_270</v>
      </c>
      <c r="D284" s="33">
        <v>28</v>
      </c>
      <c r="E284" s="33">
        <v>31</v>
      </c>
      <c r="F284" s="33" t="s">
        <v>1334</v>
      </c>
      <c r="G284" s="34" t="s">
        <v>32</v>
      </c>
      <c r="Q284" s="83">
        <v>43.357421484296864</v>
      </c>
      <c r="S284" s="83" t="str">
        <v>Y</v>
      </c>
      <c r="AI284" s="32" t="s">
        <v>1734</v>
      </c>
      <c r="AJ284" s="33" t="s">
        <v>2268</v>
      </c>
      <c r="AK284" s="52">
        <v>47788</v>
      </c>
    </row>
    <row r="285" spans="3:37" x14ac:dyDescent="0.3">
      <c r="C285" s="32" t="str">
        <v>Item_271</v>
      </c>
      <c r="D285" s="33">
        <v>77</v>
      </c>
      <c r="E285" s="33">
        <v>23</v>
      </c>
      <c r="F285" s="33" t="s">
        <v>1335</v>
      </c>
      <c r="G285" s="34" t="s">
        <v>1333</v>
      </c>
      <c r="Q285" s="83">
        <v>48.089364957918882</v>
      </c>
      <c r="S285" s="83" t="str">
        <v>Z</v>
      </c>
      <c r="AI285" s="32" t="s">
        <v>1735</v>
      </c>
      <c r="AJ285" s="33" t="s">
        <v>17</v>
      </c>
      <c r="AK285" s="52">
        <v>27900</v>
      </c>
    </row>
    <row r="286" spans="3:37" x14ac:dyDescent="0.3">
      <c r="C286" s="32" t="str">
        <v>Item_272</v>
      </c>
      <c r="D286" s="33">
        <v>6</v>
      </c>
      <c r="E286" s="33">
        <v>54</v>
      </c>
      <c r="F286" s="33" t="s">
        <v>1336</v>
      </c>
      <c r="G286" s="34" t="s">
        <v>35</v>
      </c>
      <c r="Q286" s="83">
        <v>26.314887192820599</v>
      </c>
      <c r="S286" s="83" t="str">
        <v>Z</v>
      </c>
      <c r="AI286" s="32" t="s">
        <v>1736</v>
      </c>
      <c r="AJ286" s="33" t="s">
        <v>2266</v>
      </c>
      <c r="AK286" s="52">
        <v>28601</v>
      </c>
    </row>
    <row r="287" spans="3:37" x14ac:dyDescent="0.3">
      <c r="C287" s="32" t="str">
        <v>Item_273</v>
      </c>
      <c r="D287" s="33">
        <v>18</v>
      </c>
      <c r="E287" s="33">
        <v>12</v>
      </c>
      <c r="F287" s="33" t="s">
        <v>1334</v>
      </c>
      <c r="G287" s="34" t="s">
        <v>33</v>
      </c>
      <c r="Q287" s="83">
        <v>56.060721062618597</v>
      </c>
      <c r="S287" s="83" t="str">
        <v>Y</v>
      </c>
      <c r="AI287" s="32" t="s">
        <v>1737</v>
      </c>
      <c r="AJ287" s="33" t="s">
        <v>2266</v>
      </c>
      <c r="AK287" s="52">
        <v>33787</v>
      </c>
    </row>
    <row r="288" spans="3:37" x14ac:dyDescent="0.3">
      <c r="C288" s="32" t="str">
        <v>Item_274</v>
      </c>
      <c r="D288" s="33">
        <v>98</v>
      </c>
      <c r="E288" s="33">
        <v>2</v>
      </c>
      <c r="F288" s="33" t="s">
        <v>1335</v>
      </c>
      <c r="G288" s="34" t="s">
        <v>1332</v>
      </c>
      <c r="Q288" s="83">
        <v>94.147910276073617</v>
      </c>
      <c r="S288" s="83" t="str">
        <v>Z</v>
      </c>
      <c r="AI288" s="32" t="s">
        <v>1738</v>
      </c>
      <c r="AJ288" s="33" t="s">
        <v>2266</v>
      </c>
      <c r="AK288" s="52">
        <v>30777</v>
      </c>
    </row>
    <row r="289" spans="3:37" x14ac:dyDescent="0.3">
      <c r="C289" s="32" t="str">
        <v>Item_275</v>
      </c>
      <c r="D289" s="33">
        <v>91</v>
      </c>
      <c r="E289" s="33">
        <v>3</v>
      </c>
      <c r="F289" s="33" t="s">
        <v>1337</v>
      </c>
      <c r="G289" s="34" t="s">
        <v>34</v>
      </c>
      <c r="Q289" s="83">
        <v>89.589148773006144</v>
      </c>
      <c r="S289" s="83" t="str">
        <v>Y</v>
      </c>
      <c r="AI289" s="32" t="s">
        <v>1739</v>
      </c>
      <c r="AJ289" s="33" t="s">
        <v>17</v>
      </c>
      <c r="AK289" s="52">
        <v>27306</v>
      </c>
    </row>
    <row r="290" spans="3:37" x14ac:dyDescent="0.3">
      <c r="C290" s="32" t="str">
        <v>Item_276</v>
      </c>
      <c r="D290" s="33">
        <v>13</v>
      </c>
      <c r="E290" s="33">
        <v>38</v>
      </c>
      <c r="F290" s="33" t="s">
        <v>1334</v>
      </c>
      <c r="G290" s="34" t="s">
        <v>32</v>
      </c>
      <c r="Q290" s="83">
        <v>36.856621324264857</v>
      </c>
      <c r="S290" s="83" t="str">
        <v>Y</v>
      </c>
      <c r="AI290" s="32" t="s">
        <v>1740</v>
      </c>
      <c r="AJ290" s="33" t="s">
        <v>2269</v>
      </c>
      <c r="AK290" s="52">
        <v>46333</v>
      </c>
    </row>
    <row r="291" spans="3:37" x14ac:dyDescent="0.3">
      <c r="C291" s="32" t="str">
        <v>Item_277</v>
      </c>
      <c r="D291" s="33">
        <v>52</v>
      </c>
      <c r="E291" s="33">
        <v>21</v>
      </c>
      <c r="F291" s="33" t="s">
        <v>1337</v>
      </c>
      <c r="G291" s="34" t="s">
        <v>32</v>
      </c>
      <c r="Q291" s="83">
        <v>51.762203519510315</v>
      </c>
      <c r="S291" s="83" t="str">
        <v>Y</v>
      </c>
      <c r="AI291" s="32" t="s">
        <v>1741</v>
      </c>
      <c r="AJ291" s="33" t="s">
        <v>2269</v>
      </c>
      <c r="AK291" s="52">
        <v>50190</v>
      </c>
    </row>
    <row r="292" spans="3:37" x14ac:dyDescent="0.3">
      <c r="C292" s="32" t="str">
        <v>Item_278</v>
      </c>
      <c r="D292" s="33">
        <v>67</v>
      </c>
      <c r="E292" s="33">
        <v>5</v>
      </c>
      <c r="F292" s="33" t="s">
        <v>1337</v>
      </c>
      <c r="G292" s="34" t="s">
        <v>33</v>
      </c>
      <c r="Q292" s="83">
        <v>80.471625766871171</v>
      </c>
      <c r="S292" s="83" t="str">
        <v>Y</v>
      </c>
      <c r="AI292" s="32" t="s">
        <v>1742</v>
      </c>
      <c r="AJ292" s="33" t="s">
        <v>2267</v>
      </c>
      <c r="AK292" s="52">
        <v>40161</v>
      </c>
    </row>
    <row r="293" spans="3:37" x14ac:dyDescent="0.3">
      <c r="C293" s="32" t="str">
        <v>Item_279</v>
      </c>
      <c r="D293" s="33">
        <v>72</v>
      </c>
      <c r="E293" s="33">
        <v>24</v>
      </c>
      <c r="F293" s="33" t="s">
        <v>1335</v>
      </c>
      <c r="G293" s="34" t="s">
        <v>1332</v>
      </c>
      <c r="Q293" s="83">
        <v>46.252945677123165</v>
      </c>
      <c r="S293" s="83" t="str">
        <v>Z</v>
      </c>
      <c r="AI293" s="32" t="s">
        <v>1743</v>
      </c>
      <c r="AJ293" s="33" t="s">
        <v>2269</v>
      </c>
      <c r="AK293" s="52">
        <v>49645</v>
      </c>
    </row>
    <row r="294" spans="3:37" x14ac:dyDescent="0.3">
      <c r="C294" s="32" t="str">
        <v>Item_280</v>
      </c>
      <c r="D294" s="33">
        <v>74</v>
      </c>
      <c r="E294" s="33">
        <v>8</v>
      </c>
      <c r="F294" s="33" t="s">
        <v>1337</v>
      </c>
      <c r="G294" s="34" t="s">
        <v>34</v>
      </c>
      <c r="Q294" s="83">
        <v>67.449173217674172</v>
      </c>
      <c r="S294" s="83" t="str">
        <v>Y</v>
      </c>
      <c r="AI294" s="32" t="s">
        <v>1744</v>
      </c>
      <c r="AJ294" s="33" t="s">
        <v>2268</v>
      </c>
      <c r="AK294" s="52">
        <v>46887</v>
      </c>
    </row>
    <row r="295" spans="3:37" x14ac:dyDescent="0.3">
      <c r="C295" s="32" t="str">
        <v>Item_281</v>
      </c>
      <c r="D295" s="33">
        <v>89</v>
      </c>
      <c r="E295" s="33">
        <v>10</v>
      </c>
      <c r="F295" s="33" t="s">
        <v>1335</v>
      </c>
      <c r="G295" s="34" t="s">
        <v>1332</v>
      </c>
      <c r="Q295" s="83">
        <v>61.754947140146378</v>
      </c>
      <c r="S295" s="83" t="str">
        <v>Z</v>
      </c>
      <c r="AI295" s="32" t="s">
        <v>1745</v>
      </c>
      <c r="AJ295" s="33" t="s">
        <v>17</v>
      </c>
      <c r="AK295" s="52">
        <v>27062</v>
      </c>
    </row>
    <row r="296" spans="3:37" x14ac:dyDescent="0.3">
      <c r="C296" s="32" t="str">
        <v>Item_282</v>
      </c>
      <c r="D296" s="33">
        <v>84</v>
      </c>
      <c r="E296" s="33">
        <v>14</v>
      </c>
      <c r="F296" s="33" t="s">
        <v>1335</v>
      </c>
      <c r="G296" s="34" t="s">
        <v>1332</v>
      </c>
      <c r="Q296" s="83">
        <v>64.617138485080318</v>
      </c>
      <c r="S296" s="83" t="str">
        <v>Z</v>
      </c>
      <c r="AI296" s="32" t="s">
        <v>1746</v>
      </c>
      <c r="AJ296" s="33" t="s">
        <v>2269</v>
      </c>
      <c r="AK296" s="52">
        <v>49453</v>
      </c>
    </row>
    <row r="297" spans="3:37" x14ac:dyDescent="0.3">
      <c r="C297" s="32" t="str">
        <v>Item_283</v>
      </c>
      <c r="D297" s="33">
        <v>62</v>
      </c>
      <c r="E297" s="33">
        <v>17</v>
      </c>
      <c r="F297" s="33" t="s">
        <v>1337</v>
      </c>
      <c r="G297" s="34" t="s">
        <v>32</v>
      </c>
      <c r="Q297" s="83">
        <v>59.107880642693175</v>
      </c>
      <c r="S297" s="83" t="str">
        <v>Y</v>
      </c>
      <c r="AI297" s="32" t="s">
        <v>1747</v>
      </c>
      <c r="AJ297" s="33" t="s">
        <v>2267</v>
      </c>
      <c r="AK297" s="52">
        <v>39602</v>
      </c>
    </row>
    <row r="298" spans="3:37" x14ac:dyDescent="0.3">
      <c r="C298" s="32" t="str">
        <v>Item_284</v>
      </c>
      <c r="D298" s="33">
        <v>18</v>
      </c>
      <c r="E298" s="33">
        <v>47</v>
      </c>
      <c r="F298" s="33" t="s">
        <v>1336</v>
      </c>
      <c r="G298" s="34" t="s">
        <v>35</v>
      </c>
      <c r="Q298" s="83">
        <v>30.071743688668956</v>
      </c>
      <c r="S298" s="83" t="str">
        <v>Z</v>
      </c>
      <c r="AI298" s="32" t="s">
        <v>1748</v>
      </c>
      <c r="AJ298" s="33" t="s">
        <v>2269</v>
      </c>
      <c r="AK298" s="52">
        <v>50662</v>
      </c>
    </row>
    <row r="299" spans="3:37" x14ac:dyDescent="0.3">
      <c r="C299" s="32" t="str">
        <v>Item_285</v>
      </c>
      <c r="D299" s="33">
        <v>7</v>
      </c>
      <c r="E299" s="33">
        <v>40</v>
      </c>
      <c r="F299" s="33" t="s">
        <v>1334</v>
      </c>
      <c r="G299" s="34" t="s">
        <v>32</v>
      </c>
      <c r="Q299" s="83">
        <v>34.999249849969999</v>
      </c>
      <c r="S299" s="83" t="str">
        <v>Y</v>
      </c>
      <c r="AI299" s="32" t="s">
        <v>1749</v>
      </c>
      <c r="AJ299" s="33" t="s">
        <v>2268</v>
      </c>
      <c r="AK299" s="52">
        <v>51390</v>
      </c>
    </row>
    <row r="300" spans="3:37" x14ac:dyDescent="0.3">
      <c r="C300" s="32" t="str">
        <v>Item_286</v>
      </c>
      <c r="D300" s="33">
        <v>53</v>
      </c>
      <c r="E300" s="33">
        <v>14</v>
      </c>
      <c r="F300" s="33" t="s">
        <v>1337</v>
      </c>
      <c r="G300" s="34" t="s">
        <v>34</v>
      </c>
      <c r="Q300" s="83">
        <v>64.617138485080318</v>
      </c>
      <c r="S300" s="83" t="str">
        <v>Y</v>
      </c>
      <c r="AI300" s="32" t="s">
        <v>1750</v>
      </c>
      <c r="AJ300" s="33" t="s">
        <v>2268</v>
      </c>
      <c r="AK300" s="52">
        <v>49256</v>
      </c>
    </row>
    <row r="301" spans="3:37" x14ac:dyDescent="0.3">
      <c r="C301" s="32" t="str">
        <v>Item_287</v>
      </c>
      <c r="D301" s="33">
        <v>33</v>
      </c>
      <c r="E301" s="33">
        <v>29</v>
      </c>
      <c r="F301" s="33" t="s">
        <v>1334</v>
      </c>
      <c r="G301" s="34" t="s">
        <v>32</v>
      </c>
      <c r="Q301" s="83">
        <v>45.214792958591715</v>
      </c>
      <c r="S301" s="83" t="str">
        <v>Y</v>
      </c>
      <c r="AI301" s="32" t="s">
        <v>1751</v>
      </c>
      <c r="AJ301" s="33" t="s">
        <v>2267</v>
      </c>
      <c r="AK301" s="52">
        <v>35456</v>
      </c>
    </row>
    <row r="302" spans="3:37" x14ac:dyDescent="0.3">
      <c r="C302" s="32" t="str">
        <v>Item_288</v>
      </c>
      <c r="D302" s="33">
        <v>82</v>
      </c>
      <c r="E302" s="33">
        <v>11</v>
      </c>
      <c r="F302" s="33" t="s">
        <v>1335</v>
      </c>
      <c r="G302" s="34" t="s">
        <v>35</v>
      </c>
      <c r="Q302" s="83">
        <v>58.907834101382491</v>
      </c>
      <c r="S302" s="83" t="str">
        <v>Z</v>
      </c>
      <c r="AI302" s="32" t="s">
        <v>1752</v>
      </c>
      <c r="AJ302" s="33" t="s">
        <v>2268</v>
      </c>
      <c r="AK302" s="52">
        <v>47054</v>
      </c>
    </row>
    <row r="303" spans="3:37" x14ac:dyDescent="0.3">
      <c r="C303" s="32" t="str">
        <v>Item_289</v>
      </c>
      <c r="D303" s="33">
        <v>89</v>
      </c>
      <c r="E303" s="33">
        <v>10</v>
      </c>
      <c r="F303" s="33" t="s">
        <v>1335</v>
      </c>
      <c r="G303" s="34" t="s">
        <v>1332</v>
      </c>
      <c r="Q303" s="83">
        <v>61.754947140146378</v>
      </c>
      <c r="S303" s="83" t="str">
        <v>Z</v>
      </c>
      <c r="AI303" s="32" t="s">
        <v>1753</v>
      </c>
      <c r="AJ303" s="33" t="s">
        <v>2266</v>
      </c>
      <c r="AK303" s="52">
        <v>25521</v>
      </c>
    </row>
    <row r="304" spans="3:37" x14ac:dyDescent="0.3">
      <c r="C304" s="32" t="str">
        <v>Item_290</v>
      </c>
      <c r="D304" s="33">
        <v>96</v>
      </c>
      <c r="E304" s="33">
        <v>4</v>
      </c>
      <c r="F304" s="33" t="s">
        <v>1335</v>
      </c>
      <c r="G304" s="34" t="s">
        <v>1332</v>
      </c>
      <c r="Q304" s="83">
        <v>85.030387269938657</v>
      </c>
      <c r="S304" s="83" t="str">
        <v>Z</v>
      </c>
      <c r="AI304" s="32" t="s">
        <v>1754</v>
      </c>
      <c r="AJ304" s="33" t="s">
        <v>2269</v>
      </c>
      <c r="AK304" s="52">
        <v>50766</v>
      </c>
    </row>
    <row r="305" spans="3:37" x14ac:dyDescent="0.3">
      <c r="C305" s="32" t="str">
        <v>Item_291</v>
      </c>
      <c r="D305" s="33">
        <v>56</v>
      </c>
      <c r="E305" s="33">
        <v>13</v>
      </c>
      <c r="F305" s="33" t="s">
        <v>1337</v>
      </c>
      <c r="G305" s="34" t="s">
        <v>34</v>
      </c>
      <c r="Q305" s="83">
        <v>53.213608023854704</v>
      </c>
      <c r="S305" s="83" t="str">
        <v>Y</v>
      </c>
      <c r="AI305" s="32" t="s">
        <v>1755</v>
      </c>
      <c r="AJ305" s="33" t="s">
        <v>2269</v>
      </c>
      <c r="AK305" s="52">
        <v>50791</v>
      </c>
    </row>
    <row r="306" spans="3:37" x14ac:dyDescent="0.3">
      <c r="C306" s="32" t="str">
        <v>Item_292</v>
      </c>
      <c r="D306" s="33">
        <v>94</v>
      </c>
      <c r="E306" s="33">
        <v>2</v>
      </c>
      <c r="F306" s="33" t="s">
        <v>1337</v>
      </c>
      <c r="G306" s="34" t="s">
        <v>34</v>
      </c>
      <c r="Q306" s="83">
        <v>94.147910276073617</v>
      </c>
      <c r="S306" s="83" t="str">
        <v>Y</v>
      </c>
      <c r="AI306" s="32" t="s">
        <v>1756</v>
      </c>
      <c r="AJ306" s="33" t="s">
        <v>2266</v>
      </c>
      <c r="AK306" s="52">
        <v>37367</v>
      </c>
    </row>
    <row r="307" spans="3:37" x14ac:dyDescent="0.3">
      <c r="C307" s="32" t="str">
        <v>Item_293</v>
      </c>
      <c r="D307" s="33">
        <v>54</v>
      </c>
      <c r="E307" s="33">
        <v>40</v>
      </c>
      <c r="F307" s="33" t="s">
        <v>1335</v>
      </c>
      <c r="G307" s="34" t="s">
        <v>1332</v>
      </c>
      <c r="Q307" s="83">
        <v>34.999249849969999</v>
      </c>
      <c r="S307" s="83" t="str">
        <v>Z</v>
      </c>
      <c r="AI307" s="32" t="s">
        <v>1757</v>
      </c>
      <c r="AJ307" s="33" t="s">
        <v>2267</v>
      </c>
      <c r="AK307" s="52">
        <v>41229</v>
      </c>
    </row>
    <row r="308" spans="3:37" x14ac:dyDescent="0.3">
      <c r="C308" s="32" t="str">
        <v>Item_294</v>
      </c>
      <c r="D308" s="33">
        <v>62</v>
      </c>
      <c r="E308" s="33">
        <v>28</v>
      </c>
      <c r="F308" s="33" t="s">
        <v>1335</v>
      </c>
      <c r="G308" s="34" t="s">
        <v>78</v>
      </c>
      <c r="Q308" s="83">
        <v>46.143478695739148</v>
      </c>
      <c r="S308" s="83" t="str">
        <v>Z</v>
      </c>
      <c r="AI308" s="32" t="s">
        <v>1758</v>
      </c>
      <c r="AJ308" s="33" t="s">
        <v>2269</v>
      </c>
      <c r="AK308" s="52">
        <v>48451</v>
      </c>
    </row>
    <row r="309" spans="3:37" x14ac:dyDescent="0.3">
      <c r="C309" s="32" t="str">
        <v>Item_295</v>
      </c>
      <c r="D309" s="33">
        <v>9</v>
      </c>
      <c r="E309" s="33">
        <v>39</v>
      </c>
      <c r="F309" s="33" t="s">
        <v>1334</v>
      </c>
      <c r="G309" s="34" t="s">
        <v>32</v>
      </c>
      <c r="Q309" s="83">
        <v>35.927935587117425</v>
      </c>
      <c r="S309" s="83" t="str">
        <v>Y</v>
      </c>
      <c r="AI309" s="32" t="s">
        <v>1759</v>
      </c>
      <c r="AJ309" s="33" t="s">
        <v>2267</v>
      </c>
      <c r="AK309" s="52">
        <v>40373</v>
      </c>
    </row>
    <row r="310" spans="3:37" x14ac:dyDescent="0.3">
      <c r="C310" s="32" t="str">
        <v>Item_296</v>
      </c>
      <c r="D310" s="33">
        <v>38</v>
      </c>
      <c r="E310" s="33">
        <v>27</v>
      </c>
      <c r="F310" s="33" t="s">
        <v>1334</v>
      </c>
      <c r="G310" s="34" t="s">
        <v>32</v>
      </c>
      <c r="Q310" s="83">
        <v>47.072164432886581</v>
      </c>
      <c r="S310" s="83" t="str">
        <v>Y</v>
      </c>
      <c r="AI310" s="32" t="s">
        <v>1760</v>
      </c>
      <c r="AJ310" s="33" t="s">
        <v>2266</v>
      </c>
      <c r="AK310" s="52">
        <v>33166</v>
      </c>
    </row>
    <row r="311" spans="3:37" x14ac:dyDescent="0.3">
      <c r="C311" s="32" t="str">
        <v>Item_297</v>
      </c>
      <c r="D311" s="33">
        <v>74</v>
      </c>
      <c r="E311" s="33">
        <v>12</v>
      </c>
      <c r="F311" s="33" t="s">
        <v>1337</v>
      </c>
      <c r="G311" s="34" t="s">
        <v>32</v>
      </c>
      <c r="Q311" s="83">
        <v>56.060721062618597</v>
      </c>
      <c r="S311" s="83" t="str">
        <v>Y</v>
      </c>
      <c r="AI311" s="32" t="s">
        <v>1761</v>
      </c>
      <c r="AJ311" s="33" t="s">
        <v>2268</v>
      </c>
      <c r="AK311" s="52">
        <v>48157</v>
      </c>
    </row>
    <row r="312" spans="3:37" x14ac:dyDescent="0.3">
      <c r="C312" s="32" t="str">
        <v>Item_298</v>
      </c>
      <c r="D312" s="33">
        <v>64</v>
      </c>
      <c r="E312" s="33">
        <v>6</v>
      </c>
      <c r="F312" s="33" t="s">
        <v>1337</v>
      </c>
      <c r="G312" s="34" t="s">
        <v>33</v>
      </c>
      <c r="Q312" s="83">
        <v>73.143399295201959</v>
      </c>
      <c r="S312" s="83" t="str">
        <v>Y</v>
      </c>
      <c r="AI312" s="32" t="s">
        <v>1762</v>
      </c>
      <c r="AJ312" s="33" t="s">
        <v>17</v>
      </c>
      <c r="AK312" s="52">
        <v>21651</v>
      </c>
    </row>
    <row r="313" spans="3:37" x14ac:dyDescent="0.3">
      <c r="C313" s="32" t="str">
        <v>Item_299</v>
      </c>
      <c r="D313" s="33">
        <v>12</v>
      </c>
      <c r="E313" s="33">
        <v>38</v>
      </c>
      <c r="F313" s="33" t="s">
        <v>1334</v>
      </c>
      <c r="G313" s="34" t="s">
        <v>32</v>
      </c>
      <c r="Q313" s="83">
        <v>36.856621324264857</v>
      </c>
      <c r="S313" s="83" t="str">
        <v>Y</v>
      </c>
      <c r="AI313" s="32" t="s">
        <v>1763</v>
      </c>
      <c r="AJ313" s="33" t="s">
        <v>2269</v>
      </c>
      <c r="AK313" s="52">
        <v>45357</v>
      </c>
    </row>
    <row r="314" spans="3:37" x14ac:dyDescent="0.3">
      <c r="C314" s="35" t="str">
        <v>Item_300</v>
      </c>
      <c r="D314" s="36">
        <v>60</v>
      </c>
      <c r="E314" s="36">
        <v>29</v>
      </c>
      <c r="F314" s="36" t="s">
        <v>1335</v>
      </c>
      <c r="G314" s="37" t="s">
        <v>78</v>
      </c>
      <c r="Q314" s="83">
        <v>45.214792958591715</v>
      </c>
      <c r="S314" s="83" t="str">
        <v>Z</v>
      </c>
      <c r="AI314" s="32" t="s">
        <v>1764</v>
      </c>
      <c r="AJ314" s="33" t="s">
        <v>2268</v>
      </c>
      <c r="AK314" s="52">
        <v>43640</v>
      </c>
    </row>
    <row r="315" spans="3:37" x14ac:dyDescent="0.3">
      <c r="P315" s="84"/>
      <c r="AI315" s="32" t="s">
        <v>1765</v>
      </c>
      <c r="AJ315" s="33" t="s">
        <v>2269</v>
      </c>
      <c r="AK315" s="52">
        <v>50838</v>
      </c>
    </row>
    <row r="316" spans="3:37" x14ac:dyDescent="0.3">
      <c r="AI316" s="32" t="s">
        <v>1766</v>
      </c>
      <c r="AJ316" s="33" t="s">
        <v>2266</v>
      </c>
      <c r="AK316" s="52">
        <v>30536</v>
      </c>
    </row>
    <row r="317" spans="3:37" x14ac:dyDescent="0.3">
      <c r="AI317" s="32" t="s">
        <v>1767</v>
      </c>
      <c r="AJ317" s="33" t="s">
        <v>2269</v>
      </c>
      <c r="AK317" s="52">
        <v>47755</v>
      </c>
    </row>
    <row r="318" spans="3:37" x14ac:dyDescent="0.3">
      <c r="E318" s="75" t="s">
        <v>1338</v>
      </c>
      <c r="F318" s="75" t="s">
        <v>1339</v>
      </c>
      <c r="G318" t="s">
        <v>77</v>
      </c>
      <c r="AI318" s="32" t="s">
        <v>1768</v>
      </c>
      <c r="AJ318" s="33" t="s">
        <v>2266</v>
      </c>
      <c r="AK318" s="52">
        <v>34300</v>
      </c>
    </row>
    <row r="319" spans="3:37" x14ac:dyDescent="0.3">
      <c r="AI319" s="32" t="s">
        <v>1769</v>
      </c>
      <c r="AJ319" s="33" t="s">
        <v>17</v>
      </c>
      <c r="AK319" s="52">
        <v>26110</v>
      </c>
    </row>
    <row r="320" spans="3:37" x14ac:dyDescent="0.3">
      <c r="AI320" s="32" t="s">
        <v>1770</v>
      </c>
      <c r="AJ320" s="33" t="s">
        <v>2267</v>
      </c>
      <c r="AK320" s="52">
        <v>38562</v>
      </c>
    </row>
    <row r="321" spans="35:37" x14ac:dyDescent="0.3">
      <c r="AI321" s="32" t="s">
        <v>1771</v>
      </c>
      <c r="AJ321" s="33" t="s">
        <v>17</v>
      </c>
      <c r="AK321" s="52">
        <v>27538</v>
      </c>
    </row>
    <row r="322" spans="35:37" x14ac:dyDescent="0.3">
      <c r="AI322" s="32" t="s">
        <v>1772</v>
      </c>
      <c r="AJ322" s="33" t="s">
        <v>2269</v>
      </c>
      <c r="AK322" s="52">
        <v>50000</v>
      </c>
    </row>
    <row r="323" spans="35:37" x14ac:dyDescent="0.3">
      <c r="AI323" s="32" t="s">
        <v>1773</v>
      </c>
      <c r="AJ323" s="33" t="s">
        <v>17</v>
      </c>
      <c r="AK323" s="52">
        <v>22360</v>
      </c>
    </row>
    <row r="324" spans="35:37" x14ac:dyDescent="0.3">
      <c r="AI324" s="32" t="s">
        <v>1774</v>
      </c>
      <c r="AJ324" s="33" t="s">
        <v>17</v>
      </c>
      <c r="AK324" s="52">
        <v>25970</v>
      </c>
    </row>
    <row r="325" spans="35:37" x14ac:dyDescent="0.3">
      <c r="AI325" s="32" t="s">
        <v>1775</v>
      </c>
      <c r="AJ325" s="33" t="s">
        <v>2268</v>
      </c>
      <c r="AK325" s="52">
        <v>49527</v>
      </c>
    </row>
    <row r="326" spans="35:37" x14ac:dyDescent="0.3">
      <c r="AI326" s="32" t="s">
        <v>1776</v>
      </c>
      <c r="AJ326" s="33" t="s">
        <v>17</v>
      </c>
      <c r="AK326" s="52">
        <v>26252</v>
      </c>
    </row>
    <row r="327" spans="35:37" x14ac:dyDescent="0.3">
      <c r="AI327" s="32" t="s">
        <v>1777</v>
      </c>
      <c r="AJ327" s="33" t="s">
        <v>2268</v>
      </c>
      <c r="AK327" s="52">
        <v>45915</v>
      </c>
    </row>
    <row r="328" spans="35:37" x14ac:dyDescent="0.3">
      <c r="AI328" s="32" t="s">
        <v>1778</v>
      </c>
      <c r="AJ328" s="33" t="s">
        <v>2269</v>
      </c>
      <c r="AK328" s="52">
        <v>48458</v>
      </c>
    </row>
    <row r="329" spans="35:37" x14ac:dyDescent="0.3">
      <c r="AI329" s="32" t="s">
        <v>1779</v>
      </c>
      <c r="AJ329" s="33" t="s">
        <v>2268</v>
      </c>
      <c r="AK329" s="52">
        <v>43925</v>
      </c>
    </row>
    <row r="330" spans="35:37" x14ac:dyDescent="0.3">
      <c r="AI330" s="32" t="s">
        <v>1780</v>
      </c>
      <c r="AJ330" s="33" t="s">
        <v>2269</v>
      </c>
      <c r="AK330" s="52">
        <v>49694</v>
      </c>
    </row>
    <row r="331" spans="35:37" x14ac:dyDescent="0.3">
      <c r="AI331" s="32" t="s">
        <v>1781</v>
      </c>
      <c r="AJ331" s="33" t="s">
        <v>17</v>
      </c>
      <c r="AK331" s="52">
        <v>22847</v>
      </c>
    </row>
    <row r="332" spans="35:37" x14ac:dyDescent="0.3">
      <c r="AI332" s="32" t="s">
        <v>1782</v>
      </c>
      <c r="AJ332" s="33" t="s">
        <v>17</v>
      </c>
      <c r="AK332" s="52">
        <v>28839</v>
      </c>
    </row>
    <row r="333" spans="35:37" x14ac:dyDescent="0.3">
      <c r="AI333" s="32" t="s">
        <v>1783</v>
      </c>
      <c r="AJ333" s="33" t="s">
        <v>2268</v>
      </c>
      <c r="AK333" s="52">
        <v>49381</v>
      </c>
    </row>
    <row r="334" spans="35:37" x14ac:dyDescent="0.3">
      <c r="AI334" s="32" t="s">
        <v>1784</v>
      </c>
      <c r="AJ334" s="33" t="s">
        <v>17</v>
      </c>
      <c r="AK334" s="52">
        <v>25615</v>
      </c>
    </row>
    <row r="335" spans="35:37" x14ac:dyDescent="0.3">
      <c r="AI335" s="32" t="s">
        <v>1785</v>
      </c>
      <c r="AJ335" s="33" t="s">
        <v>2266</v>
      </c>
      <c r="AK335" s="52">
        <v>28630</v>
      </c>
    </row>
    <row r="336" spans="35:37" x14ac:dyDescent="0.3">
      <c r="AI336" s="32" t="s">
        <v>1786</v>
      </c>
      <c r="AJ336" s="33" t="s">
        <v>2268</v>
      </c>
      <c r="AK336" s="52">
        <v>42068</v>
      </c>
    </row>
    <row r="337" spans="35:37" x14ac:dyDescent="0.3">
      <c r="AI337" s="32" t="s">
        <v>1787</v>
      </c>
      <c r="AJ337" s="33" t="s">
        <v>2268</v>
      </c>
      <c r="AK337" s="52">
        <v>43540</v>
      </c>
    </row>
    <row r="338" spans="35:37" x14ac:dyDescent="0.3">
      <c r="AI338" s="32" t="s">
        <v>1788</v>
      </c>
      <c r="AJ338" s="33" t="s">
        <v>2269</v>
      </c>
      <c r="AK338" s="52">
        <v>46327</v>
      </c>
    </row>
    <row r="339" spans="35:37" x14ac:dyDescent="0.3">
      <c r="AI339" s="32" t="s">
        <v>1789</v>
      </c>
      <c r="AJ339" s="33" t="s">
        <v>2267</v>
      </c>
      <c r="AK339" s="52">
        <v>37812</v>
      </c>
    </row>
    <row r="340" spans="35:37" x14ac:dyDescent="0.3">
      <c r="AI340" s="32" t="s">
        <v>1790</v>
      </c>
      <c r="AJ340" s="33" t="s">
        <v>17</v>
      </c>
      <c r="AK340" s="52">
        <v>21055</v>
      </c>
    </row>
    <row r="341" spans="35:37" x14ac:dyDescent="0.3">
      <c r="AI341" s="32" t="s">
        <v>1791</v>
      </c>
      <c r="AJ341" s="33" t="s">
        <v>17</v>
      </c>
      <c r="AK341" s="52">
        <v>21814</v>
      </c>
    </row>
    <row r="342" spans="35:37" x14ac:dyDescent="0.3">
      <c r="AI342" s="32" t="s">
        <v>1792</v>
      </c>
      <c r="AJ342" s="33" t="s">
        <v>2266</v>
      </c>
      <c r="AK342" s="52">
        <v>32564</v>
      </c>
    </row>
    <row r="343" spans="35:37" x14ac:dyDescent="0.3">
      <c r="AI343" s="32" t="s">
        <v>1793</v>
      </c>
      <c r="AJ343" s="33" t="s">
        <v>2266</v>
      </c>
      <c r="AK343" s="52">
        <v>30481</v>
      </c>
    </row>
    <row r="344" spans="35:37" x14ac:dyDescent="0.3">
      <c r="AI344" s="32" t="s">
        <v>1794</v>
      </c>
      <c r="AJ344" s="33" t="s">
        <v>2267</v>
      </c>
      <c r="AK344" s="52">
        <v>38679</v>
      </c>
    </row>
    <row r="345" spans="35:37" x14ac:dyDescent="0.3">
      <c r="AI345" s="32" t="s">
        <v>1795</v>
      </c>
      <c r="AJ345" s="33" t="s">
        <v>2266</v>
      </c>
      <c r="AK345" s="52">
        <v>35306</v>
      </c>
    </row>
    <row r="346" spans="35:37" x14ac:dyDescent="0.3">
      <c r="AI346" s="32" t="s">
        <v>1796</v>
      </c>
      <c r="AJ346" s="33" t="s">
        <v>2267</v>
      </c>
      <c r="AK346" s="52">
        <v>34508</v>
      </c>
    </row>
    <row r="347" spans="35:37" x14ac:dyDescent="0.3">
      <c r="AI347" s="32" t="s">
        <v>1797</v>
      </c>
      <c r="AJ347" s="33" t="s">
        <v>17</v>
      </c>
      <c r="AK347" s="52">
        <v>29652</v>
      </c>
    </row>
    <row r="348" spans="35:37" x14ac:dyDescent="0.3">
      <c r="AI348" s="32" t="s">
        <v>1798</v>
      </c>
      <c r="AJ348" s="33" t="s">
        <v>2266</v>
      </c>
      <c r="AK348" s="52">
        <v>28810</v>
      </c>
    </row>
    <row r="349" spans="35:37" x14ac:dyDescent="0.3">
      <c r="AI349" s="32" t="s">
        <v>1799</v>
      </c>
      <c r="AJ349" s="33" t="s">
        <v>2267</v>
      </c>
      <c r="AK349" s="52">
        <v>26233</v>
      </c>
    </row>
    <row r="350" spans="35:37" x14ac:dyDescent="0.3">
      <c r="AI350" s="32" t="s">
        <v>1800</v>
      </c>
      <c r="AJ350" s="33" t="s">
        <v>2267</v>
      </c>
      <c r="AK350" s="52">
        <v>34766</v>
      </c>
    </row>
    <row r="351" spans="35:37" x14ac:dyDescent="0.3">
      <c r="AI351" s="32" t="s">
        <v>1801</v>
      </c>
      <c r="AJ351" s="33" t="s">
        <v>2266</v>
      </c>
      <c r="AK351" s="52">
        <v>33762</v>
      </c>
    </row>
    <row r="352" spans="35:37" x14ac:dyDescent="0.3">
      <c r="AI352" s="32" t="s">
        <v>1802</v>
      </c>
      <c r="AJ352" s="33" t="s">
        <v>2268</v>
      </c>
      <c r="AK352" s="52">
        <v>47369</v>
      </c>
    </row>
    <row r="353" spans="35:37" x14ac:dyDescent="0.3">
      <c r="AI353" s="32" t="s">
        <v>1803</v>
      </c>
      <c r="AJ353" s="33" t="s">
        <v>2266</v>
      </c>
      <c r="AK353" s="52">
        <v>32936</v>
      </c>
    </row>
    <row r="354" spans="35:37" x14ac:dyDescent="0.3">
      <c r="AI354" s="32" t="s">
        <v>1804</v>
      </c>
      <c r="AJ354" s="33" t="s">
        <v>2267</v>
      </c>
      <c r="AK354" s="52">
        <v>32287</v>
      </c>
    </row>
    <row r="355" spans="35:37" x14ac:dyDescent="0.3">
      <c r="AI355" s="32" t="s">
        <v>1805</v>
      </c>
      <c r="AJ355" s="33" t="s">
        <v>2267</v>
      </c>
      <c r="AK355" s="52">
        <v>36549</v>
      </c>
    </row>
    <row r="356" spans="35:37" x14ac:dyDescent="0.3">
      <c r="AI356" s="32" t="s">
        <v>1806</v>
      </c>
      <c r="AJ356" s="33" t="s">
        <v>2267</v>
      </c>
      <c r="AK356" s="52">
        <v>36688</v>
      </c>
    </row>
    <row r="357" spans="35:37" x14ac:dyDescent="0.3">
      <c r="AI357" s="32" t="s">
        <v>1807</v>
      </c>
      <c r="AJ357" s="33" t="s">
        <v>2266</v>
      </c>
      <c r="AK357" s="52">
        <v>31386</v>
      </c>
    </row>
    <row r="358" spans="35:37" x14ac:dyDescent="0.3">
      <c r="AI358" s="32" t="s">
        <v>1808</v>
      </c>
      <c r="AJ358" s="33" t="s">
        <v>2267</v>
      </c>
      <c r="AK358" s="52">
        <v>35790</v>
      </c>
    </row>
    <row r="359" spans="35:37" x14ac:dyDescent="0.3">
      <c r="AI359" s="32" t="s">
        <v>1809</v>
      </c>
      <c r="AJ359" s="33" t="s">
        <v>2267</v>
      </c>
      <c r="AK359" s="52">
        <v>38346</v>
      </c>
    </row>
    <row r="360" spans="35:37" x14ac:dyDescent="0.3">
      <c r="AI360" s="32" t="s">
        <v>1810</v>
      </c>
      <c r="AJ360" s="33" t="s">
        <v>2268</v>
      </c>
      <c r="AK360" s="52">
        <v>45799</v>
      </c>
    </row>
    <row r="361" spans="35:37" x14ac:dyDescent="0.3">
      <c r="AI361" s="32" t="s">
        <v>1811</v>
      </c>
      <c r="AJ361" s="33" t="s">
        <v>17</v>
      </c>
      <c r="AK361" s="52">
        <v>23748</v>
      </c>
    </row>
    <row r="362" spans="35:37" x14ac:dyDescent="0.3">
      <c r="AI362" s="32" t="s">
        <v>1812</v>
      </c>
      <c r="AJ362" s="33" t="s">
        <v>2266</v>
      </c>
      <c r="AK362" s="52">
        <v>27054</v>
      </c>
    </row>
    <row r="363" spans="35:37" x14ac:dyDescent="0.3">
      <c r="AI363" s="32" t="s">
        <v>1813</v>
      </c>
      <c r="AJ363" s="33" t="s">
        <v>17</v>
      </c>
      <c r="AK363" s="52">
        <v>27588</v>
      </c>
    </row>
    <row r="364" spans="35:37" x14ac:dyDescent="0.3">
      <c r="AI364" s="32" t="s">
        <v>1814</v>
      </c>
      <c r="AJ364" s="33" t="s">
        <v>2269</v>
      </c>
      <c r="AK364" s="52">
        <v>52450</v>
      </c>
    </row>
    <row r="365" spans="35:37" x14ac:dyDescent="0.3">
      <c r="AI365" s="32" t="s">
        <v>1815</v>
      </c>
      <c r="AJ365" s="33" t="s">
        <v>17</v>
      </c>
      <c r="AK365" s="52">
        <v>25239</v>
      </c>
    </row>
    <row r="366" spans="35:37" x14ac:dyDescent="0.3">
      <c r="AI366" s="32" t="s">
        <v>1816</v>
      </c>
      <c r="AJ366" s="33" t="s">
        <v>2269</v>
      </c>
      <c r="AK366" s="52">
        <v>49436</v>
      </c>
    </row>
    <row r="367" spans="35:37" x14ac:dyDescent="0.3">
      <c r="AI367" s="32" t="s">
        <v>1817</v>
      </c>
      <c r="AJ367" s="33" t="s">
        <v>2267</v>
      </c>
      <c r="AK367" s="52">
        <v>36678</v>
      </c>
    </row>
    <row r="368" spans="35:37" x14ac:dyDescent="0.3">
      <c r="AI368" s="32" t="s">
        <v>1818</v>
      </c>
      <c r="AJ368" s="33" t="s">
        <v>2268</v>
      </c>
      <c r="AK368" s="52">
        <v>39471</v>
      </c>
    </row>
    <row r="369" spans="35:37" x14ac:dyDescent="0.3">
      <c r="AI369" s="32" t="s">
        <v>1819</v>
      </c>
      <c r="AJ369" s="33" t="s">
        <v>2266</v>
      </c>
      <c r="AK369" s="52">
        <v>36345</v>
      </c>
    </row>
    <row r="370" spans="35:37" x14ac:dyDescent="0.3">
      <c r="AI370" s="32" t="s">
        <v>1820</v>
      </c>
      <c r="AJ370" s="33" t="s">
        <v>2267</v>
      </c>
      <c r="AK370" s="52">
        <v>33878</v>
      </c>
    </row>
    <row r="371" spans="35:37" x14ac:dyDescent="0.3">
      <c r="AI371" s="32" t="s">
        <v>1821</v>
      </c>
      <c r="AJ371" s="33" t="s">
        <v>2269</v>
      </c>
      <c r="AK371" s="52">
        <v>49839</v>
      </c>
    </row>
    <row r="372" spans="35:37" x14ac:dyDescent="0.3">
      <c r="AI372" s="32" t="s">
        <v>1822</v>
      </c>
      <c r="AJ372" s="33" t="s">
        <v>2267</v>
      </c>
      <c r="AK372" s="52">
        <v>34695</v>
      </c>
    </row>
    <row r="373" spans="35:37" x14ac:dyDescent="0.3">
      <c r="AI373" s="32" t="s">
        <v>1823</v>
      </c>
      <c r="AJ373" s="33" t="s">
        <v>2268</v>
      </c>
      <c r="AK373" s="52">
        <v>52246</v>
      </c>
    </row>
    <row r="374" spans="35:37" x14ac:dyDescent="0.3">
      <c r="AI374" s="32" t="s">
        <v>1824</v>
      </c>
      <c r="AJ374" s="33" t="s">
        <v>17</v>
      </c>
      <c r="AK374" s="52">
        <v>24743</v>
      </c>
    </row>
    <row r="375" spans="35:37" x14ac:dyDescent="0.3">
      <c r="AI375" s="32" t="s">
        <v>1825</v>
      </c>
      <c r="AJ375" s="33" t="s">
        <v>2268</v>
      </c>
      <c r="AK375" s="52">
        <v>45919</v>
      </c>
    </row>
    <row r="376" spans="35:37" x14ac:dyDescent="0.3">
      <c r="AI376" s="32" t="s">
        <v>1826</v>
      </c>
      <c r="AJ376" s="33" t="s">
        <v>2269</v>
      </c>
      <c r="AK376" s="52">
        <v>48239</v>
      </c>
    </row>
    <row r="377" spans="35:37" x14ac:dyDescent="0.3">
      <c r="AI377" s="32" t="s">
        <v>1827</v>
      </c>
      <c r="AJ377" s="33" t="s">
        <v>2269</v>
      </c>
      <c r="AK377" s="52">
        <v>49935</v>
      </c>
    </row>
    <row r="378" spans="35:37" x14ac:dyDescent="0.3">
      <c r="AI378" s="32" t="s">
        <v>1828</v>
      </c>
      <c r="AJ378" s="33" t="s">
        <v>2268</v>
      </c>
      <c r="AK378" s="52">
        <v>51326</v>
      </c>
    </row>
    <row r="379" spans="35:37" x14ac:dyDescent="0.3">
      <c r="AI379" s="32" t="s">
        <v>1829</v>
      </c>
      <c r="AJ379" s="33" t="s">
        <v>2268</v>
      </c>
      <c r="AK379" s="52">
        <v>46997</v>
      </c>
    </row>
    <row r="380" spans="35:37" x14ac:dyDescent="0.3">
      <c r="AI380" s="32" t="s">
        <v>1830</v>
      </c>
      <c r="AJ380" s="33" t="s">
        <v>2266</v>
      </c>
      <c r="AK380" s="52">
        <v>32127</v>
      </c>
    </row>
    <row r="381" spans="35:37" x14ac:dyDescent="0.3">
      <c r="AI381" s="32" t="s">
        <v>1831</v>
      </c>
      <c r="AJ381" s="33" t="s">
        <v>2269</v>
      </c>
      <c r="AK381" s="52">
        <v>51841</v>
      </c>
    </row>
    <row r="382" spans="35:37" x14ac:dyDescent="0.3">
      <c r="AI382" s="32" t="s">
        <v>1832</v>
      </c>
      <c r="AJ382" s="33" t="s">
        <v>17</v>
      </c>
      <c r="AK382" s="52">
        <v>27888</v>
      </c>
    </row>
    <row r="383" spans="35:37" x14ac:dyDescent="0.3">
      <c r="AI383" s="32" t="s">
        <v>1833</v>
      </c>
      <c r="AJ383" s="33" t="s">
        <v>2268</v>
      </c>
      <c r="AK383" s="52">
        <v>52548</v>
      </c>
    </row>
    <row r="384" spans="35:37" x14ac:dyDescent="0.3">
      <c r="AI384" s="32" t="s">
        <v>1834</v>
      </c>
      <c r="AJ384" s="33" t="s">
        <v>2266</v>
      </c>
      <c r="AK384" s="52">
        <v>34761</v>
      </c>
    </row>
    <row r="385" spans="35:37" x14ac:dyDescent="0.3">
      <c r="AI385" s="32" t="s">
        <v>1835</v>
      </c>
      <c r="AJ385" s="33" t="s">
        <v>2267</v>
      </c>
      <c r="AK385" s="52">
        <v>35782</v>
      </c>
    </row>
    <row r="386" spans="35:37" x14ac:dyDescent="0.3">
      <c r="AI386" s="32" t="s">
        <v>1836</v>
      </c>
      <c r="AJ386" s="33" t="s">
        <v>2267</v>
      </c>
      <c r="AK386" s="52">
        <v>33422</v>
      </c>
    </row>
    <row r="387" spans="35:37" x14ac:dyDescent="0.3">
      <c r="AI387" s="32" t="s">
        <v>1837</v>
      </c>
      <c r="AJ387" s="33" t="s">
        <v>17</v>
      </c>
      <c r="AK387" s="52">
        <v>27210</v>
      </c>
    </row>
    <row r="388" spans="35:37" x14ac:dyDescent="0.3">
      <c r="AI388" s="32" t="s">
        <v>1838</v>
      </c>
      <c r="AJ388" s="33" t="s">
        <v>2268</v>
      </c>
      <c r="AK388" s="52">
        <v>50850</v>
      </c>
    </row>
    <row r="389" spans="35:37" x14ac:dyDescent="0.3">
      <c r="AI389" s="32" t="s">
        <v>1839</v>
      </c>
      <c r="AJ389" s="33" t="s">
        <v>2266</v>
      </c>
      <c r="AK389" s="52">
        <v>29358</v>
      </c>
    </row>
    <row r="390" spans="35:37" x14ac:dyDescent="0.3">
      <c r="AI390" s="32" t="s">
        <v>1840</v>
      </c>
      <c r="AJ390" s="33" t="s">
        <v>17</v>
      </c>
      <c r="AK390" s="52">
        <v>24108</v>
      </c>
    </row>
    <row r="391" spans="35:37" x14ac:dyDescent="0.3">
      <c r="AI391" s="32" t="s">
        <v>1841</v>
      </c>
      <c r="AJ391" s="33" t="s">
        <v>2268</v>
      </c>
      <c r="AK391" s="52">
        <v>46481</v>
      </c>
    </row>
    <row r="392" spans="35:37" x14ac:dyDescent="0.3">
      <c r="AI392" s="32" t="s">
        <v>1842</v>
      </c>
      <c r="AJ392" s="33" t="s">
        <v>2267</v>
      </c>
      <c r="AK392" s="52">
        <v>36019</v>
      </c>
    </row>
    <row r="393" spans="35:37" x14ac:dyDescent="0.3">
      <c r="AI393" s="32" t="s">
        <v>1843</v>
      </c>
      <c r="AJ393" s="33" t="s">
        <v>17</v>
      </c>
      <c r="AK393" s="52">
        <v>25501</v>
      </c>
    </row>
    <row r="394" spans="35:37" x14ac:dyDescent="0.3">
      <c r="AI394" s="32" t="s">
        <v>1844</v>
      </c>
      <c r="AJ394" s="33" t="s">
        <v>17</v>
      </c>
      <c r="AK394" s="52">
        <v>26727</v>
      </c>
    </row>
    <row r="395" spans="35:37" x14ac:dyDescent="0.3">
      <c r="AI395" s="32" t="s">
        <v>1845</v>
      </c>
      <c r="AJ395" s="33" t="s">
        <v>2266</v>
      </c>
      <c r="AK395" s="52">
        <v>31022</v>
      </c>
    </row>
    <row r="396" spans="35:37" x14ac:dyDescent="0.3">
      <c r="AI396" s="32" t="s">
        <v>1846</v>
      </c>
      <c r="AJ396" s="33" t="s">
        <v>2268</v>
      </c>
      <c r="AK396" s="52">
        <v>49673</v>
      </c>
    </row>
    <row r="397" spans="35:37" x14ac:dyDescent="0.3">
      <c r="AI397" s="32" t="s">
        <v>1847</v>
      </c>
      <c r="AJ397" s="33" t="s">
        <v>2269</v>
      </c>
      <c r="AK397" s="52">
        <v>54007</v>
      </c>
    </row>
    <row r="398" spans="35:37" x14ac:dyDescent="0.3">
      <c r="AI398" s="32" t="s">
        <v>1848</v>
      </c>
      <c r="AJ398" s="33" t="s">
        <v>2268</v>
      </c>
      <c r="AK398" s="52">
        <v>46159</v>
      </c>
    </row>
    <row r="399" spans="35:37" x14ac:dyDescent="0.3">
      <c r="AI399" s="32" t="s">
        <v>1849</v>
      </c>
      <c r="AJ399" s="33" t="s">
        <v>2267</v>
      </c>
      <c r="AK399" s="52">
        <v>35010</v>
      </c>
    </row>
    <row r="400" spans="35:37" x14ac:dyDescent="0.3">
      <c r="AI400" s="32" t="s">
        <v>1850</v>
      </c>
      <c r="AJ400" s="33" t="s">
        <v>2266</v>
      </c>
      <c r="AK400" s="52">
        <v>26738</v>
      </c>
    </row>
    <row r="401" spans="35:37" x14ac:dyDescent="0.3">
      <c r="AI401" s="32" t="s">
        <v>1851</v>
      </c>
      <c r="AJ401" s="33" t="s">
        <v>2267</v>
      </c>
      <c r="AK401" s="52">
        <v>38463</v>
      </c>
    </row>
    <row r="402" spans="35:37" x14ac:dyDescent="0.3">
      <c r="AI402" s="32" t="s">
        <v>1852</v>
      </c>
      <c r="AJ402" s="33" t="s">
        <v>2268</v>
      </c>
      <c r="AK402" s="52">
        <v>44384</v>
      </c>
    </row>
    <row r="403" spans="35:37" x14ac:dyDescent="0.3">
      <c r="AI403" s="32" t="s">
        <v>1853</v>
      </c>
      <c r="AJ403" s="33" t="s">
        <v>2268</v>
      </c>
      <c r="AK403" s="52">
        <v>43938</v>
      </c>
    </row>
    <row r="404" spans="35:37" x14ac:dyDescent="0.3">
      <c r="AI404" s="32" t="s">
        <v>1854</v>
      </c>
      <c r="AJ404" s="33" t="s">
        <v>2268</v>
      </c>
      <c r="AK404" s="52">
        <v>47940</v>
      </c>
    </row>
    <row r="405" spans="35:37" x14ac:dyDescent="0.3">
      <c r="AI405" s="32" t="s">
        <v>1855</v>
      </c>
      <c r="AJ405" s="33" t="s">
        <v>2268</v>
      </c>
      <c r="AK405" s="52">
        <v>52221</v>
      </c>
    </row>
    <row r="406" spans="35:37" x14ac:dyDescent="0.3">
      <c r="AI406" s="32" t="s">
        <v>1856</v>
      </c>
      <c r="AJ406" s="33" t="s">
        <v>17</v>
      </c>
      <c r="AK406" s="52">
        <v>33946</v>
      </c>
    </row>
    <row r="407" spans="35:37" x14ac:dyDescent="0.3">
      <c r="AI407" s="32" t="s">
        <v>1857</v>
      </c>
      <c r="AJ407" s="33" t="s">
        <v>17</v>
      </c>
      <c r="AK407" s="52">
        <v>24580</v>
      </c>
    </row>
    <row r="408" spans="35:37" x14ac:dyDescent="0.3">
      <c r="AI408" s="32" t="s">
        <v>1858</v>
      </c>
      <c r="AJ408" s="33" t="s">
        <v>2268</v>
      </c>
      <c r="AK408" s="52">
        <v>48433</v>
      </c>
    </row>
    <row r="409" spans="35:37" x14ac:dyDescent="0.3">
      <c r="AI409" s="32" t="s">
        <v>1859</v>
      </c>
      <c r="AJ409" s="33" t="s">
        <v>2267</v>
      </c>
      <c r="AK409" s="52">
        <v>39222</v>
      </c>
    </row>
    <row r="410" spans="35:37" x14ac:dyDescent="0.3">
      <c r="AI410" s="32" t="s">
        <v>1860</v>
      </c>
      <c r="AJ410" s="33" t="s">
        <v>17</v>
      </c>
      <c r="AK410" s="52">
        <v>27284</v>
      </c>
    </row>
    <row r="411" spans="35:37" x14ac:dyDescent="0.3">
      <c r="AI411" s="32" t="s">
        <v>1861</v>
      </c>
      <c r="AJ411" s="33" t="s">
        <v>17</v>
      </c>
      <c r="AK411" s="52">
        <v>31188</v>
      </c>
    </row>
    <row r="412" spans="35:37" x14ac:dyDescent="0.3">
      <c r="AI412" s="32" t="s">
        <v>1862</v>
      </c>
      <c r="AJ412" s="33" t="s">
        <v>2269</v>
      </c>
      <c r="AK412" s="52">
        <v>45289</v>
      </c>
    </row>
    <row r="413" spans="35:37" x14ac:dyDescent="0.3">
      <c r="AI413" s="32" t="s">
        <v>1863</v>
      </c>
      <c r="AJ413" s="33" t="s">
        <v>17</v>
      </c>
      <c r="AK413" s="52">
        <v>24682</v>
      </c>
    </row>
    <row r="414" spans="35:37" x14ac:dyDescent="0.3">
      <c r="AI414" s="32" t="s">
        <v>1864</v>
      </c>
      <c r="AJ414" s="33" t="s">
        <v>2267</v>
      </c>
      <c r="AK414" s="52">
        <v>33676</v>
      </c>
    </row>
    <row r="415" spans="35:37" x14ac:dyDescent="0.3">
      <c r="AI415" s="32" t="s">
        <v>1865</v>
      </c>
      <c r="AJ415" s="33" t="s">
        <v>17</v>
      </c>
      <c r="AK415" s="52">
        <v>27176</v>
      </c>
    </row>
    <row r="416" spans="35:37" x14ac:dyDescent="0.3">
      <c r="AI416" s="32" t="s">
        <v>1866</v>
      </c>
      <c r="AJ416" s="33" t="s">
        <v>2269</v>
      </c>
      <c r="AK416" s="52">
        <v>51912</v>
      </c>
    </row>
    <row r="417" spans="35:37" x14ac:dyDescent="0.3">
      <c r="AI417" s="32" t="s">
        <v>1867</v>
      </c>
      <c r="AJ417" s="33" t="s">
        <v>2266</v>
      </c>
      <c r="AK417" s="52">
        <v>30665</v>
      </c>
    </row>
    <row r="418" spans="35:37" x14ac:dyDescent="0.3">
      <c r="AI418" s="32" t="s">
        <v>1868</v>
      </c>
      <c r="AJ418" s="33" t="s">
        <v>2269</v>
      </c>
      <c r="AK418" s="52">
        <v>49936</v>
      </c>
    </row>
    <row r="419" spans="35:37" x14ac:dyDescent="0.3">
      <c r="AI419" s="32" t="s">
        <v>1869</v>
      </c>
      <c r="AJ419" s="33" t="s">
        <v>2266</v>
      </c>
      <c r="AK419" s="52">
        <v>31384</v>
      </c>
    </row>
    <row r="420" spans="35:37" x14ac:dyDescent="0.3">
      <c r="AI420" s="32" t="s">
        <v>1870</v>
      </c>
      <c r="AJ420" s="33" t="s">
        <v>2266</v>
      </c>
      <c r="AK420" s="52">
        <v>29663</v>
      </c>
    </row>
    <row r="421" spans="35:37" x14ac:dyDescent="0.3">
      <c r="AI421" s="32" t="s">
        <v>1871</v>
      </c>
      <c r="AJ421" s="33" t="s">
        <v>2268</v>
      </c>
      <c r="AK421" s="52">
        <v>54222</v>
      </c>
    </row>
    <row r="422" spans="35:37" x14ac:dyDescent="0.3">
      <c r="AI422" s="32" t="s">
        <v>1872</v>
      </c>
      <c r="AJ422" s="33" t="s">
        <v>17</v>
      </c>
      <c r="AK422" s="52">
        <v>21965</v>
      </c>
    </row>
    <row r="423" spans="35:37" x14ac:dyDescent="0.3">
      <c r="AI423" s="32" t="s">
        <v>1873</v>
      </c>
      <c r="AJ423" s="33" t="s">
        <v>17</v>
      </c>
      <c r="AK423" s="52">
        <v>24560</v>
      </c>
    </row>
    <row r="424" spans="35:37" x14ac:dyDescent="0.3">
      <c r="AI424" s="32" t="s">
        <v>1874</v>
      </c>
      <c r="AJ424" s="33" t="s">
        <v>2268</v>
      </c>
      <c r="AK424" s="52">
        <v>45513</v>
      </c>
    </row>
    <row r="425" spans="35:37" x14ac:dyDescent="0.3">
      <c r="AI425" s="32" t="s">
        <v>1875</v>
      </c>
      <c r="AJ425" s="33" t="s">
        <v>17</v>
      </c>
      <c r="AK425" s="52">
        <v>24960</v>
      </c>
    </row>
    <row r="426" spans="35:37" x14ac:dyDescent="0.3">
      <c r="AI426" s="32" t="s">
        <v>1876</v>
      </c>
      <c r="AJ426" s="33" t="s">
        <v>2269</v>
      </c>
      <c r="AK426" s="52">
        <v>49790</v>
      </c>
    </row>
    <row r="427" spans="35:37" x14ac:dyDescent="0.3">
      <c r="AI427" s="32" t="s">
        <v>1877</v>
      </c>
      <c r="AJ427" s="33" t="s">
        <v>17</v>
      </c>
      <c r="AK427" s="52">
        <v>31289</v>
      </c>
    </row>
    <row r="428" spans="35:37" x14ac:dyDescent="0.3">
      <c r="AI428" s="32" t="s">
        <v>1878</v>
      </c>
      <c r="AJ428" s="33" t="s">
        <v>2268</v>
      </c>
      <c r="AK428" s="52">
        <v>47383</v>
      </c>
    </row>
    <row r="429" spans="35:37" x14ac:dyDescent="0.3">
      <c r="AI429" s="32" t="s">
        <v>1879</v>
      </c>
      <c r="AJ429" s="33" t="s">
        <v>2269</v>
      </c>
      <c r="AK429" s="52">
        <v>50996</v>
      </c>
    </row>
    <row r="430" spans="35:37" x14ac:dyDescent="0.3">
      <c r="AI430" s="32" t="s">
        <v>1880</v>
      </c>
      <c r="AJ430" s="33" t="s">
        <v>2269</v>
      </c>
      <c r="AK430" s="52">
        <v>51451</v>
      </c>
    </row>
    <row r="431" spans="35:37" x14ac:dyDescent="0.3">
      <c r="AI431" s="32" t="s">
        <v>1881</v>
      </c>
      <c r="AJ431" s="33" t="s">
        <v>2268</v>
      </c>
      <c r="AK431" s="52">
        <v>42843</v>
      </c>
    </row>
    <row r="432" spans="35:37" x14ac:dyDescent="0.3">
      <c r="AI432" s="32" t="s">
        <v>1882</v>
      </c>
      <c r="AJ432" s="33" t="s">
        <v>17</v>
      </c>
      <c r="AK432" s="52">
        <v>28419</v>
      </c>
    </row>
    <row r="433" spans="35:37" x14ac:dyDescent="0.3">
      <c r="AI433" s="32" t="s">
        <v>1883</v>
      </c>
      <c r="AJ433" s="33" t="s">
        <v>17</v>
      </c>
      <c r="AK433" s="52">
        <v>26244</v>
      </c>
    </row>
    <row r="434" spans="35:37" x14ac:dyDescent="0.3">
      <c r="AI434" s="32" t="s">
        <v>1884</v>
      </c>
      <c r="AJ434" s="33" t="s">
        <v>2268</v>
      </c>
      <c r="AK434" s="52">
        <v>47131</v>
      </c>
    </row>
    <row r="435" spans="35:37" x14ac:dyDescent="0.3">
      <c r="AI435" s="32" t="s">
        <v>1885</v>
      </c>
      <c r="AJ435" s="33" t="s">
        <v>2269</v>
      </c>
      <c r="AK435" s="52">
        <v>50838</v>
      </c>
    </row>
    <row r="436" spans="35:37" x14ac:dyDescent="0.3">
      <c r="AI436" s="32" t="s">
        <v>1886</v>
      </c>
      <c r="AJ436" s="33" t="s">
        <v>2267</v>
      </c>
      <c r="AK436" s="52">
        <v>37310</v>
      </c>
    </row>
    <row r="437" spans="35:37" x14ac:dyDescent="0.3">
      <c r="AI437" s="32" t="s">
        <v>1887</v>
      </c>
      <c r="AJ437" s="33" t="s">
        <v>2267</v>
      </c>
      <c r="AK437" s="52">
        <v>37912</v>
      </c>
    </row>
    <row r="438" spans="35:37" x14ac:dyDescent="0.3">
      <c r="AI438" s="32" t="s">
        <v>1888</v>
      </c>
      <c r="AJ438" s="33" t="s">
        <v>2266</v>
      </c>
      <c r="AK438" s="52">
        <v>28519</v>
      </c>
    </row>
    <row r="439" spans="35:37" x14ac:dyDescent="0.3">
      <c r="AI439" s="32" t="s">
        <v>1889</v>
      </c>
      <c r="AJ439" s="33" t="s">
        <v>2266</v>
      </c>
      <c r="AK439" s="52">
        <v>30950</v>
      </c>
    </row>
    <row r="440" spans="35:37" x14ac:dyDescent="0.3">
      <c r="AI440" s="32" t="s">
        <v>1890</v>
      </c>
      <c r="AJ440" s="33" t="s">
        <v>2268</v>
      </c>
      <c r="AK440" s="52">
        <v>44260</v>
      </c>
    </row>
    <row r="441" spans="35:37" x14ac:dyDescent="0.3">
      <c r="AI441" s="32" t="s">
        <v>1891</v>
      </c>
      <c r="AJ441" s="33" t="s">
        <v>2266</v>
      </c>
      <c r="AK441" s="52">
        <v>28124</v>
      </c>
    </row>
    <row r="442" spans="35:37" x14ac:dyDescent="0.3">
      <c r="AI442" s="32" t="s">
        <v>1892</v>
      </c>
      <c r="AJ442" s="33" t="s">
        <v>2266</v>
      </c>
      <c r="AK442" s="52">
        <v>33407</v>
      </c>
    </row>
    <row r="443" spans="35:37" x14ac:dyDescent="0.3">
      <c r="AI443" s="32" t="s">
        <v>1893</v>
      </c>
      <c r="AJ443" s="33" t="s">
        <v>17</v>
      </c>
      <c r="AK443" s="52">
        <v>24904</v>
      </c>
    </row>
    <row r="444" spans="35:37" x14ac:dyDescent="0.3">
      <c r="AI444" s="32" t="s">
        <v>1894</v>
      </c>
      <c r="AJ444" s="33" t="s">
        <v>2266</v>
      </c>
      <c r="AK444" s="52">
        <v>35258</v>
      </c>
    </row>
    <row r="445" spans="35:37" x14ac:dyDescent="0.3">
      <c r="AI445" s="32" t="s">
        <v>1895</v>
      </c>
      <c r="AJ445" s="33" t="s">
        <v>2266</v>
      </c>
      <c r="AK445" s="52">
        <v>31164</v>
      </c>
    </row>
    <row r="446" spans="35:37" x14ac:dyDescent="0.3">
      <c r="AI446" s="32" t="s">
        <v>1896</v>
      </c>
      <c r="AJ446" s="33" t="s">
        <v>2269</v>
      </c>
      <c r="AK446" s="52">
        <v>50289</v>
      </c>
    </row>
    <row r="447" spans="35:37" x14ac:dyDescent="0.3">
      <c r="AI447" s="32" t="s">
        <v>1897</v>
      </c>
      <c r="AJ447" s="33" t="s">
        <v>2266</v>
      </c>
      <c r="AK447" s="52">
        <v>32253</v>
      </c>
    </row>
    <row r="448" spans="35:37" x14ac:dyDescent="0.3">
      <c r="AI448" s="32" t="s">
        <v>1898</v>
      </c>
      <c r="AJ448" s="33" t="s">
        <v>17</v>
      </c>
      <c r="AK448" s="52">
        <v>29729</v>
      </c>
    </row>
    <row r="449" spans="35:37" x14ac:dyDescent="0.3">
      <c r="AI449" s="32" t="s">
        <v>1899</v>
      </c>
      <c r="AJ449" s="33" t="s">
        <v>2268</v>
      </c>
      <c r="AK449" s="52">
        <v>48419</v>
      </c>
    </row>
    <row r="450" spans="35:37" x14ac:dyDescent="0.3">
      <c r="AI450" s="32" t="s">
        <v>1900</v>
      </c>
      <c r="AJ450" s="33" t="s">
        <v>2267</v>
      </c>
      <c r="AK450" s="52">
        <v>33748</v>
      </c>
    </row>
    <row r="451" spans="35:37" x14ac:dyDescent="0.3">
      <c r="AI451" s="32" t="s">
        <v>1901</v>
      </c>
      <c r="AJ451" s="33" t="s">
        <v>2266</v>
      </c>
      <c r="AK451" s="52">
        <v>32465</v>
      </c>
    </row>
    <row r="452" spans="35:37" x14ac:dyDescent="0.3">
      <c r="AI452" s="32" t="s">
        <v>1902</v>
      </c>
      <c r="AJ452" s="33" t="s">
        <v>17</v>
      </c>
      <c r="AK452" s="52">
        <v>21816</v>
      </c>
    </row>
    <row r="453" spans="35:37" x14ac:dyDescent="0.3">
      <c r="AI453" s="32" t="s">
        <v>1903</v>
      </c>
      <c r="AJ453" s="33" t="s">
        <v>2266</v>
      </c>
      <c r="AK453" s="52">
        <v>32170</v>
      </c>
    </row>
    <row r="454" spans="35:37" x14ac:dyDescent="0.3">
      <c r="AI454" s="32" t="s">
        <v>1904</v>
      </c>
      <c r="AJ454" s="33" t="s">
        <v>2266</v>
      </c>
      <c r="AK454" s="52">
        <v>24672</v>
      </c>
    </row>
    <row r="455" spans="35:37" x14ac:dyDescent="0.3">
      <c r="AI455" s="32" t="s">
        <v>1905</v>
      </c>
      <c r="AJ455" s="33" t="s">
        <v>2266</v>
      </c>
      <c r="AK455" s="52">
        <v>31173</v>
      </c>
    </row>
    <row r="456" spans="35:37" x14ac:dyDescent="0.3">
      <c r="AI456" s="32" t="s">
        <v>1906</v>
      </c>
      <c r="AJ456" s="33" t="s">
        <v>2266</v>
      </c>
      <c r="AK456" s="52">
        <v>23110</v>
      </c>
    </row>
    <row r="457" spans="35:37" x14ac:dyDescent="0.3">
      <c r="AI457" s="32" t="s">
        <v>1907</v>
      </c>
      <c r="AJ457" s="33" t="s">
        <v>17</v>
      </c>
      <c r="AK457" s="52">
        <v>22311</v>
      </c>
    </row>
    <row r="458" spans="35:37" x14ac:dyDescent="0.3">
      <c r="AI458" s="32" t="s">
        <v>1908</v>
      </c>
      <c r="AJ458" s="33" t="s">
        <v>2267</v>
      </c>
      <c r="AK458" s="52">
        <v>39828</v>
      </c>
    </row>
    <row r="459" spans="35:37" x14ac:dyDescent="0.3">
      <c r="AI459" s="32" t="s">
        <v>1909</v>
      </c>
      <c r="AJ459" s="33" t="s">
        <v>2266</v>
      </c>
      <c r="AK459" s="52">
        <v>34282</v>
      </c>
    </row>
    <row r="460" spans="35:37" x14ac:dyDescent="0.3">
      <c r="AI460" s="32" t="s">
        <v>1910</v>
      </c>
      <c r="AJ460" s="33" t="s">
        <v>2269</v>
      </c>
      <c r="AK460" s="52">
        <v>45150</v>
      </c>
    </row>
    <row r="461" spans="35:37" x14ac:dyDescent="0.3">
      <c r="AI461" s="32" t="s">
        <v>1911</v>
      </c>
      <c r="AJ461" s="33" t="s">
        <v>2269</v>
      </c>
      <c r="AK461" s="52">
        <v>50878</v>
      </c>
    </row>
    <row r="462" spans="35:37" x14ac:dyDescent="0.3">
      <c r="AI462" s="32" t="s">
        <v>1912</v>
      </c>
      <c r="AJ462" s="33" t="s">
        <v>2269</v>
      </c>
      <c r="AK462" s="52">
        <v>55404</v>
      </c>
    </row>
    <row r="463" spans="35:37" x14ac:dyDescent="0.3">
      <c r="AI463" s="32" t="s">
        <v>1913</v>
      </c>
      <c r="AJ463" s="33" t="s">
        <v>2268</v>
      </c>
      <c r="AK463" s="52">
        <v>48822</v>
      </c>
    </row>
    <row r="464" spans="35:37" x14ac:dyDescent="0.3">
      <c r="AI464" s="32" t="s">
        <v>1914</v>
      </c>
      <c r="AJ464" s="33" t="s">
        <v>17</v>
      </c>
      <c r="AK464" s="52">
        <v>25338</v>
      </c>
    </row>
    <row r="465" spans="35:37" x14ac:dyDescent="0.3">
      <c r="AI465" s="32" t="s">
        <v>1915</v>
      </c>
      <c r="AJ465" s="33" t="s">
        <v>17</v>
      </c>
      <c r="AK465" s="52">
        <v>28887</v>
      </c>
    </row>
    <row r="466" spans="35:37" x14ac:dyDescent="0.3">
      <c r="AI466" s="32" t="s">
        <v>1916</v>
      </c>
      <c r="AJ466" s="33" t="s">
        <v>2267</v>
      </c>
      <c r="AK466" s="52">
        <v>39253</v>
      </c>
    </row>
    <row r="467" spans="35:37" x14ac:dyDescent="0.3">
      <c r="AI467" s="32" t="s">
        <v>1917</v>
      </c>
      <c r="AJ467" s="33" t="s">
        <v>2269</v>
      </c>
      <c r="AK467" s="52">
        <v>52899</v>
      </c>
    </row>
    <row r="468" spans="35:37" x14ac:dyDescent="0.3">
      <c r="AI468" s="32" t="s">
        <v>1918</v>
      </c>
      <c r="AJ468" s="33" t="s">
        <v>17</v>
      </c>
      <c r="AK468" s="52">
        <v>26747</v>
      </c>
    </row>
    <row r="469" spans="35:37" x14ac:dyDescent="0.3">
      <c r="AI469" s="32" t="s">
        <v>1919</v>
      </c>
      <c r="AJ469" s="33" t="s">
        <v>17</v>
      </c>
      <c r="AK469" s="52">
        <v>23387</v>
      </c>
    </row>
    <row r="470" spans="35:37" x14ac:dyDescent="0.3">
      <c r="AI470" s="32" t="s">
        <v>1920</v>
      </c>
      <c r="AJ470" s="33" t="s">
        <v>2267</v>
      </c>
      <c r="AK470" s="52">
        <v>33717</v>
      </c>
    </row>
    <row r="471" spans="35:37" x14ac:dyDescent="0.3">
      <c r="AI471" s="32" t="s">
        <v>1921</v>
      </c>
      <c r="AJ471" s="33" t="s">
        <v>17</v>
      </c>
      <c r="AK471" s="52">
        <v>27610</v>
      </c>
    </row>
    <row r="472" spans="35:37" x14ac:dyDescent="0.3">
      <c r="AI472" s="32" t="s">
        <v>1922</v>
      </c>
      <c r="AJ472" s="33" t="s">
        <v>2269</v>
      </c>
      <c r="AK472" s="52">
        <v>49512</v>
      </c>
    </row>
    <row r="473" spans="35:37" x14ac:dyDescent="0.3">
      <c r="AI473" s="32" t="s">
        <v>1923</v>
      </c>
      <c r="AJ473" s="33" t="s">
        <v>2267</v>
      </c>
      <c r="AK473" s="52">
        <v>35157</v>
      </c>
    </row>
    <row r="474" spans="35:37" x14ac:dyDescent="0.3">
      <c r="AI474" s="32" t="s">
        <v>1924</v>
      </c>
      <c r="AJ474" s="33" t="s">
        <v>2267</v>
      </c>
      <c r="AK474" s="52">
        <v>31195</v>
      </c>
    </row>
    <row r="475" spans="35:37" x14ac:dyDescent="0.3">
      <c r="AI475" s="32" t="s">
        <v>1925</v>
      </c>
      <c r="AJ475" s="33" t="s">
        <v>2266</v>
      </c>
      <c r="AK475" s="52">
        <v>30739</v>
      </c>
    </row>
    <row r="476" spans="35:37" x14ac:dyDescent="0.3">
      <c r="AI476" s="32" t="s">
        <v>1926</v>
      </c>
      <c r="AJ476" s="33" t="s">
        <v>2268</v>
      </c>
      <c r="AK476" s="52">
        <v>40375</v>
      </c>
    </row>
    <row r="477" spans="35:37" x14ac:dyDescent="0.3">
      <c r="AI477" s="32" t="s">
        <v>1927</v>
      </c>
      <c r="AJ477" s="33" t="s">
        <v>2269</v>
      </c>
      <c r="AK477" s="52">
        <v>52367</v>
      </c>
    </row>
    <row r="478" spans="35:37" x14ac:dyDescent="0.3">
      <c r="AI478" s="32" t="s">
        <v>1928</v>
      </c>
      <c r="AJ478" s="33" t="s">
        <v>17</v>
      </c>
      <c r="AK478" s="52">
        <v>28188</v>
      </c>
    </row>
    <row r="479" spans="35:37" x14ac:dyDescent="0.3">
      <c r="AI479" s="32" t="s">
        <v>1929</v>
      </c>
      <c r="AJ479" s="33" t="s">
        <v>2266</v>
      </c>
      <c r="AK479" s="52">
        <v>31176</v>
      </c>
    </row>
    <row r="480" spans="35:37" x14ac:dyDescent="0.3">
      <c r="AI480" s="32" t="s">
        <v>1930</v>
      </c>
      <c r="AJ480" s="33" t="s">
        <v>2266</v>
      </c>
      <c r="AK480" s="52">
        <v>27023</v>
      </c>
    </row>
    <row r="481" spans="35:37" x14ac:dyDescent="0.3">
      <c r="AI481" s="32" t="s">
        <v>1931</v>
      </c>
      <c r="AJ481" s="33" t="s">
        <v>2266</v>
      </c>
      <c r="AK481" s="52">
        <v>30953</v>
      </c>
    </row>
    <row r="482" spans="35:37" x14ac:dyDescent="0.3">
      <c r="AI482" s="32" t="s">
        <v>1932</v>
      </c>
      <c r="AJ482" s="33" t="s">
        <v>2267</v>
      </c>
      <c r="AK482" s="52">
        <v>35051</v>
      </c>
    </row>
    <row r="483" spans="35:37" x14ac:dyDescent="0.3">
      <c r="AI483" s="32" t="s">
        <v>1933</v>
      </c>
      <c r="AJ483" s="33" t="s">
        <v>17</v>
      </c>
      <c r="AK483" s="52">
        <v>24873</v>
      </c>
    </row>
    <row r="484" spans="35:37" x14ac:dyDescent="0.3">
      <c r="AI484" s="32" t="s">
        <v>1934</v>
      </c>
      <c r="AJ484" s="33" t="s">
        <v>17</v>
      </c>
      <c r="AK484" s="52">
        <v>22716</v>
      </c>
    </row>
    <row r="485" spans="35:37" x14ac:dyDescent="0.3">
      <c r="AI485" s="32" t="s">
        <v>1935</v>
      </c>
      <c r="AJ485" s="33" t="s">
        <v>2266</v>
      </c>
      <c r="AK485" s="52">
        <v>29811</v>
      </c>
    </row>
    <row r="486" spans="35:37" x14ac:dyDescent="0.3">
      <c r="AI486" s="32" t="s">
        <v>1936</v>
      </c>
      <c r="AJ486" s="33" t="s">
        <v>17</v>
      </c>
      <c r="AK486" s="52">
        <v>26077</v>
      </c>
    </row>
    <row r="487" spans="35:37" x14ac:dyDescent="0.3">
      <c r="AI487" s="32" t="s">
        <v>1937</v>
      </c>
      <c r="AJ487" s="33" t="s">
        <v>17</v>
      </c>
      <c r="AK487" s="52">
        <v>25365</v>
      </c>
    </row>
    <row r="488" spans="35:37" x14ac:dyDescent="0.3">
      <c r="AI488" s="32" t="s">
        <v>1938</v>
      </c>
      <c r="AJ488" s="33" t="s">
        <v>2267</v>
      </c>
      <c r="AK488" s="52">
        <v>37605</v>
      </c>
    </row>
    <row r="489" spans="35:37" x14ac:dyDescent="0.3">
      <c r="AI489" s="32" t="s">
        <v>1939</v>
      </c>
      <c r="AJ489" s="33" t="s">
        <v>2266</v>
      </c>
      <c r="AK489" s="52">
        <v>30674</v>
      </c>
    </row>
    <row r="490" spans="35:37" x14ac:dyDescent="0.3">
      <c r="AI490" s="32" t="s">
        <v>1940</v>
      </c>
      <c r="AJ490" s="33" t="s">
        <v>17</v>
      </c>
      <c r="AK490" s="52">
        <v>22983</v>
      </c>
    </row>
    <row r="491" spans="35:37" x14ac:dyDescent="0.3">
      <c r="AI491" s="32" t="s">
        <v>1941</v>
      </c>
      <c r="AJ491" s="33" t="s">
        <v>2268</v>
      </c>
      <c r="AK491" s="52">
        <v>43553</v>
      </c>
    </row>
    <row r="492" spans="35:37" x14ac:dyDescent="0.3">
      <c r="AI492" s="32" t="s">
        <v>1942</v>
      </c>
      <c r="AJ492" s="33" t="s">
        <v>2269</v>
      </c>
      <c r="AK492" s="52">
        <v>47067</v>
      </c>
    </row>
    <row r="493" spans="35:37" x14ac:dyDescent="0.3">
      <c r="AI493" s="32" t="s">
        <v>1943</v>
      </c>
      <c r="AJ493" s="33" t="s">
        <v>2268</v>
      </c>
      <c r="AK493" s="52">
        <v>51696</v>
      </c>
    </row>
    <row r="494" spans="35:37" x14ac:dyDescent="0.3">
      <c r="AI494" s="32" t="s">
        <v>1944</v>
      </c>
      <c r="AJ494" s="33" t="s">
        <v>2267</v>
      </c>
      <c r="AK494" s="52">
        <v>35377</v>
      </c>
    </row>
    <row r="495" spans="35:37" x14ac:dyDescent="0.3">
      <c r="AI495" s="32" t="s">
        <v>1945</v>
      </c>
      <c r="AJ495" s="33" t="s">
        <v>17</v>
      </c>
      <c r="AK495" s="52">
        <v>25017</v>
      </c>
    </row>
    <row r="496" spans="35:37" x14ac:dyDescent="0.3">
      <c r="AI496" s="32" t="s">
        <v>1946</v>
      </c>
      <c r="AJ496" s="33" t="s">
        <v>17</v>
      </c>
      <c r="AK496" s="52">
        <v>26459</v>
      </c>
    </row>
    <row r="497" spans="35:37" x14ac:dyDescent="0.3">
      <c r="AI497" s="32" t="s">
        <v>1947</v>
      </c>
      <c r="AJ497" s="33" t="s">
        <v>2269</v>
      </c>
      <c r="AK497" s="52">
        <v>50413</v>
      </c>
    </row>
    <row r="498" spans="35:37" x14ac:dyDescent="0.3">
      <c r="AI498" s="32" t="s">
        <v>1948</v>
      </c>
      <c r="AJ498" s="33" t="s">
        <v>2266</v>
      </c>
      <c r="AK498" s="52">
        <v>30966</v>
      </c>
    </row>
    <row r="499" spans="35:37" x14ac:dyDescent="0.3">
      <c r="AI499" s="32" t="s">
        <v>1949</v>
      </c>
      <c r="AJ499" s="33" t="s">
        <v>17</v>
      </c>
      <c r="AK499" s="52">
        <v>25022</v>
      </c>
    </row>
    <row r="500" spans="35:37" x14ac:dyDescent="0.3">
      <c r="AI500" s="32" t="s">
        <v>1950</v>
      </c>
      <c r="AJ500" s="33" t="s">
        <v>2267</v>
      </c>
      <c r="AK500" s="52">
        <v>37228</v>
      </c>
    </row>
    <row r="501" spans="35:37" x14ac:dyDescent="0.3">
      <c r="AI501" s="32" t="s">
        <v>1951</v>
      </c>
      <c r="AJ501" s="33" t="s">
        <v>17</v>
      </c>
      <c r="AK501" s="52">
        <v>28769</v>
      </c>
    </row>
    <row r="502" spans="35:37" x14ac:dyDescent="0.3">
      <c r="AI502" s="32" t="s">
        <v>1952</v>
      </c>
      <c r="AJ502" s="33" t="s">
        <v>2266</v>
      </c>
      <c r="AK502" s="52">
        <v>27433</v>
      </c>
    </row>
    <row r="503" spans="35:37" x14ac:dyDescent="0.3">
      <c r="AI503" s="32" t="s">
        <v>1953</v>
      </c>
      <c r="AJ503" s="33" t="s">
        <v>2268</v>
      </c>
      <c r="AK503" s="52">
        <v>49259</v>
      </c>
    </row>
    <row r="504" spans="35:37" x14ac:dyDescent="0.3">
      <c r="AI504" s="32" t="s">
        <v>1954</v>
      </c>
      <c r="AJ504" s="33" t="s">
        <v>2269</v>
      </c>
      <c r="AK504" s="52">
        <v>46546</v>
      </c>
    </row>
    <row r="505" spans="35:37" x14ac:dyDescent="0.3">
      <c r="AI505" s="32" t="s">
        <v>1955</v>
      </c>
      <c r="AJ505" s="33" t="s">
        <v>2266</v>
      </c>
      <c r="AK505" s="52">
        <v>31113</v>
      </c>
    </row>
    <row r="506" spans="35:37" x14ac:dyDescent="0.3">
      <c r="AI506" s="32" t="s">
        <v>1956</v>
      </c>
      <c r="AJ506" s="33" t="s">
        <v>2266</v>
      </c>
      <c r="AK506" s="52">
        <v>29294</v>
      </c>
    </row>
    <row r="507" spans="35:37" x14ac:dyDescent="0.3">
      <c r="AI507" s="32" t="s">
        <v>1957</v>
      </c>
      <c r="AJ507" s="33" t="s">
        <v>2269</v>
      </c>
      <c r="AK507" s="52">
        <v>46877</v>
      </c>
    </row>
    <row r="508" spans="35:37" x14ac:dyDescent="0.3">
      <c r="AI508" s="32" t="s">
        <v>1958</v>
      </c>
      <c r="AJ508" s="33" t="s">
        <v>17</v>
      </c>
      <c r="AK508" s="52">
        <v>26077</v>
      </c>
    </row>
    <row r="509" spans="35:37" x14ac:dyDescent="0.3">
      <c r="AI509" s="32" t="s">
        <v>1959</v>
      </c>
      <c r="AJ509" s="33" t="s">
        <v>17</v>
      </c>
      <c r="AK509" s="52">
        <v>25612</v>
      </c>
    </row>
    <row r="510" spans="35:37" x14ac:dyDescent="0.3">
      <c r="AI510" s="32" t="s">
        <v>1960</v>
      </c>
      <c r="AJ510" s="33" t="s">
        <v>2269</v>
      </c>
      <c r="AK510" s="52">
        <v>51290</v>
      </c>
    </row>
    <row r="511" spans="35:37" x14ac:dyDescent="0.3">
      <c r="AI511" s="32" t="s">
        <v>1961</v>
      </c>
      <c r="AJ511" s="33" t="s">
        <v>17</v>
      </c>
      <c r="AK511" s="52">
        <v>21298</v>
      </c>
    </row>
    <row r="512" spans="35:37" x14ac:dyDescent="0.3">
      <c r="AI512" s="32" t="s">
        <v>1962</v>
      </c>
      <c r="AJ512" s="33" t="s">
        <v>2266</v>
      </c>
      <c r="AK512" s="52">
        <v>30507</v>
      </c>
    </row>
    <row r="513" spans="35:37" x14ac:dyDescent="0.3">
      <c r="AI513" s="32" t="s">
        <v>1963</v>
      </c>
      <c r="AJ513" s="33" t="s">
        <v>2266</v>
      </c>
      <c r="AK513" s="52">
        <v>33562</v>
      </c>
    </row>
    <row r="514" spans="35:37" x14ac:dyDescent="0.3">
      <c r="AI514" s="32" t="s">
        <v>1964</v>
      </c>
      <c r="AJ514" s="33" t="s">
        <v>2267</v>
      </c>
      <c r="AK514" s="52">
        <v>38510</v>
      </c>
    </row>
    <row r="515" spans="35:37" x14ac:dyDescent="0.3">
      <c r="AI515" s="32" t="s">
        <v>1965</v>
      </c>
      <c r="AJ515" s="33" t="s">
        <v>2266</v>
      </c>
      <c r="AK515" s="52">
        <v>27741</v>
      </c>
    </row>
    <row r="516" spans="35:37" x14ac:dyDescent="0.3">
      <c r="AI516" s="32" t="s">
        <v>1966</v>
      </c>
      <c r="AJ516" s="33" t="s">
        <v>2267</v>
      </c>
      <c r="AK516" s="52">
        <v>38812</v>
      </c>
    </row>
    <row r="517" spans="35:37" x14ac:dyDescent="0.3">
      <c r="AI517" s="32" t="s">
        <v>1967</v>
      </c>
      <c r="AJ517" s="33" t="s">
        <v>17</v>
      </c>
      <c r="AK517" s="52">
        <v>32242</v>
      </c>
    </row>
    <row r="518" spans="35:37" x14ac:dyDescent="0.3">
      <c r="AI518" s="32" t="s">
        <v>1968</v>
      </c>
      <c r="AJ518" s="33" t="s">
        <v>2269</v>
      </c>
      <c r="AK518" s="52">
        <v>47435</v>
      </c>
    </row>
    <row r="519" spans="35:37" x14ac:dyDescent="0.3">
      <c r="AI519" s="32" t="s">
        <v>1969</v>
      </c>
      <c r="AJ519" s="33" t="s">
        <v>2266</v>
      </c>
      <c r="AK519" s="52">
        <v>34476</v>
      </c>
    </row>
    <row r="520" spans="35:37" x14ac:dyDescent="0.3">
      <c r="AI520" s="32" t="s">
        <v>1970</v>
      </c>
      <c r="AJ520" s="33" t="s">
        <v>2266</v>
      </c>
      <c r="AK520" s="52">
        <v>32855</v>
      </c>
    </row>
    <row r="521" spans="35:37" x14ac:dyDescent="0.3">
      <c r="AI521" s="32" t="s">
        <v>1971</v>
      </c>
      <c r="AJ521" s="33" t="s">
        <v>17</v>
      </c>
      <c r="AK521" s="52">
        <v>28463</v>
      </c>
    </row>
    <row r="522" spans="35:37" x14ac:dyDescent="0.3">
      <c r="AI522" s="32" t="s">
        <v>1972</v>
      </c>
      <c r="AJ522" s="33" t="s">
        <v>2268</v>
      </c>
      <c r="AK522" s="52">
        <v>47944</v>
      </c>
    </row>
    <row r="523" spans="35:37" x14ac:dyDescent="0.3">
      <c r="AI523" s="32" t="s">
        <v>1973</v>
      </c>
      <c r="AJ523" s="33" t="s">
        <v>2267</v>
      </c>
      <c r="AK523" s="52">
        <v>40126</v>
      </c>
    </row>
    <row r="524" spans="35:37" x14ac:dyDescent="0.3">
      <c r="AI524" s="32" t="s">
        <v>1974</v>
      </c>
      <c r="AJ524" s="33" t="s">
        <v>2269</v>
      </c>
      <c r="AK524" s="52">
        <v>49390</v>
      </c>
    </row>
    <row r="525" spans="35:37" x14ac:dyDescent="0.3">
      <c r="AI525" s="32" t="s">
        <v>1975</v>
      </c>
      <c r="AJ525" s="33" t="s">
        <v>2268</v>
      </c>
      <c r="AK525" s="52">
        <v>47080</v>
      </c>
    </row>
    <row r="526" spans="35:37" x14ac:dyDescent="0.3">
      <c r="AI526" s="32" t="s">
        <v>1976</v>
      </c>
      <c r="AJ526" s="33" t="s">
        <v>2266</v>
      </c>
      <c r="AK526" s="52">
        <v>30631</v>
      </c>
    </row>
    <row r="527" spans="35:37" x14ac:dyDescent="0.3">
      <c r="AI527" s="32" t="s">
        <v>1977</v>
      </c>
      <c r="AJ527" s="33" t="s">
        <v>2268</v>
      </c>
      <c r="AK527" s="52">
        <v>48785</v>
      </c>
    </row>
    <row r="528" spans="35:37" x14ac:dyDescent="0.3">
      <c r="AI528" s="32" t="s">
        <v>1978</v>
      </c>
      <c r="AJ528" s="33" t="s">
        <v>2266</v>
      </c>
      <c r="AK528" s="52">
        <v>28341</v>
      </c>
    </row>
    <row r="529" spans="35:37" x14ac:dyDescent="0.3">
      <c r="AI529" s="32" t="s">
        <v>1979</v>
      </c>
      <c r="AJ529" s="33" t="s">
        <v>2267</v>
      </c>
      <c r="AK529" s="52">
        <v>39016</v>
      </c>
    </row>
    <row r="530" spans="35:37" x14ac:dyDescent="0.3">
      <c r="AI530" s="32" t="s">
        <v>1980</v>
      </c>
      <c r="AJ530" s="33" t="s">
        <v>2267</v>
      </c>
      <c r="AK530" s="52">
        <v>38948</v>
      </c>
    </row>
    <row r="531" spans="35:37" x14ac:dyDescent="0.3">
      <c r="AI531" s="32" t="s">
        <v>1981</v>
      </c>
      <c r="AJ531" s="33" t="s">
        <v>2269</v>
      </c>
      <c r="AK531" s="52">
        <v>46815</v>
      </c>
    </row>
    <row r="532" spans="35:37" x14ac:dyDescent="0.3">
      <c r="AI532" s="32" t="s">
        <v>1982</v>
      </c>
      <c r="AJ532" s="33" t="s">
        <v>2267</v>
      </c>
      <c r="AK532" s="52">
        <v>33968</v>
      </c>
    </row>
    <row r="533" spans="35:37" x14ac:dyDescent="0.3">
      <c r="AI533" s="32" t="s">
        <v>1983</v>
      </c>
      <c r="AJ533" s="33" t="s">
        <v>2268</v>
      </c>
      <c r="AK533" s="52">
        <v>50818</v>
      </c>
    </row>
    <row r="534" spans="35:37" x14ac:dyDescent="0.3">
      <c r="AI534" s="32" t="s">
        <v>1984</v>
      </c>
      <c r="AJ534" s="33" t="s">
        <v>2266</v>
      </c>
      <c r="AK534" s="52">
        <v>32712</v>
      </c>
    </row>
    <row r="535" spans="35:37" x14ac:dyDescent="0.3">
      <c r="AI535" s="32" t="s">
        <v>1985</v>
      </c>
      <c r="AJ535" s="33" t="s">
        <v>2269</v>
      </c>
      <c r="AK535" s="52">
        <v>42269</v>
      </c>
    </row>
    <row r="536" spans="35:37" x14ac:dyDescent="0.3">
      <c r="AI536" s="32" t="s">
        <v>1986</v>
      </c>
      <c r="AJ536" s="33" t="s">
        <v>2269</v>
      </c>
      <c r="AK536" s="52">
        <v>51874</v>
      </c>
    </row>
    <row r="537" spans="35:37" x14ac:dyDescent="0.3">
      <c r="AI537" s="32" t="s">
        <v>1987</v>
      </c>
      <c r="AJ537" s="33" t="s">
        <v>2268</v>
      </c>
      <c r="AK537" s="52">
        <v>46500</v>
      </c>
    </row>
    <row r="538" spans="35:37" x14ac:dyDescent="0.3">
      <c r="AI538" s="32" t="s">
        <v>1988</v>
      </c>
      <c r="AJ538" s="33" t="s">
        <v>17</v>
      </c>
      <c r="AK538" s="52">
        <v>26563</v>
      </c>
    </row>
    <row r="539" spans="35:37" x14ac:dyDescent="0.3">
      <c r="AI539" s="32" t="s">
        <v>1989</v>
      </c>
      <c r="AJ539" s="33" t="s">
        <v>17</v>
      </c>
      <c r="AK539" s="52">
        <v>29356</v>
      </c>
    </row>
    <row r="540" spans="35:37" x14ac:dyDescent="0.3">
      <c r="AI540" s="32" t="s">
        <v>1990</v>
      </c>
      <c r="AJ540" s="33" t="s">
        <v>2266</v>
      </c>
      <c r="AK540" s="52">
        <v>30880</v>
      </c>
    </row>
    <row r="541" spans="35:37" x14ac:dyDescent="0.3">
      <c r="AI541" s="32" t="s">
        <v>1991</v>
      </c>
      <c r="AJ541" s="33" t="s">
        <v>2268</v>
      </c>
      <c r="AK541" s="52">
        <v>43567</v>
      </c>
    </row>
    <row r="542" spans="35:37" x14ac:dyDescent="0.3">
      <c r="AI542" s="32" t="s">
        <v>1992</v>
      </c>
      <c r="AJ542" s="33" t="s">
        <v>2268</v>
      </c>
      <c r="AK542" s="52">
        <v>51297</v>
      </c>
    </row>
    <row r="543" spans="35:37" x14ac:dyDescent="0.3">
      <c r="AI543" s="32" t="s">
        <v>1993</v>
      </c>
      <c r="AJ543" s="33" t="s">
        <v>17</v>
      </c>
      <c r="AK543" s="52">
        <v>26281</v>
      </c>
    </row>
    <row r="544" spans="35:37" x14ac:dyDescent="0.3">
      <c r="AI544" s="32" t="s">
        <v>1994</v>
      </c>
      <c r="AJ544" s="33" t="s">
        <v>2268</v>
      </c>
      <c r="AK544" s="52">
        <v>44923</v>
      </c>
    </row>
    <row r="545" spans="35:37" x14ac:dyDescent="0.3">
      <c r="AI545" s="32" t="s">
        <v>1995</v>
      </c>
      <c r="AJ545" s="33" t="s">
        <v>2267</v>
      </c>
      <c r="AK545" s="52">
        <v>38778</v>
      </c>
    </row>
    <row r="546" spans="35:37" x14ac:dyDescent="0.3">
      <c r="AI546" s="32" t="s">
        <v>1996</v>
      </c>
      <c r="AJ546" s="33" t="s">
        <v>2268</v>
      </c>
      <c r="AK546" s="52">
        <v>46384</v>
      </c>
    </row>
    <row r="547" spans="35:37" x14ac:dyDescent="0.3">
      <c r="AI547" s="32" t="s">
        <v>1997</v>
      </c>
      <c r="AJ547" s="33" t="s">
        <v>17</v>
      </c>
      <c r="AK547" s="52">
        <v>26333</v>
      </c>
    </row>
    <row r="548" spans="35:37" x14ac:dyDescent="0.3">
      <c r="AI548" s="32" t="s">
        <v>1998</v>
      </c>
      <c r="AJ548" s="33" t="s">
        <v>2266</v>
      </c>
      <c r="AK548" s="52">
        <v>34026</v>
      </c>
    </row>
    <row r="549" spans="35:37" x14ac:dyDescent="0.3">
      <c r="AI549" s="32" t="s">
        <v>1999</v>
      </c>
      <c r="AJ549" s="33" t="s">
        <v>2268</v>
      </c>
      <c r="AK549" s="52">
        <v>47043</v>
      </c>
    </row>
    <row r="550" spans="35:37" x14ac:dyDescent="0.3">
      <c r="AI550" s="32" t="s">
        <v>2000</v>
      </c>
      <c r="AJ550" s="33" t="s">
        <v>2268</v>
      </c>
      <c r="AK550" s="52">
        <v>50162</v>
      </c>
    </row>
    <row r="551" spans="35:37" x14ac:dyDescent="0.3">
      <c r="AI551" s="32" t="s">
        <v>2001</v>
      </c>
      <c r="AJ551" s="33" t="s">
        <v>2268</v>
      </c>
      <c r="AK551" s="52">
        <v>48603</v>
      </c>
    </row>
    <row r="552" spans="35:37" x14ac:dyDescent="0.3">
      <c r="AI552" s="32" t="s">
        <v>2002</v>
      </c>
      <c r="AJ552" s="33" t="s">
        <v>2269</v>
      </c>
      <c r="AK552" s="52">
        <v>48851</v>
      </c>
    </row>
    <row r="553" spans="35:37" x14ac:dyDescent="0.3">
      <c r="AI553" s="32" t="s">
        <v>2003</v>
      </c>
      <c r="AJ553" s="33" t="s">
        <v>2269</v>
      </c>
      <c r="AK553" s="52">
        <v>46571</v>
      </c>
    </row>
    <row r="554" spans="35:37" x14ac:dyDescent="0.3">
      <c r="AI554" s="32" t="s">
        <v>2004</v>
      </c>
      <c r="AJ554" s="33" t="s">
        <v>2266</v>
      </c>
      <c r="AK554" s="52">
        <v>30526</v>
      </c>
    </row>
    <row r="555" spans="35:37" x14ac:dyDescent="0.3">
      <c r="AI555" s="32" t="s">
        <v>2005</v>
      </c>
      <c r="AJ555" s="33" t="s">
        <v>2269</v>
      </c>
      <c r="AK555" s="52">
        <v>47116</v>
      </c>
    </row>
    <row r="556" spans="35:37" x14ac:dyDescent="0.3">
      <c r="AI556" s="32" t="s">
        <v>2006</v>
      </c>
      <c r="AJ556" s="33" t="s">
        <v>2267</v>
      </c>
      <c r="AK556" s="52">
        <v>37324</v>
      </c>
    </row>
    <row r="557" spans="35:37" x14ac:dyDescent="0.3">
      <c r="AI557" s="32" t="s">
        <v>2007</v>
      </c>
      <c r="AJ557" s="33" t="s">
        <v>2269</v>
      </c>
      <c r="AK557" s="52">
        <v>51460</v>
      </c>
    </row>
    <row r="558" spans="35:37" x14ac:dyDescent="0.3">
      <c r="AI558" s="32" t="s">
        <v>2008</v>
      </c>
      <c r="AJ558" s="33" t="s">
        <v>2267</v>
      </c>
      <c r="AK558" s="52">
        <v>37568</v>
      </c>
    </row>
    <row r="559" spans="35:37" x14ac:dyDescent="0.3">
      <c r="AI559" s="32" t="s">
        <v>2009</v>
      </c>
      <c r="AJ559" s="33" t="s">
        <v>2268</v>
      </c>
      <c r="AK559" s="52">
        <v>46098</v>
      </c>
    </row>
    <row r="560" spans="35:37" x14ac:dyDescent="0.3">
      <c r="AI560" s="32" t="s">
        <v>2010</v>
      </c>
      <c r="AJ560" s="33" t="s">
        <v>2267</v>
      </c>
      <c r="AK560" s="52">
        <v>38655</v>
      </c>
    </row>
    <row r="561" spans="35:37" x14ac:dyDescent="0.3">
      <c r="AI561" s="32" t="s">
        <v>2011</v>
      </c>
      <c r="AJ561" s="33" t="s">
        <v>2266</v>
      </c>
      <c r="AK561" s="52">
        <v>36242</v>
      </c>
    </row>
    <row r="562" spans="35:37" x14ac:dyDescent="0.3">
      <c r="AI562" s="32" t="s">
        <v>2012</v>
      </c>
      <c r="AJ562" s="33" t="s">
        <v>2267</v>
      </c>
      <c r="AK562" s="52">
        <v>36753</v>
      </c>
    </row>
    <row r="563" spans="35:37" x14ac:dyDescent="0.3">
      <c r="AI563" s="32" t="s">
        <v>2013</v>
      </c>
      <c r="AJ563" s="33" t="s">
        <v>2266</v>
      </c>
      <c r="AK563" s="52">
        <v>35955</v>
      </c>
    </row>
    <row r="564" spans="35:37" x14ac:dyDescent="0.3">
      <c r="AI564" s="32" t="s">
        <v>2014</v>
      </c>
      <c r="AJ564" s="33" t="s">
        <v>2268</v>
      </c>
      <c r="AK564" s="52">
        <v>46417</v>
      </c>
    </row>
    <row r="565" spans="35:37" x14ac:dyDescent="0.3">
      <c r="AI565" s="32" t="s">
        <v>2015</v>
      </c>
      <c r="AJ565" s="33" t="s">
        <v>2268</v>
      </c>
      <c r="AK565" s="52">
        <v>45154</v>
      </c>
    </row>
    <row r="566" spans="35:37" x14ac:dyDescent="0.3">
      <c r="AI566" s="32" t="s">
        <v>2016</v>
      </c>
      <c r="AJ566" s="33" t="s">
        <v>2269</v>
      </c>
      <c r="AK566" s="52">
        <v>55698</v>
      </c>
    </row>
    <row r="567" spans="35:37" x14ac:dyDescent="0.3">
      <c r="AI567" s="32" t="s">
        <v>2017</v>
      </c>
      <c r="AJ567" s="33" t="s">
        <v>2266</v>
      </c>
      <c r="AK567" s="52">
        <v>38165</v>
      </c>
    </row>
    <row r="568" spans="35:37" x14ac:dyDescent="0.3">
      <c r="AI568" s="32" t="s">
        <v>2018</v>
      </c>
      <c r="AJ568" s="33" t="s">
        <v>2268</v>
      </c>
      <c r="AK568" s="52">
        <v>46486</v>
      </c>
    </row>
    <row r="569" spans="35:37" x14ac:dyDescent="0.3">
      <c r="AI569" s="32" t="s">
        <v>2019</v>
      </c>
      <c r="AJ569" s="33" t="s">
        <v>2268</v>
      </c>
      <c r="AK569" s="52">
        <v>49709</v>
      </c>
    </row>
    <row r="570" spans="35:37" x14ac:dyDescent="0.3">
      <c r="AI570" s="32" t="s">
        <v>2020</v>
      </c>
      <c r="AJ570" s="33" t="s">
        <v>17</v>
      </c>
      <c r="AK570" s="52">
        <v>31581</v>
      </c>
    </row>
    <row r="571" spans="35:37" x14ac:dyDescent="0.3">
      <c r="AI571" s="32" t="s">
        <v>2021</v>
      </c>
      <c r="AJ571" s="33" t="s">
        <v>2268</v>
      </c>
      <c r="AK571" s="52">
        <v>45586</v>
      </c>
    </row>
    <row r="572" spans="35:37" x14ac:dyDescent="0.3">
      <c r="AI572" s="32" t="s">
        <v>2022</v>
      </c>
      <c r="AJ572" s="33" t="s">
        <v>2269</v>
      </c>
      <c r="AK572" s="52">
        <v>47322</v>
      </c>
    </row>
    <row r="573" spans="35:37" x14ac:dyDescent="0.3">
      <c r="AI573" s="32" t="s">
        <v>2023</v>
      </c>
      <c r="AJ573" s="33" t="s">
        <v>2268</v>
      </c>
      <c r="AK573" s="52">
        <v>45863</v>
      </c>
    </row>
    <row r="574" spans="35:37" x14ac:dyDescent="0.3">
      <c r="AI574" s="32" t="s">
        <v>2024</v>
      </c>
      <c r="AJ574" s="33" t="s">
        <v>17</v>
      </c>
      <c r="AK574" s="52">
        <v>29146</v>
      </c>
    </row>
    <row r="575" spans="35:37" x14ac:dyDescent="0.3">
      <c r="AI575" s="32" t="s">
        <v>2025</v>
      </c>
      <c r="AJ575" s="33" t="s">
        <v>2266</v>
      </c>
      <c r="AK575" s="52">
        <v>32405</v>
      </c>
    </row>
    <row r="576" spans="35:37" x14ac:dyDescent="0.3">
      <c r="AI576" s="32" t="s">
        <v>2026</v>
      </c>
      <c r="AJ576" s="33" t="s">
        <v>2266</v>
      </c>
      <c r="AK576" s="52">
        <v>29223</v>
      </c>
    </row>
    <row r="577" spans="35:37" x14ac:dyDescent="0.3">
      <c r="AI577" s="32" t="s">
        <v>2027</v>
      </c>
      <c r="AJ577" s="33" t="s">
        <v>17</v>
      </c>
      <c r="AK577" s="52">
        <v>23854</v>
      </c>
    </row>
    <row r="578" spans="35:37" x14ac:dyDescent="0.3">
      <c r="AI578" s="32" t="s">
        <v>2028</v>
      </c>
      <c r="AJ578" s="33" t="s">
        <v>2266</v>
      </c>
      <c r="AK578" s="52">
        <v>29920</v>
      </c>
    </row>
    <row r="579" spans="35:37" x14ac:dyDescent="0.3">
      <c r="AI579" s="32" t="s">
        <v>2029</v>
      </c>
      <c r="AJ579" s="33" t="s">
        <v>17</v>
      </c>
      <c r="AK579" s="52">
        <v>22272</v>
      </c>
    </row>
    <row r="580" spans="35:37" x14ac:dyDescent="0.3">
      <c r="AI580" s="32" t="s">
        <v>2030</v>
      </c>
      <c r="AJ580" s="33" t="s">
        <v>2268</v>
      </c>
      <c r="AK580" s="52">
        <v>43825</v>
      </c>
    </row>
    <row r="581" spans="35:37" x14ac:dyDescent="0.3">
      <c r="AI581" s="32" t="s">
        <v>2031</v>
      </c>
      <c r="AJ581" s="33" t="s">
        <v>2267</v>
      </c>
      <c r="AK581" s="52">
        <v>38686</v>
      </c>
    </row>
    <row r="582" spans="35:37" x14ac:dyDescent="0.3">
      <c r="AI582" s="32" t="s">
        <v>2032</v>
      </c>
      <c r="AJ582" s="33" t="s">
        <v>2266</v>
      </c>
      <c r="AK582" s="52">
        <v>30952</v>
      </c>
    </row>
    <row r="583" spans="35:37" x14ac:dyDescent="0.3">
      <c r="AI583" s="32" t="s">
        <v>2033</v>
      </c>
      <c r="AJ583" s="33" t="s">
        <v>2269</v>
      </c>
      <c r="AK583" s="52">
        <v>51477</v>
      </c>
    </row>
    <row r="584" spans="35:37" x14ac:dyDescent="0.3">
      <c r="AI584" s="32" t="s">
        <v>2034</v>
      </c>
      <c r="AJ584" s="33" t="s">
        <v>2268</v>
      </c>
      <c r="AK584" s="52">
        <v>48004</v>
      </c>
    </row>
    <row r="585" spans="35:37" x14ac:dyDescent="0.3">
      <c r="AI585" s="32" t="s">
        <v>2035</v>
      </c>
      <c r="AJ585" s="33" t="s">
        <v>2268</v>
      </c>
      <c r="AK585" s="52">
        <v>48709</v>
      </c>
    </row>
    <row r="586" spans="35:37" x14ac:dyDescent="0.3">
      <c r="AI586" s="32" t="s">
        <v>2036</v>
      </c>
      <c r="AJ586" s="33" t="s">
        <v>2268</v>
      </c>
      <c r="AK586" s="52">
        <v>51252</v>
      </c>
    </row>
    <row r="587" spans="35:37" x14ac:dyDescent="0.3">
      <c r="AI587" s="32" t="s">
        <v>2037</v>
      </c>
      <c r="AJ587" s="33" t="s">
        <v>2266</v>
      </c>
      <c r="AK587" s="52">
        <v>27657</v>
      </c>
    </row>
    <row r="588" spans="35:37" x14ac:dyDescent="0.3">
      <c r="AI588" s="32" t="s">
        <v>2038</v>
      </c>
      <c r="AJ588" s="33" t="s">
        <v>2267</v>
      </c>
      <c r="AK588" s="52">
        <v>44116</v>
      </c>
    </row>
    <row r="589" spans="35:37" x14ac:dyDescent="0.3">
      <c r="AI589" s="32" t="s">
        <v>2039</v>
      </c>
      <c r="AJ589" s="33" t="s">
        <v>17</v>
      </c>
      <c r="AK589" s="52">
        <v>27245</v>
      </c>
    </row>
    <row r="590" spans="35:37" x14ac:dyDescent="0.3">
      <c r="AI590" s="32" t="s">
        <v>2040</v>
      </c>
      <c r="AJ590" s="33" t="s">
        <v>2266</v>
      </c>
      <c r="AK590" s="52">
        <v>26405</v>
      </c>
    </row>
    <row r="591" spans="35:37" x14ac:dyDescent="0.3">
      <c r="AI591" s="32" t="s">
        <v>2041</v>
      </c>
      <c r="AJ591" s="33" t="s">
        <v>2268</v>
      </c>
      <c r="AK591" s="52">
        <v>47027</v>
      </c>
    </row>
    <row r="592" spans="35:37" x14ac:dyDescent="0.3">
      <c r="AI592" s="32" t="s">
        <v>2042</v>
      </c>
      <c r="AJ592" s="33" t="s">
        <v>2267</v>
      </c>
      <c r="AK592" s="52">
        <v>39703</v>
      </c>
    </row>
    <row r="593" spans="35:37" x14ac:dyDescent="0.3">
      <c r="AI593" s="32" t="s">
        <v>2043</v>
      </c>
      <c r="AJ593" s="33" t="s">
        <v>2269</v>
      </c>
      <c r="AK593" s="52">
        <v>51952</v>
      </c>
    </row>
    <row r="594" spans="35:37" x14ac:dyDescent="0.3">
      <c r="AI594" s="32" t="s">
        <v>2044</v>
      </c>
      <c r="AJ594" s="33" t="s">
        <v>2266</v>
      </c>
      <c r="AK594" s="52">
        <v>30458</v>
      </c>
    </row>
    <row r="595" spans="35:37" x14ac:dyDescent="0.3">
      <c r="AI595" s="32" t="s">
        <v>2045</v>
      </c>
      <c r="AJ595" s="33" t="s">
        <v>2267</v>
      </c>
      <c r="AK595" s="52">
        <v>31507</v>
      </c>
    </row>
    <row r="596" spans="35:37" x14ac:dyDescent="0.3">
      <c r="AI596" s="32" t="s">
        <v>2046</v>
      </c>
      <c r="AJ596" s="33" t="s">
        <v>17</v>
      </c>
      <c r="AK596" s="52">
        <v>26109</v>
      </c>
    </row>
    <row r="597" spans="35:37" x14ac:dyDescent="0.3">
      <c r="AI597" s="32" t="s">
        <v>2047</v>
      </c>
      <c r="AJ597" s="33" t="s">
        <v>17</v>
      </c>
      <c r="AK597" s="52">
        <v>25015</v>
      </c>
    </row>
    <row r="598" spans="35:37" x14ac:dyDescent="0.3">
      <c r="AI598" s="32" t="s">
        <v>2048</v>
      </c>
      <c r="AJ598" s="33" t="s">
        <v>2269</v>
      </c>
      <c r="AK598" s="52">
        <v>50920</v>
      </c>
    </row>
    <row r="599" spans="35:37" x14ac:dyDescent="0.3">
      <c r="AI599" s="32" t="s">
        <v>2049</v>
      </c>
      <c r="AJ599" s="33" t="s">
        <v>2266</v>
      </c>
      <c r="AK599" s="52">
        <v>31373</v>
      </c>
    </row>
    <row r="600" spans="35:37" x14ac:dyDescent="0.3">
      <c r="AI600" s="32" t="s">
        <v>2050</v>
      </c>
      <c r="AJ600" s="33" t="s">
        <v>2269</v>
      </c>
      <c r="AK600" s="52">
        <v>50825</v>
      </c>
    </row>
    <row r="601" spans="35:37" x14ac:dyDescent="0.3">
      <c r="AI601" s="32" t="s">
        <v>2051</v>
      </c>
      <c r="AJ601" s="33" t="s">
        <v>17</v>
      </c>
      <c r="AK601" s="52">
        <v>23782</v>
      </c>
    </row>
    <row r="602" spans="35:37" x14ac:dyDescent="0.3">
      <c r="AI602" s="32" t="s">
        <v>2052</v>
      </c>
      <c r="AJ602" s="33" t="s">
        <v>17</v>
      </c>
      <c r="AK602" s="52">
        <v>24022</v>
      </c>
    </row>
    <row r="603" spans="35:37" x14ac:dyDescent="0.3">
      <c r="AI603" s="32" t="s">
        <v>2053</v>
      </c>
      <c r="AJ603" s="33" t="s">
        <v>2269</v>
      </c>
      <c r="AK603" s="52">
        <v>51528</v>
      </c>
    </row>
    <row r="604" spans="35:37" x14ac:dyDescent="0.3">
      <c r="AI604" s="32" t="s">
        <v>2054</v>
      </c>
      <c r="AJ604" s="33" t="s">
        <v>2267</v>
      </c>
      <c r="AK604" s="52">
        <v>40967</v>
      </c>
    </row>
    <row r="605" spans="35:37" x14ac:dyDescent="0.3">
      <c r="AI605" s="32" t="s">
        <v>2055</v>
      </c>
      <c r="AJ605" s="33" t="s">
        <v>2268</v>
      </c>
      <c r="AK605" s="52">
        <v>44505</v>
      </c>
    </row>
    <row r="606" spans="35:37" x14ac:dyDescent="0.3">
      <c r="AI606" s="32" t="s">
        <v>2056</v>
      </c>
      <c r="AJ606" s="33" t="s">
        <v>17</v>
      </c>
      <c r="AK606" s="52">
        <v>20833</v>
      </c>
    </row>
    <row r="607" spans="35:37" x14ac:dyDescent="0.3">
      <c r="AI607" s="32" t="s">
        <v>2057</v>
      </c>
      <c r="AJ607" s="33" t="s">
        <v>17</v>
      </c>
      <c r="AK607" s="52">
        <v>27032</v>
      </c>
    </row>
    <row r="608" spans="35:37" x14ac:dyDescent="0.3">
      <c r="AI608" s="32" t="s">
        <v>2058</v>
      </c>
      <c r="AJ608" s="33" t="s">
        <v>2267</v>
      </c>
      <c r="AK608" s="52">
        <v>38252</v>
      </c>
    </row>
    <row r="609" spans="35:37" x14ac:dyDescent="0.3">
      <c r="AI609" s="32" t="s">
        <v>2059</v>
      </c>
      <c r="AJ609" s="33" t="s">
        <v>2268</v>
      </c>
      <c r="AK609" s="52">
        <v>44217</v>
      </c>
    </row>
    <row r="610" spans="35:37" x14ac:dyDescent="0.3">
      <c r="AI610" s="32" t="s">
        <v>2060</v>
      </c>
      <c r="AJ610" s="33" t="s">
        <v>2267</v>
      </c>
      <c r="AK610" s="52">
        <v>36490</v>
      </c>
    </row>
    <row r="611" spans="35:37" x14ac:dyDescent="0.3">
      <c r="AI611" s="32" t="s">
        <v>2061</v>
      </c>
      <c r="AJ611" s="33" t="s">
        <v>2268</v>
      </c>
      <c r="AK611" s="52">
        <v>47785</v>
      </c>
    </row>
    <row r="612" spans="35:37" x14ac:dyDescent="0.3">
      <c r="AI612" s="32" t="s">
        <v>2062</v>
      </c>
      <c r="AJ612" s="33" t="s">
        <v>17</v>
      </c>
      <c r="AK612" s="52">
        <v>26421</v>
      </c>
    </row>
    <row r="613" spans="35:37" x14ac:dyDescent="0.3">
      <c r="AI613" s="32" t="s">
        <v>2063</v>
      </c>
      <c r="AJ613" s="33" t="s">
        <v>2268</v>
      </c>
      <c r="AK613" s="52">
        <v>48291</v>
      </c>
    </row>
    <row r="614" spans="35:37" x14ac:dyDescent="0.3">
      <c r="AI614" s="32" t="s">
        <v>2064</v>
      </c>
      <c r="AJ614" s="33" t="s">
        <v>2266</v>
      </c>
      <c r="AK614" s="52">
        <v>32274</v>
      </c>
    </row>
    <row r="615" spans="35:37" x14ac:dyDescent="0.3">
      <c r="AI615" s="32" t="s">
        <v>2065</v>
      </c>
      <c r="AJ615" s="33" t="s">
        <v>2269</v>
      </c>
      <c r="AK615" s="52">
        <v>52407</v>
      </c>
    </row>
    <row r="616" spans="35:37" x14ac:dyDescent="0.3">
      <c r="AI616" s="32" t="s">
        <v>2066</v>
      </c>
      <c r="AJ616" s="33" t="s">
        <v>2268</v>
      </c>
      <c r="AK616" s="52">
        <v>51060</v>
      </c>
    </row>
    <row r="617" spans="35:37" x14ac:dyDescent="0.3">
      <c r="AI617" s="32" t="s">
        <v>2067</v>
      </c>
      <c r="AJ617" s="33" t="s">
        <v>2268</v>
      </c>
      <c r="AK617" s="52">
        <v>45476</v>
      </c>
    </row>
    <row r="618" spans="35:37" x14ac:dyDescent="0.3">
      <c r="AI618" s="32" t="s">
        <v>2068</v>
      </c>
      <c r="AJ618" s="33" t="s">
        <v>17</v>
      </c>
      <c r="AK618" s="52">
        <v>23865</v>
      </c>
    </row>
    <row r="619" spans="35:37" x14ac:dyDescent="0.3">
      <c r="AI619" s="32" t="s">
        <v>2069</v>
      </c>
      <c r="AJ619" s="33" t="s">
        <v>2268</v>
      </c>
      <c r="AK619" s="52">
        <v>51123</v>
      </c>
    </row>
    <row r="620" spans="35:37" x14ac:dyDescent="0.3">
      <c r="AI620" s="32" t="s">
        <v>2070</v>
      </c>
      <c r="AJ620" s="33" t="s">
        <v>2269</v>
      </c>
      <c r="AK620" s="52">
        <v>52341</v>
      </c>
    </row>
    <row r="621" spans="35:37" x14ac:dyDescent="0.3">
      <c r="AI621" s="32" t="s">
        <v>2071</v>
      </c>
      <c r="AJ621" s="33" t="s">
        <v>2266</v>
      </c>
      <c r="AK621" s="52">
        <v>32035</v>
      </c>
    </row>
    <row r="622" spans="35:37" x14ac:dyDescent="0.3">
      <c r="AI622" s="32" t="s">
        <v>2072</v>
      </c>
      <c r="AJ622" s="33" t="s">
        <v>2266</v>
      </c>
      <c r="AK622" s="52">
        <v>25412</v>
      </c>
    </row>
    <row r="623" spans="35:37" x14ac:dyDescent="0.3">
      <c r="AI623" s="32" t="s">
        <v>2073</v>
      </c>
      <c r="AJ623" s="33" t="s">
        <v>17</v>
      </c>
      <c r="AK623" s="52">
        <v>27229</v>
      </c>
    </row>
    <row r="624" spans="35:37" x14ac:dyDescent="0.3">
      <c r="AI624" s="32" t="s">
        <v>2074</v>
      </c>
      <c r="AJ624" s="33" t="s">
        <v>2268</v>
      </c>
      <c r="AK624" s="52">
        <v>48686</v>
      </c>
    </row>
    <row r="625" spans="35:37" x14ac:dyDescent="0.3">
      <c r="AI625" s="32" t="s">
        <v>2075</v>
      </c>
      <c r="AJ625" s="33" t="s">
        <v>2269</v>
      </c>
      <c r="AK625" s="52">
        <v>49812</v>
      </c>
    </row>
    <row r="626" spans="35:37" x14ac:dyDescent="0.3">
      <c r="AI626" s="32" t="s">
        <v>2076</v>
      </c>
      <c r="AJ626" s="33" t="s">
        <v>2268</v>
      </c>
      <c r="AK626" s="52">
        <v>50058</v>
      </c>
    </row>
    <row r="627" spans="35:37" x14ac:dyDescent="0.3">
      <c r="AI627" s="32" t="s">
        <v>2077</v>
      </c>
      <c r="AJ627" s="33" t="s">
        <v>2269</v>
      </c>
      <c r="AK627" s="52">
        <v>54409</v>
      </c>
    </row>
    <row r="628" spans="35:37" x14ac:dyDescent="0.3">
      <c r="AI628" s="32" t="s">
        <v>2078</v>
      </c>
      <c r="AJ628" s="33" t="s">
        <v>2266</v>
      </c>
      <c r="AK628" s="52">
        <v>32772</v>
      </c>
    </row>
    <row r="629" spans="35:37" x14ac:dyDescent="0.3">
      <c r="AI629" s="32" t="s">
        <v>2079</v>
      </c>
      <c r="AJ629" s="33" t="s">
        <v>17</v>
      </c>
      <c r="AK629" s="52">
        <v>21905</v>
      </c>
    </row>
    <row r="630" spans="35:37" x14ac:dyDescent="0.3">
      <c r="AI630" s="32" t="s">
        <v>2080</v>
      </c>
      <c r="AJ630" s="33" t="s">
        <v>2266</v>
      </c>
      <c r="AK630" s="52">
        <v>36728</v>
      </c>
    </row>
    <row r="631" spans="35:37" x14ac:dyDescent="0.3">
      <c r="AI631" s="32" t="s">
        <v>2081</v>
      </c>
      <c r="AJ631" s="33" t="s">
        <v>2266</v>
      </c>
      <c r="AK631" s="52">
        <v>31135</v>
      </c>
    </row>
    <row r="632" spans="35:37" x14ac:dyDescent="0.3">
      <c r="AI632" s="32" t="s">
        <v>2082</v>
      </c>
      <c r="AJ632" s="33" t="s">
        <v>2269</v>
      </c>
      <c r="AK632" s="52">
        <v>48487</v>
      </c>
    </row>
    <row r="633" spans="35:37" x14ac:dyDescent="0.3">
      <c r="AI633" s="32" t="s">
        <v>2083</v>
      </c>
      <c r="AJ633" s="33" t="s">
        <v>2269</v>
      </c>
      <c r="AK633" s="52">
        <v>48799</v>
      </c>
    </row>
    <row r="634" spans="35:37" x14ac:dyDescent="0.3">
      <c r="AI634" s="32" t="s">
        <v>2084</v>
      </c>
      <c r="AJ634" s="33" t="s">
        <v>2269</v>
      </c>
      <c r="AK634" s="52">
        <v>54302</v>
      </c>
    </row>
    <row r="635" spans="35:37" x14ac:dyDescent="0.3">
      <c r="AI635" s="32" t="s">
        <v>2085</v>
      </c>
      <c r="AJ635" s="33" t="s">
        <v>2269</v>
      </c>
      <c r="AK635" s="52">
        <v>53598</v>
      </c>
    </row>
    <row r="636" spans="35:37" x14ac:dyDescent="0.3">
      <c r="AI636" s="32" t="s">
        <v>2086</v>
      </c>
      <c r="AJ636" s="33" t="s">
        <v>2268</v>
      </c>
      <c r="AK636" s="52">
        <v>45601</v>
      </c>
    </row>
    <row r="637" spans="35:37" x14ac:dyDescent="0.3">
      <c r="AI637" s="32" t="s">
        <v>2087</v>
      </c>
      <c r="AJ637" s="33" t="s">
        <v>2268</v>
      </c>
      <c r="AK637" s="52">
        <v>48049</v>
      </c>
    </row>
    <row r="638" spans="35:37" x14ac:dyDescent="0.3">
      <c r="AI638" s="32" t="s">
        <v>2088</v>
      </c>
      <c r="AJ638" s="33" t="s">
        <v>2268</v>
      </c>
      <c r="AK638" s="52">
        <v>46491</v>
      </c>
    </row>
    <row r="639" spans="35:37" x14ac:dyDescent="0.3">
      <c r="AI639" s="32" t="s">
        <v>2089</v>
      </c>
      <c r="AJ639" s="33" t="s">
        <v>2266</v>
      </c>
      <c r="AK639" s="52">
        <v>32578</v>
      </c>
    </row>
    <row r="640" spans="35:37" x14ac:dyDescent="0.3">
      <c r="AI640" s="32" t="s">
        <v>2090</v>
      </c>
      <c r="AJ640" s="33" t="s">
        <v>2269</v>
      </c>
      <c r="AK640" s="52">
        <v>50579</v>
      </c>
    </row>
    <row r="641" spans="35:37" x14ac:dyDescent="0.3">
      <c r="AI641" s="32" t="s">
        <v>2091</v>
      </c>
      <c r="AJ641" s="33" t="s">
        <v>2269</v>
      </c>
      <c r="AK641" s="52">
        <v>50954</v>
      </c>
    </row>
    <row r="642" spans="35:37" x14ac:dyDescent="0.3">
      <c r="AI642" s="32" t="s">
        <v>2092</v>
      </c>
      <c r="AJ642" s="33" t="s">
        <v>2268</v>
      </c>
      <c r="AK642" s="52">
        <v>50920</v>
      </c>
    </row>
    <row r="643" spans="35:37" x14ac:dyDescent="0.3">
      <c r="AI643" s="32" t="s">
        <v>2093</v>
      </c>
      <c r="AJ643" s="33" t="s">
        <v>2269</v>
      </c>
      <c r="AK643" s="52">
        <v>43903</v>
      </c>
    </row>
    <row r="644" spans="35:37" x14ac:dyDescent="0.3">
      <c r="AI644" s="32" t="s">
        <v>2094</v>
      </c>
      <c r="AJ644" s="33" t="s">
        <v>17</v>
      </c>
      <c r="AK644" s="52">
        <v>27822</v>
      </c>
    </row>
    <row r="645" spans="35:37" x14ac:dyDescent="0.3">
      <c r="AI645" s="32" t="s">
        <v>2095</v>
      </c>
      <c r="AJ645" s="33" t="s">
        <v>17</v>
      </c>
      <c r="AK645" s="52">
        <v>27226</v>
      </c>
    </row>
    <row r="646" spans="35:37" x14ac:dyDescent="0.3">
      <c r="AI646" s="32" t="s">
        <v>2096</v>
      </c>
      <c r="AJ646" s="33" t="s">
        <v>2266</v>
      </c>
      <c r="AK646" s="52">
        <v>33408</v>
      </c>
    </row>
    <row r="647" spans="35:37" x14ac:dyDescent="0.3">
      <c r="AI647" s="32" t="s">
        <v>2097</v>
      </c>
      <c r="AJ647" s="33" t="s">
        <v>17</v>
      </c>
      <c r="AK647" s="52">
        <v>29981</v>
      </c>
    </row>
    <row r="648" spans="35:37" x14ac:dyDescent="0.3">
      <c r="AI648" s="32" t="s">
        <v>2098</v>
      </c>
      <c r="AJ648" s="33" t="s">
        <v>2267</v>
      </c>
      <c r="AK648" s="52">
        <v>36911</v>
      </c>
    </row>
    <row r="649" spans="35:37" x14ac:dyDescent="0.3">
      <c r="AI649" s="32" t="s">
        <v>2099</v>
      </c>
      <c r="AJ649" s="33" t="s">
        <v>17</v>
      </c>
      <c r="AK649" s="52">
        <v>30168</v>
      </c>
    </row>
    <row r="650" spans="35:37" x14ac:dyDescent="0.3">
      <c r="AI650" s="32" t="s">
        <v>2100</v>
      </c>
      <c r="AJ650" s="33" t="s">
        <v>2269</v>
      </c>
      <c r="AK650" s="52">
        <v>46827</v>
      </c>
    </row>
    <row r="651" spans="35:37" x14ac:dyDescent="0.3">
      <c r="AI651" s="32" t="s">
        <v>2101</v>
      </c>
      <c r="AJ651" s="33" t="s">
        <v>17</v>
      </c>
      <c r="AK651" s="52">
        <v>22998</v>
      </c>
    </row>
    <row r="652" spans="35:37" x14ac:dyDescent="0.3">
      <c r="AI652" s="32" t="s">
        <v>2102</v>
      </c>
      <c r="AJ652" s="33" t="s">
        <v>2268</v>
      </c>
      <c r="AK652" s="52">
        <v>47385</v>
      </c>
    </row>
    <row r="653" spans="35:37" x14ac:dyDescent="0.3">
      <c r="AI653" s="32" t="s">
        <v>2103</v>
      </c>
      <c r="AJ653" s="33" t="s">
        <v>17</v>
      </c>
      <c r="AK653" s="52">
        <v>20833</v>
      </c>
    </row>
    <row r="654" spans="35:37" x14ac:dyDescent="0.3">
      <c r="AI654" s="32" t="s">
        <v>2104</v>
      </c>
      <c r="AJ654" s="33" t="s">
        <v>2268</v>
      </c>
      <c r="AK654" s="52">
        <v>46741</v>
      </c>
    </row>
    <row r="655" spans="35:37" x14ac:dyDescent="0.3">
      <c r="AI655" s="32" t="s">
        <v>2105</v>
      </c>
      <c r="AJ655" s="33" t="s">
        <v>2267</v>
      </c>
      <c r="AK655" s="52">
        <v>35893</v>
      </c>
    </row>
    <row r="656" spans="35:37" x14ac:dyDescent="0.3">
      <c r="AI656" s="32" t="s">
        <v>2106</v>
      </c>
      <c r="AJ656" s="33" t="s">
        <v>2266</v>
      </c>
      <c r="AK656" s="52">
        <v>33852</v>
      </c>
    </row>
    <row r="657" spans="35:37" x14ac:dyDescent="0.3">
      <c r="AI657" s="32" t="s">
        <v>2107</v>
      </c>
      <c r="AJ657" s="33" t="s">
        <v>2266</v>
      </c>
      <c r="AK657" s="52">
        <v>32004</v>
      </c>
    </row>
    <row r="658" spans="35:37" x14ac:dyDescent="0.3">
      <c r="AI658" s="32" t="s">
        <v>2108</v>
      </c>
      <c r="AJ658" s="33" t="s">
        <v>2269</v>
      </c>
      <c r="AK658" s="52">
        <v>54519</v>
      </c>
    </row>
    <row r="659" spans="35:37" x14ac:dyDescent="0.3">
      <c r="AI659" s="32" t="s">
        <v>2109</v>
      </c>
      <c r="AJ659" s="33" t="s">
        <v>17</v>
      </c>
      <c r="AK659" s="52">
        <v>26382</v>
      </c>
    </row>
    <row r="660" spans="35:37" x14ac:dyDescent="0.3">
      <c r="AI660" s="32" t="s">
        <v>2110</v>
      </c>
      <c r="AJ660" s="33" t="s">
        <v>17</v>
      </c>
      <c r="AK660" s="52">
        <v>29294</v>
      </c>
    </row>
    <row r="661" spans="35:37" x14ac:dyDescent="0.3">
      <c r="AI661" s="32" t="s">
        <v>2111</v>
      </c>
      <c r="AJ661" s="33" t="s">
        <v>2269</v>
      </c>
      <c r="AK661" s="52">
        <v>52572</v>
      </c>
    </row>
    <row r="662" spans="35:37" x14ac:dyDescent="0.3">
      <c r="AI662" s="32" t="s">
        <v>2112</v>
      </c>
      <c r="AJ662" s="33" t="s">
        <v>2269</v>
      </c>
      <c r="AK662" s="52">
        <v>48041</v>
      </c>
    </row>
    <row r="663" spans="35:37" x14ac:dyDescent="0.3">
      <c r="AI663" s="32" t="s">
        <v>2113</v>
      </c>
      <c r="AJ663" s="33" t="s">
        <v>2269</v>
      </c>
      <c r="AK663" s="52">
        <v>51438</v>
      </c>
    </row>
    <row r="664" spans="35:37" x14ac:dyDescent="0.3">
      <c r="AI664" s="32" t="s">
        <v>2114</v>
      </c>
      <c r="AJ664" s="33" t="s">
        <v>17</v>
      </c>
      <c r="AK664" s="52">
        <v>27999</v>
      </c>
    </row>
    <row r="665" spans="35:37" x14ac:dyDescent="0.3">
      <c r="AI665" s="32" t="s">
        <v>2115</v>
      </c>
      <c r="AJ665" s="33" t="s">
        <v>17</v>
      </c>
      <c r="AK665" s="52">
        <v>24179</v>
      </c>
    </row>
    <row r="666" spans="35:37" x14ac:dyDescent="0.3">
      <c r="AI666" s="32" t="s">
        <v>2116</v>
      </c>
      <c r="AJ666" s="33" t="s">
        <v>2268</v>
      </c>
      <c r="AK666" s="52">
        <v>45593</v>
      </c>
    </row>
    <row r="667" spans="35:37" x14ac:dyDescent="0.3">
      <c r="AI667" s="32" t="s">
        <v>2117</v>
      </c>
      <c r="AJ667" s="33" t="s">
        <v>2268</v>
      </c>
      <c r="AK667" s="52">
        <v>42032</v>
      </c>
    </row>
    <row r="668" spans="35:37" x14ac:dyDescent="0.3">
      <c r="AI668" s="32" t="s">
        <v>2118</v>
      </c>
      <c r="AJ668" s="33" t="s">
        <v>2266</v>
      </c>
      <c r="AK668" s="52">
        <v>32785</v>
      </c>
    </row>
    <row r="669" spans="35:37" x14ac:dyDescent="0.3">
      <c r="AI669" s="32" t="s">
        <v>2119</v>
      </c>
      <c r="AJ669" s="33" t="s">
        <v>2266</v>
      </c>
      <c r="AK669" s="52">
        <v>29199</v>
      </c>
    </row>
    <row r="670" spans="35:37" x14ac:dyDescent="0.3">
      <c r="AI670" s="32" t="s">
        <v>2120</v>
      </c>
      <c r="AJ670" s="33" t="s">
        <v>2268</v>
      </c>
      <c r="AK670" s="52">
        <v>52467</v>
      </c>
    </row>
    <row r="671" spans="35:37" x14ac:dyDescent="0.3">
      <c r="AI671" s="32" t="s">
        <v>2121</v>
      </c>
      <c r="AJ671" s="33" t="s">
        <v>2266</v>
      </c>
      <c r="AK671" s="52">
        <v>32949</v>
      </c>
    </row>
    <row r="672" spans="35:37" x14ac:dyDescent="0.3">
      <c r="AI672" s="32" t="s">
        <v>2122</v>
      </c>
      <c r="AJ672" s="33" t="s">
        <v>2269</v>
      </c>
      <c r="AK672" s="52">
        <v>52294</v>
      </c>
    </row>
    <row r="673" spans="35:37" x14ac:dyDescent="0.3">
      <c r="AI673" s="32" t="s">
        <v>2123</v>
      </c>
      <c r="AJ673" s="33" t="s">
        <v>2267</v>
      </c>
      <c r="AK673" s="52">
        <v>41376</v>
      </c>
    </row>
    <row r="674" spans="35:37" x14ac:dyDescent="0.3">
      <c r="AI674" s="32" t="s">
        <v>2124</v>
      </c>
      <c r="AJ674" s="33" t="s">
        <v>2268</v>
      </c>
      <c r="AK674" s="52">
        <v>53707</v>
      </c>
    </row>
    <row r="675" spans="35:37" x14ac:dyDescent="0.3">
      <c r="AI675" s="32" t="s">
        <v>2125</v>
      </c>
      <c r="AJ675" s="33" t="s">
        <v>2268</v>
      </c>
      <c r="AK675" s="52">
        <v>46342</v>
      </c>
    </row>
    <row r="676" spans="35:37" x14ac:dyDescent="0.3">
      <c r="AI676" s="32" t="s">
        <v>2126</v>
      </c>
      <c r="AJ676" s="33" t="s">
        <v>2266</v>
      </c>
      <c r="AK676" s="52">
        <v>30908</v>
      </c>
    </row>
    <row r="677" spans="35:37" x14ac:dyDescent="0.3">
      <c r="AI677" s="32" t="s">
        <v>2127</v>
      </c>
      <c r="AJ677" s="33" t="s">
        <v>2266</v>
      </c>
      <c r="AK677" s="52">
        <v>24393</v>
      </c>
    </row>
    <row r="678" spans="35:37" x14ac:dyDescent="0.3">
      <c r="AI678" s="32" t="s">
        <v>2128</v>
      </c>
      <c r="AJ678" s="33" t="s">
        <v>2268</v>
      </c>
      <c r="AK678" s="52">
        <v>43865</v>
      </c>
    </row>
    <row r="679" spans="35:37" x14ac:dyDescent="0.3">
      <c r="AI679" s="32" t="s">
        <v>2129</v>
      </c>
      <c r="AJ679" s="33" t="s">
        <v>2266</v>
      </c>
      <c r="AK679" s="52">
        <v>34609</v>
      </c>
    </row>
    <row r="680" spans="35:37" x14ac:dyDescent="0.3">
      <c r="AI680" s="32" t="s">
        <v>2130</v>
      </c>
      <c r="AJ680" s="33" t="s">
        <v>2266</v>
      </c>
      <c r="AK680" s="52">
        <v>32326</v>
      </c>
    </row>
    <row r="681" spans="35:37" x14ac:dyDescent="0.3">
      <c r="AI681" s="32" t="s">
        <v>2131</v>
      </c>
      <c r="AJ681" s="33" t="s">
        <v>2266</v>
      </c>
      <c r="AK681" s="52">
        <v>33338</v>
      </c>
    </row>
    <row r="682" spans="35:37" x14ac:dyDescent="0.3">
      <c r="AI682" s="32" t="s">
        <v>2132</v>
      </c>
      <c r="AJ682" s="33" t="s">
        <v>17</v>
      </c>
      <c r="AK682" s="52">
        <v>27549</v>
      </c>
    </row>
    <row r="683" spans="35:37" x14ac:dyDescent="0.3">
      <c r="AI683" s="32" t="s">
        <v>2133</v>
      </c>
      <c r="AJ683" s="33" t="s">
        <v>2268</v>
      </c>
      <c r="AK683" s="52">
        <v>45163</v>
      </c>
    </row>
    <row r="684" spans="35:37" x14ac:dyDescent="0.3">
      <c r="AI684" s="32" t="s">
        <v>2134</v>
      </c>
      <c r="AJ684" s="33" t="s">
        <v>2268</v>
      </c>
      <c r="AK684" s="52">
        <v>47371</v>
      </c>
    </row>
    <row r="685" spans="35:37" x14ac:dyDescent="0.3">
      <c r="AI685" s="32" t="s">
        <v>2135</v>
      </c>
      <c r="AJ685" s="33" t="s">
        <v>17</v>
      </c>
      <c r="AK685" s="52">
        <v>27329</v>
      </c>
    </row>
    <row r="686" spans="35:37" x14ac:dyDescent="0.3">
      <c r="AI686" s="32" t="s">
        <v>2136</v>
      </c>
      <c r="AJ686" s="33" t="s">
        <v>2269</v>
      </c>
      <c r="AK686" s="52">
        <v>48219</v>
      </c>
    </row>
    <row r="687" spans="35:37" x14ac:dyDescent="0.3">
      <c r="AI687" s="32" t="s">
        <v>2137</v>
      </c>
      <c r="AJ687" s="33" t="s">
        <v>2269</v>
      </c>
      <c r="AK687" s="52">
        <v>43080</v>
      </c>
    </row>
    <row r="688" spans="35:37" x14ac:dyDescent="0.3">
      <c r="AI688" s="32" t="s">
        <v>2138</v>
      </c>
      <c r="AJ688" s="33" t="s">
        <v>2267</v>
      </c>
      <c r="AK688" s="52">
        <v>38862</v>
      </c>
    </row>
    <row r="689" spans="35:37" x14ac:dyDescent="0.3">
      <c r="AI689" s="32" t="s">
        <v>2139</v>
      </c>
      <c r="AJ689" s="33" t="s">
        <v>2268</v>
      </c>
      <c r="AK689" s="52">
        <v>52919</v>
      </c>
    </row>
    <row r="690" spans="35:37" x14ac:dyDescent="0.3">
      <c r="AI690" s="32" t="s">
        <v>2140</v>
      </c>
      <c r="AJ690" s="33" t="s">
        <v>2269</v>
      </c>
      <c r="AK690" s="52">
        <v>49527</v>
      </c>
    </row>
    <row r="691" spans="35:37" x14ac:dyDescent="0.3">
      <c r="AI691" s="32" t="s">
        <v>2141</v>
      </c>
      <c r="AJ691" s="33" t="s">
        <v>2266</v>
      </c>
      <c r="AK691" s="52">
        <v>29702</v>
      </c>
    </row>
    <row r="692" spans="35:37" x14ac:dyDescent="0.3">
      <c r="AI692" s="32" t="s">
        <v>2142</v>
      </c>
      <c r="AJ692" s="33" t="s">
        <v>2269</v>
      </c>
      <c r="AK692" s="52">
        <v>48846</v>
      </c>
    </row>
    <row r="693" spans="35:37" x14ac:dyDescent="0.3">
      <c r="AI693" s="32" t="s">
        <v>2143</v>
      </c>
      <c r="AJ693" s="33" t="s">
        <v>2269</v>
      </c>
      <c r="AK693" s="52">
        <v>53981</v>
      </c>
    </row>
    <row r="694" spans="35:37" x14ac:dyDescent="0.3">
      <c r="AI694" s="32" t="s">
        <v>2144</v>
      </c>
      <c r="AJ694" s="33" t="s">
        <v>2269</v>
      </c>
      <c r="AK694" s="52">
        <v>53097</v>
      </c>
    </row>
    <row r="695" spans="35:37" x14ac:dyDescent="0.3">
      <c r="AI695" s="32" t="s">
        <v>2145</v>
      </c>
      <c r="AJ695" s="33" t="s">
        <v>17</v>
      </c>
      <c r="AK695" s="52">
        <v>29506</v>
      </c>
    </row>
    <row r="696" spans="35:37" x14ac:dyDescent="0.3">
      <c r="AI696" s="32" t="s">
        <v>2146</v>
      </c>
      <c r="AJ696" s="33" t="s">
        <v>2266</v>
      </c>
      <c r="AK696" s="52">
        <v>30102</v>
      </c>
    </row>
    <row r="697" spans="35:37" x14ac:dyDescent="0.3">
      <c r="AI697" s="32" t="s">
        <v>2147</v>
      </c>
      <c r="AJ697" s="33" t="s">
        <v>2268</v>
      </c>
      <c r="AK697" s="52">
        <v>46543</v>
      </c>
    </row>
    <row r="698" spans="35:37" x14ac:dyDescent="0.3">
      <c r="AI698" s="32" t="s">
        <v>2148</v>
      </c>
      <c r="AJ698" s="33" t="s">
        <v>17</v>
      </c>
      <c r="AK698" s="52">
        <v>25518</v>
      </c>
    </row>
    <row r="699" spans="35:37" x14ac:dyDescent="0.3">
      <c r="AI699" s="32" t="s">
        <v>2149</v>
      </c>
      <c r="AJ699" s="33" t="s">
        <v>2268</v>
      </c>
      <c r="AK699" s="52">
        <v>47540</v>
      </c>
    </row>
    <row r="700" spans="35:37" x14ac:dyDescent="0.3">
      <c r="AI700" s="32" t="s">
        <v>2150</v>
      </c>
      <c r="AJ700" s="33" t="s">
        <v>2267</v>
      </c>
      <c r="AK700" s="52">
        <v>41991</v>
      </c>
    </row>
    <row r="701" spans="35:37" x14ac:dyDescent="0.3">
      <c r="AI701" s="32" t="s">
        <v>2151</v>
      </c>
      <c r="AJ701" s="33" t="s">
        <v>17</v>
      </c>
      <c r="AK701" s="52">
        <v>29493</v>
      </c>
    </row>
    <row r="702" spans="35:37" x14ac:dyDescent="0.3">
      <c r="AI702" s="32" t="s">
        <v>2152</v>
      </c>
      <c r="AJ702" s="33" t="s">
        <v>2269</v>
      </c>
      <c r="AK702" s="52">
        <v>50103</v>
      </c>
    </row>
    <row r="703" spans="35:37" x14ac:dyDescent="0.3">
      <c r="AI703" s="32" t="s">
        <v>2153</v>
      </c>
      <c r="AJ703" s="33" t="s">
        <v>17</v>
      </c>
      <c r="AK703" s="52">
        <v>25940</v>
      </c>
    </row>
    <row r="704" spans="35:37" x14ac:dyDescent="0.3">
      <c r="AI704" s="32" t="s">
        <v>2154</v>
      </c>
      <c r="AJ704" s="33" t="s">
        <v>2268</v>
      </c>
      <c r="AK704" s="52">
        <v>46502</v>
      </c>
    </row>
    <row r="705" spans="35:37" x14ac:dyDescent="0.3">
      <c r="AI705" s="32" t="s">
        <v>2155</v>
      </c>
      <c r="AJ705" s="33" t="s">
        <v>2266</v>
      </c>
      <c r="AK705" s="52">
        <v>28046</v>
      </c>
    </row>
    <row r="706" spans="35:37" x14ac:dyDescent="0.3">
      <c r="AI706" s="32" t="s">
        <v>2156</v>
      </c>
      <c r="AJ706" s="33" t="s">
        <v>2269</v>
      </c>
      <c r="AK706" s="52">
        <v>56234</v>
      </c>
    </row>
    <row r="707" spans="35:37" x14ac:dyDescent="0.3">
      <c r="AI707" s="32" t="s">
        <v>2157</v>
      </c>
      <c r="AJ707" s="33" t="s">
        <v>17</v>
      </c>
      <c r="AK707" s="52">
        <v>30793</v>
      </c>
    </row>
    <row r="708" spans="35:37" x14ac:dyDescent="0.3">
      <c r="AI708" s="32" t="s">
        <v>2158</v>
      </c>
      <c r="AJ708" s="33" t="s">
        <v>2268</v>
      </c>
      <c r="AK708" s="52">
        <v>44489</v>
      </c>
    </row>
    <row r="709" spans="35:37" x14ac:dyDescent="0.3">
      <c r="AI709" s="32" t="s">
        <v>2159</v>
      </c>
      <c r="AJ709" s="33" t="s">
        <v>2266</v>
      </c>
      <c r="AK709" s="52">
        <v>39213</v>
      </c>
    </row>
    <row r="710" spans="35:37" x14ac:dyDescent="0.3">
      <c r="AI710" s="32" t="s">
        <v>2160</v>
      </c>
      <c r="AJ710" s="33" t="s">
        <v>2268</v>
      </c>
      <c r="AK710" s="52">
        <v>40332</v>
      </c>
    </row>
    <row r="711" spans="35:37" x14ac:dyDescent="0.3">
      <c r="AI711" s="32" t="s">
        <v>2161</v>
      </c>
      <c r="AJ711" s="33" t="s">
        <v>2268</v>
      </c>
      <c r="AK711" s="52">
        <v>45983</v>
      </c>
    </row>
    <row r="712" spans="35:37" x14ac:dyDescent="0.3">
      <c r="AI712" s="32" t="s">
        <v>2162</v>
      </c>
      <c r="AJ712" s="33" t="s">
        <v>2269</v>
      </c>
      <c r="AK712" s="52">
        <v>54262</v>
      </c>
    </row>
    <row r="713" spans="35:37" x14ac:dyDescent="0.3">
      <c r="AI713" s="32" t="s">
        <v>2163</v>
      </c>
      <c r="AJ713" s="33" t="s">
        <v>2268</v>
      </c>
      <c r="AK713" s="52">
        <v>45066</v>
      </c>
    </row>
    <row r="714" spans="35:37" x14ac:dyDescent="0.3">
      <c r="AI714" s="32" t="s">
        <v>2164</v>
      </c>
      <c r="AJ714" s="33" t="s">
        <v>2268</v>
      </c>
      <c r="AK714" s="52">
        <v>49010</v>
      </c>
    </row>
    <row r="715" spans="35:37" x14ac:dyDescent="0.3">
      <c r="AI715" s="32" t="s">
        <v>2165</v>
      </c>
      <c r="AJ715" s="33" t="s">
        <v>2269</v>
      </c>
      <c r="AK715" s="52">
        <v>49051</v>
      </c>
    </row>
    <row r="716" spans="35:37" x14ac:dyDescent="0.3">
      <c r="AI716" s="32" t="s">
        <v>2166</v>
      </c>
      <c r="AJ716" s="33" t="s">
        <v>2268</v>
      </c>
      <c r="AK716" s="52">
        <v>45556</v>
      </c>
    </row>
    <row r="717" spans="35:37" x14ac:dyDescent="0.3">
      <c r="AI717" s="32" t="s">
        <v>2167</v>
      </c>
      <c r="AJ717" s="33" t="s">
        <v>2267</v>
      </c>
      <c r="AK717" s="52">
        <v>38204</v>
      </c>
    </row>
    <row r="718" spans="35:37" x14ac:dyDescent="0.3">
      <c r="AI718" s="32" t="s">
        <v>2168</v>
      </c>
      <c r="AJ718" s="33" t="s">
        <v>17</v>
      </c>
      <c r="AK718" s="52">
        <v>23533</v>
      </c>
    </row>
    <row r="719" spans="35:37" x14ac:dyDescent="0.3">
      <c r="AI719" s="32" t="s">
        <v>2169</v>
      </c>
      <c r="AJ719" s="33" t="s">
        <v>2268</v>
      </c>
      <c r="AK719" s="52">
        <v>45110</v>
      </c>
    </row>
    <row r="720" spans="35:37" x14ac:dyDescent="0.3">
      <c r="AI720" s="32" t="s">
        <v>2170</v>
      </c>
      <c r="AJ720" s="33" t="s">
        <v>2268</v>
      </c>
      <c r="AK720" s="52">
        <v>45190</v>
      </c>
    </row>
    <row r="721" spans="35:37" x14ac:dyDescent="0.3">
      <c r="AI721" s="32" t="s">
        <v>2171</v>
      </c>
      <c r="AJ721" s="33" t="s">
        <v>2266</v>
      </c>
      <c r="AK721" s="52">
        <v>34718</v>
      </c>
    </row>
    <row r="722" spans="35:37" x14ac:dyDescent="0.3">
      <c r="AI722" s="32" t="s">
        <v>2172</v>
      </c>
      <c r="AJ722" s="33" t="s">
        <v>17</v>
      </c>
      <c r="AK722" s="52">
        <v>23015</v>
      </c>
    </row>
    <row r="723" spans="35:37" x14ac:dyDescent="0.3">
      <c r="AI723" s="32" t="s">
        <v>2173</v>
      </c>
      <c r="AJ723" s="33" t="s">
        <v>2268</v>
      </c>
      <c r="AK723" s="52">
        <v>45941</v>
      </c>
    </row>
    <row r="724" spans="35:37" x14ac:dyDescent="0.3">
      <c r="AI724" s="32" t="s">
        <v>2174</v>
      </c>
      <c r="AJ724" s="33" t="s">
        <v>2269</v>
      </c>
      <c r="AK724" s="52">
        <v>52049</v>
      </c>
    </row>
    <row r="725" spans="35:37" x14ac:dyDescent="0.3">
      <c r="AI725" s="32" t="s">
        <v>2175</v>
      </c>
      <c r="AJ725" s="33" t="s">
        <v>2268</v>
      </c>
      <c r="AK725" s="52">
        <v>46544</v>
      </c>
    </row>
    <row r="726" spans="35:37" x14ac:dyDescent="0.3">
      <c r="AI726" s="32" t="s">
        <v>2176</v>
      </c>
      <c r="AJ726" s="33" t="s">
        <v>2267</v>
      </c>
      <c r="AK726" s="52">
        <v>37705</v>
      </c>
    </row>
    <row r="727" spans="35:37" x14ac:dyDescent="0.3">
      <c r="AI727" s="32" t="s">
        <v>2177</v>
      </c>
      <c r="AJ727" s="33" t="s">
        <v>2266</v>
      </c>
      <c r="AK727" s="52">
        <v>31131</v>
      </c>
    </row>
    <row r="728" spans="35:37" x14ac:dyDescent="0.3">
      <c r="AI728" s="32" t="s">
        <v>2178</v>
      </c>
      <c r="AJ728" s="33" t="s">
        <v>2266</v>
      </c>
      <c r="AK728" s="52">
        <v>31102</v>
      </c>
    </row>
    <row r="729" spans="35:37" x14ac:dyDescent="0.3">
      <c r="AI729" s="32" t="s">
        <v>2179</v>
      </c>
      <c r="AJ729" s="33" t="s">
        <v>2268</v>
      </c>
      <c r="AK729" s="52">
        <v>47037</v>
      </c>
    </row>
    <row r="730" spans="35:37" x14ac:dyDescent="0.3">
      <c r="AI730" s="32" t="s">
        <v>2180</v>
      </c>
      <c r="AJ730" s="33" t="s">
        <v>17</v>
      </c>
      <c r="AK730" s="52">
        <v>29875</v>
      </c>
    </row>
    <row r="731" spans="35:37" x14ac:dyDescent="0.3">
      <c r="AI731" s="32" t="s">
        <v>2181</v>
      </c>
      <c r="AJ731" s="33" t="s">
        <v>2267</v>
      </c>
      <c r="AK731" s="52">
        <v>39748</v>
      </c>
    </row>
    <row r="732" spans="35:37" x14ac:dyDescent="0.3">
      <c r="AI732" s="32" t="s">
        <v>2182</v>
      </c>
      <c r="AJ732" s="33" t="s">
        <v>2267</v>
      </c>
      <c r="AK732" s="52">
        <v>41219</v>
      </c>
    </row>
    <row r="733" spans="35:37" x14ac:dyDescent="0.3">
      <c r="AI733" s="32" t="s">
        <v>2183</v>
      </c>
      <c r="AJ733" s="33" t="s">
        <v>2266</v>
      </c>
      <c r="AK733" s="52">
        <v>26868</v>
      </c>
    </row>
    <row r="734" spans="35:37" x14ac:dyDescent="0.3">
      <c r="AI734" s="32" t="s">
        <v>2184</v>
      </c>
      <c r="AJ734" s="33" t="s">
        <v>2268</v>
      </c>
      <c r="AK734" s="52">
        <v>48264</v>
      </c>
    </row>
    <row r="735" spans="35:37" x14ac:dyDescent="0.3">
      <c r="AI735" s="32" t="s">
        <v>2185</v>
      </c>
      <c r="AJ735" s="33" t="s">
        <v>17</v>
      </c>
      <c r="AK735" s="52">
        <v>26835</v>
      </c>
    </row>
    <row r="736" spans="35:37" x14ac:dyDescent="0.3">
      <c r="AI736" s="32" t="s">
        <v>2186</v>
      </c>
      <c r="AJ736" s="33" t="s">
        <v>17</v>
      </c>
      <c r="AK736" s="52">
        <v>29497</v>
      </c>
    </row>
    <row r="737" spans="35:37" x14ac:dyDescent="0.3">
      <c r="AI737" s="32" t="s">
        <v>2187</v>
      </c>
      <c r="AJ737" s="33" t="s">
        <v>2266</v>
      </c>
      <c r="AK737" s="52">
        <v>35676</v>
      </c>
    </row>
    <row r="738" spans="35:37" x14ac:dyDescent="0.3">
      <c r="AI738" s="32" t="s">
        <v>2188</v>
      </c>
      <c r="AJ738" s="33" t="s">
        <v>2268</v>
      </c>
      <c r="AK738" s="52">
        <v>52429</v>
      </c>
    </row>
    <row r="739" spans="35:37" x14ac:dyDescent="0.3">
      <c r="AI739" s="32" t="s">
        <v>2189</v>
      </c>
      <c r="AJ739" s="33" t="s">
        <v>2269</v>
      </c>
      <c r="AK739" s="52">
        <v>48091</v>
      </c>
    </row>
    <row r="740" spans="35:37" x14ac:dyDescent="0.3">
      <c r="AI740" s="32" t="s">
        <v>2190</v>
      </c>
      <c r="AJ740" s="33" t="s">
        <v>17</v>
      </c>
      <c r="AK740" s="52">
        <v>22871</v>
      </c>
    </row>
    <row r="741" spans="35:37" x14ac:dyDescent="0.3">
      <c r="AI741" s="32" t="s">
        <v>2191</v>
      </c>
      <c r="AJ741" s="33" t="s">
        <v>2266</v>
      </c>
      <c r="AK741" s="52">
        <v>29403</v>
      </c>
    </row>
    <row r="742" spans="35:37" x14ac:dyDescent="0.3">
      <c r="AI742" s="32" t="s">
        <v>2192</v>
      </c>
      <c r="AJ742" s="33" t="s">
        <v>17</v>
      </c>
      <c r="AK742" s="52">
        <v>26440</v>
      </c>
    </row>
    <row r="743" spans="35:37" x14ac:dyDescent="0.3">
      <c r="AI743" s="32" t="s">
        <v>2193</v>
      </c>
      <c r="AJ743" s="33" t="s">
        <v>17</v>
      </c>
      <c r="AK743" s="52">
        <v>28217</v>
      </c>
    </row>
    <row r="744" spans="35:37" x14ac:dyDescent="0.3">
      <c r="AI744" s="32" t="s">
        <v>2194</v>
      </c>
      <c r="AJ744" s="33" t="s">
        <v>2268</v>
      </c>
      <c r="AK744" s="52">
        <v>43577</v>
      </c>
    </row>
    <row r="745" spans="35:37" x14ac:dyDescent="0.3">
      <c r="AI745" s="32" t="s">
        <v>2195</v>
      </c>
      <c r="AJ745" s="33" t="s">
        <v>2267</v>
      </c>
      <c r="AK745" s="52">
        <v>40756</v>
      </c>
    </row>
    <row r="746" spans="35:37" x14ac:dyDescent="0.3">
      <c r="AI746" s="32" t="s">
        <v>2196</v>
      </c>
      <c r="AJ746" s="33" t="s">
        <v>2269</v>
      </c>
      <c r="AK746" s="52">
        <v>50202</v>
      </c>
    </row>
    <row r="747" spans="35:37" x14ac:dyDescent="0.3">
      <c r="AI747" s="32" t="s">
        <v>2197</v>
      </c>
      <c r="AJ747" s="33" t="s">
        <v>2269</v>
      </c>
      <c r="AK747" s="52">
        <v>50705</v>
      </c>
    </row>
    <row r="748" spans="35:37" x14ac:dyDescent="0.3">
      <c r="AI748" s="32" t="s">
        <v>2198</v>
      </c>
      <c r="AJ748" s="33" t="s">
        <v>2268</v>
      </c>
      <c r="AK748" s="52">
        <v>44128</v>
      </c>
    </row>
    <row r="749" spans="35:37" x14ac:dyDescent="0.3">
      <c r="AI749" s="32" t="s">
        <v>2199</v>
      </c>
      <c r="AJ749" s="33" t="s">
        <v>2266</v>
      </c>
      <c r="AK749" s="52">
        <v>35198</v>
      </c>
    </row>
    <row r="750" spans="35:37" x14ac:dyDescent="0.3">
      <c r="AI750" s="32" t="s">
        <v>2200</v>
      </c>
      <c r="AJ750" s="33" t="s">
        <v>17</v>
      </c>
      <c r="AK750" s="52">
        <v>23677</v>
      </c>
    </row>
    <row r="751" spans="35:37" x14ac:dyDescent="0.3">
      <c r="AI751" s="32" t="s">
        <v>2201</v>
      </c>
      <c r="AJ751" s="33" t="s">
        <v>17</v>
      </c>
      <c r="AK751" s="52">
        <v>23108</v>
      </c>
    </row>
    <row r="752" spans="35:37" x14ac:dyDescent="0.3">
      <c r="AI752" s="32" t="s">
        <v>2202</v>
      </c>
      <c r="AJ752" s="33" t="s">
        <v>2268</v>
      </c>
      <c r="AK752" s="52">
        <v>47005</v>
      </c>
    </row>
    <row r="753" spans="35:37" x14ac:dyDescent="0.3">
      <c r="AI753" s="32" t="s">
        <v>2203</v>
      </c>
      <c r="AJ753" s="33" t="s">
        <v>2267</v>
      </c>
      <c r="AK753" s="52">
        <v>37914</v>
      </c>
    </row>
    <row r="754" spans="35:37" x14ac:dyDescent="0.3">
      <c r="AI754" s="32" t="s">
        <v>2204</v>
      </c>
      <c r="AJ754" s="33" t="s">
        <v>2267</v>
      </c>
      <c r="AK754" s="52">
        <v>37412</v>
      </c>
    </row>
    <row r="755" spans="35:37" x14ac:dyDescent="0.3">
      <c r="AI755" s="32" t="s">
        <v>2205</v>
      </c>
      <c r="AJ755" s="33" t="s">
        <v>2269</v>
      </c>
      <c r="AK755" s="52">
        <v>47352</v>
      </c>
    </row>
    <row r="756" spans="35:37" x14ac:dyDescent="0.3">
      <c r="AI756" s="32" t="s">
        <v>2206</v>
      </c>
      <c r="AJ756" s="33" t="s">
        <v>2267</v>
      </c>
      <c r="AK756" s="52">
        <v>39743</v>
      </c>
    </row>
    <row r="757" spans="35:37" x14ac:dyDescent="0.3">
      <c r="AI757" s="32" t="s">
        <v>2207</v>
      </c>
      <c r="AJ757" s="33" t="s">
        <v>2268</v>
      </c>
      <c r="AK757" s="52">
        <v>44361</v>
      </c>
    </row>
    <row r="758" spans="35:37" x14ac:dyDescent="0.3">
      <c r="AI758" s="32" t="s">
        <v>2208</v>
      </c>
      <c r="AJ758" s="33" t="s">
        <v>2266</v>
      </c>
      <c r="AK758" s="52">
        <v>30408</v>
      </c>
    </row>
    <row r="759" spans="35:37" x14ac:dyDescent="0.3">
      <c r="AI759" s="32" t="s">
        <v>2209</v>
      </c>
      <c r="AJ759" s="33" t="s">
        <v>17</v>
      </c>
      <c r="AK759" s="52">
        <v>25820</v>
      </c>
    </row>
    <row r="760" spans="35:37" x14ac:dyDescent="0.3">
      <c r="AI760" s="32" t="s">
        <v>2210</v>
      </c>
      <c r="AJ760" s="33" t="s">
        <v>2269</v>
      </c>
      <c r="AK760" s="52">
        <v>46869</v>
      </c>
    </row>
    <row r="761" spans="35:37" x14ac:dyDescent="0.3">
      <c r="AI761" s="32" t="s">
        <v>2211</v>
      </c>
      <c r="AJ761" s="33" t="s">
        <v>2267</v>
      </c>
      <c r="AK761" s="52">
        <v>37773</v>
      </c>
    </row>
    <row r="762" spans="35:37" x14ac:dyDescent="0.3">
      <c r="AI762" s="32" t="s">
        <v>2212</v>
      </c>
      <c r="AJ762" s="33" t="s">
        <v>17</v>
      </c>
      <c r="AK762" s="52">
        <v>25885</v>
      </c>
    </row>
    <row r="763" spans="35:37" x14ac:dyDescent="0.3">
      <c r="AI763" s="32" t="s">
        <v>2213</v>
      </c>
      <c r="AJ763" s="33" t="s">
        <v>2268</v>
      </c>
      <c r="AK763" s="52">
        <v>46669</v>
      </c>
    </row>
    <row r="764" spans="35:37" x14ac:dyDescent="0.3">
      <c r="AI764" s="32" t="s">
        <v>2214</v>
      </c>
      <c r="AJ764" s="33" t="s">
        <v>17</v>
      </c>
      <c r="AK764" s="52">
        <v>20031</v>
      </c>
    </row>
    <row r="765" spans="35:37" x14ac:dyDescent="0.3">
      <c r="AI765" s="32" t="s">
        <v>2215</v>
      </c>
      <c r="AJ765" s="33" t="s">
        <v>2268</v>
      </c>
      <c r="AK765" s="52">
        <v>52289</v>
      </c>
    </row>
    <row r="766" spans="35:37" x14ac:dyDescent="0.3">
      <c r="AI766" s="32" t="s">
        <v>2216</v>
      </c>
      <c r="AJ766" s="33" t="s">
        <v>17</v>
      </c>
      <c r="AK766" s="52">
        <v>19823</v>
      </c>
    </row>
    <row r="767" spans="35:37" x14ac:dyDescent="0.3">
      <c r="AI767" s="32" t="s">
        <v>2217</v>
      </c>
      <c r="AJ767" s="33" t="s">
        <v>2266</v>
      </c>
      <c r="AK767" s="52">
        <v>30958</v>
      </c>
    </row>
    <row r="768" spans="35:37" x14ac:dyDescent="0.3">
      <c r="AI768" s="32" t="s">
        <v>2218</v>
      </c>
      <c r="AJ768" s="33" t="s">
        <v>2266</v>
      </c>
      <c r="AK768" s="52">
        <v>30980</v>
      </c>
    </row>
    <row r="769" spans="35:37" x14ac:dyDescent="0.3">
      <c r="AI769" s="32" t="s">
        <v>2219</v>
      </c>
      <c r="AJ769" s="33" t="s">
        <v>2268</v>
      </c>
      <c r="AK769" s="52">
        <v>47441</v>
      </c>
    </row>
    <row r="770" spans="35:37" x14ac:dyDescent="0.3">
      <c r="AI770" s="32" t="s">
        <v>2220</v>
      </c>
      <c r="AJ770" s="33" t="s">
        <v>2268</v>
      </c>
      <c r="AK770" s="52">
        <v>52604</v>
      </c>
    </row>
    <row r="771" spans="35:37" x14ac:dyDescent="0.3">
      <c r="AI771" s="32" t="s">
        <v>2221</v>
      </c>
      <c r="AJ771" s="33" t="s">
        <v>17</v>
      </c>
      <c r="AK771" s="52">
        <v>26610</v>
      </c>
    </row>
    <row r="772" spans="35:37" x14ac:dyDescent="0.3">
      <c r="AI772" s="32" t="s">
        <v>2222</v>
      </c>
      <c r="AJ772" s="33" t="s">
        <v>2266</v>
      </c>
      <c r="AK772" s="52">
        <v>32278</v>
      </c>
    </row>
    <row r="773" spans="35:37" x14ac:dyDescent="0.3">
      <c r="AI773" s="32" t="s">
        <v>2223</v>
      </c>
      <c r="AJ773" s="33" t="s">
        <v>2269</v>
      </c>
      <c r="AK773" s="52">
        <v>51773</v>
      </c>
    </row>
    <row r="774" spans="35:37" x14ac:dyDescent="0.3">
      <c r="AI774" s="32" t="s">
        <v>2224</v>
      </c>
      <c r="AJ774" s="33" t="s">
        <v>2269</v>
      </c>
      <c r="AK774" s="52">
        <v>50630</v>
      </c>
    </row>
    <row r="775" spans="35:37" x14ac:dyDescent="0.3">
      <c r="AI775" s="32" t="s">
        <v>2225</v>
      </c>
      <c r="AJ775" s="33" t="s">
        <v>2269</v>
      </c>
      <c r="AK775" s="52">
        <v>53545</v>
      </c>
    </row>
    <row r="776" spans="35:37" x14ac:dyDescent="0.3">
      <c r="AI776" s="32" t="s">
        <v>2226</v>
      </c>
      <c r="AJ776" s="33" t="s">
        <v>2268</v>
      </c>
      <c r="AK776" s="52">
        <v>50515</v>
      </c>
    </row>
    <row r="777" spans="35:37" x14ac:dyDescent="0.3">
      <c r="AI777" s="32" t="s">
        <v>2227</v>
      </c>
      <c r="AJ777" s="33" t="s">
        <v>2267</v>
      </c>
      <c r="AK777" s="52">
        <v>36659</v>
      </c>
    </row>
    <row r="778" spans="35:37" x14ac:dyDescent="0.3">
      <c r="AI778" s="32" t="s">
        <v>2228</v>
      </c>
      <c r="AJ778" s="33" t="s">
        <v>17</v>
      </c>
      <c r="AK778" s="52">
        <v>28234</v>
      </c>
    </row>
    <row r="779" spans="35:37" x14ac:dyDescent="0.3">
      <c r="AI779" s="32" t="s">
        <v>2229</v>
      </c>
      <c r="AJ779" s="33" t="s">
        <v>2268</v>
      </c>
      <c r="AK779" s="52">
        <v>46627</v>
      </c>
    </row>
    <row r="780" spans="35:37" x14ac:dyDescent="0.3">
      <c r="AI780" s="32" t="s">
        <v>2230</v>
      </c>
      <c r="AJ780" s="33" t="s">
        <v>17</v>
      </c>
      <c r="AK780" s="52">
        <v>32964</v>
      </c>
    </row>
    <row r="781" spans="35:37" x14ac:dyDescent="0.3">
      <c r="AI781" s="32" t="s">
        <v>2231</v>
      </c>
      <c r="AJ781" s="33" t="s">
        <v>17</v>
      </c>
      <c r="AK781" s="52">
        <v>21656</v>
      </c>
    </row>
    <row r="782" spans="35:37" x14ac:dyDescent="0.3">
      <c r="AI782" s="32" t="s">
        <v>2232</v>
      </c>
      <c r="AJ782" s="33" t="s">
        <v>2268</v>
      </c>
      <c r="AK782" s="52">
        <v>47219</v>
      </c>
    </row>
    <row r="783" spans="35:37" x14ac:dyDescent="0.3">
      <c r="AI783" s="32" t="s">
        <v>2233</v>
      </c>
      <c r="AJ783" s="33" t="s">
        <v>17</v>
      </c>
      <c r="AK783" s="52">
        <v>25124</v>
      </c>
    </row>
    <row r="784" spans="35:37" x14ac:dyDescent="0.3">
      <c r="AI784" s="32" t="s">
        <v>2234</v>
      </c>
      <c r="AJ784" s="33" t="s">
        <v>2268</v>
      </c>
      <c r="AK784" s="52">
        <v>47109</v>
      </c>
    </row>
    <row r="785" spans="35:37" x14ac:dyDescent="0.3">
      <c r="AI785" s="32" t="s">
        <v>2235</v>
      </c>
      <c r="AJ785" s="33" t="s">
        <v>2266</v>
      </c>
      <c r="AK785" s="52">
        <v>35384</v>
      </c>
    </row>
    <row r="786" spans="35:37" x14ac:dyDescent="0.3">
      <c r="AI786" s="32" t="s">
        <v>2236</v>
      </c>
      <c r="AJ786" s="33" t="s">
        <v>17</v>
      </c>
      <c r="AK786" s="52">
        <v>25997</v>
      </c>
    </row>
    <row r="787" spans="35:37" x14ac:dyDescent="0.3">
      <c r="AI787" s="32" t="s">
        <v>2237</v>
      </c>
      <c r="AJ787" s="33" t="s">
        <v>2267</v>
      </c>
      <c r="AK787" s="52">
        <v>33115</v>
      </c>
    </row>
    <row r="788" spans="35:37" x14ac:dyDescent="0.3">
      <c r="AI788" s="32" t="s">
        <v>2238</v>
      </c>
      <c r="AJ788" s="33" t="s">
        <v>2266</v>
      </c>
      <c r="AK788" s="52">
        <v>33862</v>
      </c>
    </row>
    <row r="789" spans="35:37" x14ac:dyDescent="0.3">
      <c r="AI789" s="32" t="s">
        <v>2239</v>
      </c>
      <c r="AJ789" s="33" t="s">
        <v>2266</v>
      </c>
      <c r="AK789" s="52">
        <v>32168</v>
      </c>
    </row>
    <row r="790" spans="35:37" x14ac:dyDescent="0.3">
      <c r="AI790" s="32" t="s">
        <v>2240</v>
      </c>
      <c r="AJ790" s="33" t="s">
        <v>2268</v>
      </c>
      <c r="AK790" s="52">
        <v>48154</v>
      </c>
    </row>
    <row r="791" spans="35:37" x14ac:dyDescent="0.3">
      <c r="AI791" s="32" t="s">
        <v>2241</v>
      </c>
      <c r="AJ791" s="33" t="s">
        <v>2269</v>
      </c>
      <c r="AK791" s="52">
        <v>52406</v>
      </c>
    </row>
    <row r="792" spans="35:37" x14ac:dyDescent="0.3">
      <c r="AI792" s="32" t="s">
        <v>2242</v>
      </c>
      <c r="AJ792" s="33" t="s">
        <v>17</v>
      </c>
      <c r="AK792" s="52">
        <v>23935</v>
      </c>
    </row>
    <row r="793" spans="35:37" x14ac:dyDescent="0.3">
      <c r="AI793" s="32" t="s">
        <v>2243</v>
      </c>
      <c r="AJ793" s="33" t="s">
        <v>2266</v>
      </c>
      <c r="AK793" s="52">
        <v>30290</v>
      </c>
    </row>
    <row r="794" spans="35:37" x14ac:dyDescent="0.3">
      <c r="AI794" s="32" t="s">
        <v>2244</v>
      </c>
      <c r="AJ794" s="33" t="s">
        <v>2267</v>
      </c>
      <c r="AK794" s="52">
        <v>34417</v>
      </c>
    </row>
    <row r="795" spans="35:37" x14ac:dyDescent="0.3">
      <c r="AI795" s="32" t="s">
        <v>2245</v>
      </c>
      <c r="AJ795" s="33" t="s">
        <v>2266</v>
      </c>
      <c r="AK795" s="52">
        <v>30948</v>
      </c>
    </row>
    <row r="796" spans="35:37" x14ac:dyDescent="0.3">
      <c r="AI796" s="32" t="s">
        <v>2246</v>
      </c>
      <c r="AJ796" s="33" t="s">
        <v>2266</v>
      </c>
      <c r="AK796" s="52">
        <v>28447</v>
      </c>
    </row>
    <row r="797" spans="35:37" x14ac:dyDescent="0.3">
      <c r="AI797" s="32" t="s">
        <v>2247</v>
      </c>
      <c r="AJ797" s="33" t="s">
        <v>2269</v>
      </c>
      <c r="AK797" s="52">
        <v>49053</v>
      </c>
    </row>
    <row r="798" spans="35:37" x14ac:dyDescent="0.3">
      <c r="AI798" s="32" t="s">
        <v>2248</v>
      </c>
      <c r="AJ798" s="33" t="s">
        <v>2266</v>
      </c>
      <c r="AK798" s="52">
        <v>29167</v>
      </c>
    </row>
    <row r="799" spans="35:37" x14ac:dyDescent="0.3">
      <c r="AI799" s="32" t="s">
        <v>2249</v>
      </c>
      <c r="AJ799" s="33" t="s">
        <v>2269</v>
      </c>
      <c r="AK799" s="52">
        <v>49065</v>
      </c>
    </row>
    <row r="800" spans="35:37" x14ac:dyDescent="0.3">
      <c r="AI800" s="32" t="s">
        <v>2250</v>
      </c>
      <c r="AJ800" s="33" t="s">
        <v>2269</v>
      </c>
      <c r="AK800" s="52">
        <v>50387</v>
      </c>
    </row>
    <row r="801" spans="35:38" x14ac:dyDescent="0.3">
      <c r="AI801" s="32" t="s">
        <v>2251</v>
      </c>
      <c r="AJ801" s="33" t="s">
        <v>2269</v>
      </c>
      <c r="AK801" s="52">
        <v>47548</v>
      </c>
    </row>
    <row r="802" spans="35:38" x14ac:dyDescent="0.3">
      <c r="AI802" s="32" t="s">
        <v>2252</v>
      </c>
      <c r="AJ802" s="33" t="s">
        <v>2266</v>
      </c>
      <c r="AK802" s="52">
        <v>34982</v>
      </c>
    </row>
    <row r="803" spans="35:38" x14ac:dyDescent="0.3">
      <c r="AI803" s="32" t="s">
        <v>2253</v>
      </c>
      <c r="AJ803" s="33" t="s">
        <v>2266</v>
      </c>
      <c r="AK803" s="52">
        <v>29506</v>
      </c>
    </row>
    <row r="804" spans="35:38" x14ac:dyDescent="0.3">
      <c r="AI804" s="32" t="s">
        <v>2254</v>
      </c>
      <c r="AJ804" s="33" t="s">
        <v>2267</v>
      </c>
      <c r="AK804" s="52">
        <v>40928</v>
      </c>
    </row>
    <row r="805" spans="35:38" x14ac:dyDescent="0.3">
      <c r="AI805" s="32" t="s">
        <v>2255</v>
      </c>
      <c r="AJ805" s="33" t="s">
        <v>2267</v>
      </c>
      <c r="AK805" s="52">
        <v>37629</v>
      </c>
    </row>
    <row r="806" spans="35:38" x14ac:dyDescent="0.3">
      <c r="AI806" s="32" t="s">
        <v>2256</v>
      </c>
      <c r="AJ806" s="33" t="s">
        <v>2269</v>
      </c>
      <c r="AK806" s="52">
        <v>54825</v>
      </c>
    </row>
    <row r="807" spans="35:38" x14ac:dyDescent="0.3">
      <c r="AI807" s="32" t="s">
        <v>2257</v>
      </c>
      <c r="AJ807" s="33" t="s">
        <v>2266</v>
      </c>
      <c r="AK807" s="52">
        <v>26630</v>
      </c>
    </row>
    <row r="808" spans="35:38" x14ac:dyDescent="0.3">
      <c r="AI808" s="32" t="s">
        <v>2258</v>
      </c>
      <c r="AJ808" s="33" t="s">
        <v>2266</v>
      </c>
      <c r="AK808" s="52">
        <v>31014</v>
      </c>
    </row>
    <row r="809" spans="35:38" x14ac:dyDescent="0.3">
      <c r="AI809" s="32" t="s">
        <v>2259</v>
      </c>
      <c r="AJ809" s="33" t="s">
        <v>2268</v>
      </c>
      <c r="AK809" s="52">
        <v>49677</v>
      </c>
    </row>
    <row r="810" spans="35:38" x14ac:dyDescent="0.3">
      <c r="AI810" s="32" t="s">
        <v>2260</v>
      </c>
      <c r="AJ810" s="33" t="s">
        <v>2269</v>
      </c>
      <c r="AK810" s="52">
        <v>51514</v>
      </c>
    </row>
    <row r="811" spans="35:38" x14ac:dyDescent="0.3">
      <c r="AI811" s="32" t="s">
        <v>2261</v>
      </c>
      <c r="AJ811" s="33" t="s">
        <v>17</v>
      </c>
      <c r="AK811" s="52">
        <v>25590</v>
      </c>
    </row>
    <row r="812" spans="35:38" x14ac:dyDescent="0.3">
      <c r="AI812" s="32" t="s">
        <v>2262</v>
      </c>
      <c r="AJ812" s="33" t="s">
        <v>2266</v>
      </c>
      <c r="AK812" s="52">
        <v>36020</v>
      </c>
    </row>
    <row r="813" spans="35:38" x14ac:dyDescent="0.3">
      <c r="AI813" s="32" t="s">
        <v>2263</v>
      </c>
      <c r="AJ813" s="33" t="s">
        <v>2267</v>
      </c>
      <c r="AK813" s="52">
        <v>30540</v>
      </c>
    </row>
    <row r="814" spans="35:38" x14ac:dyDescent="0.3">
      <c r="AI814" s="35" t="s">
        <v>2264</v>
      </c>
      <c r="AJ814" s="36" t="s">
        <v>2268</v>
      </c>
      <c r="AK814" s="53">
        <v>43118</v>
      </c>
    </row>
    <row r="816" spans="35:38" x14ac:dyDescent="0.3">
      <c r="AJ816" t="s">
        <v>2270</v>
      </c>
      <c r="AK816" t="s">
        <v>2271</v>
      </c>
      <c r="AL816" t="s">
        <v>77</v>
      </c>
    </row>
  </sheetData>
  <mergeCells count="12">
    <mergeCell ref="AO14:AQ15"/>
    <mergeCell ref="AI4:AU9"/>
    <mergeCell ref="AS14:AU15"/>
    <mergeCell ref="L19:N21"/>
    <mergeCell ref="L23:N25"/>
    <mergeCell ref="L27:N29"/>
    <mergeCell ref="P4:T9"/>
    <mergeCell ref="V4:AG9"/>
    <mergeCell ref="C4:G9"/>
    <mergeCell ref="J4:N9"/>
    <mergeCell ref="J11:N11"/>
    <mergeCell ref="L15:N17"/>
  </mergeCells>
  <hyperlinks>
    <hyperlink ref="B2" location="Contents!C9" display="Contents" xr:uid="{F6D52A4C-E3CB-4723-9460-E16A7074681D}"/>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FD7CD-2AB9-4C16-B030-26F8AA1C92AF}">
  <sheetPr codeName="Sheet22">
    <tabColor rgb="FF92D050"/>
  </sheetPr>
  <dimension ref="B2:Z141"/>
  <sheetViews>
    <sheetView showGridLines="0" showRowColHeaders="0" zoomScale="130" zoomScaleNormal="130" workbookViewId="0">
      <pane xSplit="5" ySplit="12" topLeftCell="F13" activePane="bottomRight" state="frozen"/>
      <selection pane="topRight" activeCell="F1" sqref="F1"/>
      <selection pane="bottomLeft" activeCell="A13" sqref="A13"/>
      <selection pane="bottomRight" activeCell="B2" sqref="B2"/>
    </sheetView>
  </sheetViews>
  <sheetFormatPr defaultRowHeight="14.4" x14ac:dyDescent="0.3"/>
  <cols>
    <col min="1" max="1" width="5.77734375" customWidth="1"/>
    <col min="3" max="3" width="17.21875" bestFit="1" customWidth="1"/>
    <col min="4" max="4" width="10.21875" customWidth="1"/>
    <col min="5" max="6" width="4.77734375" customWidth="1"/>
    <col min="7" max="7" width="5.77734375" customWidth="1"/>
    <col min="8" max="8" width="17" bestFit="1" customWidth="1"/>
    <col min="9" max="9" width="5.77734375" customWidth="1"/>
    <col min="10" max="10" width="15.5546875" bestFit="1" customWidth="1"/>
    <col min="11" max="11" width="5.77734375" customWidth="1"/>
    <col min="12" max="12" width="15.5546875" bestFit="1" customWidth="1"/>
    <col min="13" max="13" width="5.77734375" customWidth="1"/>
    <col min="14" max="14" width="15.5546875" bestFit="1" customWidth="1"/>
    <col min="15" max="16" width="5.77734375" customWidth="1"/>
    <col min="17" max="17" width="7.33203125" customWidth="1"/>
    <col min="18" max="18" width="17" bestFit="1" customWidth="1"/>
    <col min="20" max="20" width="7.33203125" customWidth="1"/>
    <col min="21" max="21" width="15.5546875" bestFit="1" customWidth="1"/>
    <col min="23" max="23" width="7.33203125" customWidth="1"/>
    <col min="24" max="24" width="15.5546875" bestFit="1" customWidth="1"/>
    <col min="26" max="26" width="7.33203125" customWidth="1"/>
  </cols>
  <sheetData>
    <row r="2" spans="2:26" x14ac:dyDescent="0.3">
      <c r="B2" s="10" t="s">
        <v>99</v>
      </c>
      <c r="J2" s="10"/>
    </row>
    <row r="3" spans="2:26" ht="4.95" customHeight="1" thickBot="1" x14ac:dyDescent="0.35">
      <c r="E3" s="10"/>
      <c r="F3" s="10"/>
      <c r="J3" s="10"/>
    </row>
    <row r="4" spans="2:26" ht="14.4" customHeight="1" thickBot="1" x14ac:dyDescent="0.35">
      <c r="C4" s="259" t="s">
        <v>1315</v>
      </c>
      <c r="D4" s="261"/>
      <c r="G4" s="267" t="s">
        <v>1326</v>
      </c>
      <c r="H4" s="268"/>
      <c r="I4" s="268"/>
      <c r="J4" s="268"/>
      <c r="K4" s="268"/>
      <c r="L4" s="268"/>
      <c r="M4" s="268"/>
      <c r="N4" s="268"/>
      <c r="O4" s="269"/>
    </row>
    <row r="5" spans="2:26" ht="14.4" customHeight="1" x14ac:dyDescent="0.3">
      <c r="C5" s="262"/>
      <c r="D5" s="263"/>
      <c r="G5" s="270"/>
      <c r="H5" s="271"/>
      <c r="I5" s="271"/>
      <c r="J5" s="271"/>
      <c r="K5" s="271"/>
      <c r="L5" s="271"/>
      <c r="M5" s="271"/>
      <c r="N5" s="271"/>
      <c r="O5" s="272"/>
      <c r="Q5" s="267" t="s">
        <v>1316</v>
      </c>
      <c r="R5" s="268"/>
      <c r="S5" s="268"/>
      <c r="T5" s="268"/>
      <c r="U5" s="268"/>
      <c r="V5" s="268"/>
      <c r="W5" s="268"/>
      <c r="X5" s="268"/>
      <c r="Y5" s="268"/>
      <c r="Z5" s="269"/>
    </row>
    <row r="6" spans="2:26" ht="14.4" customHeight="1" x14ac:dyDescent="0.3">
      <c r="C6" s="262"/>
      <c r="D6" s="263"/>
      <c r="G6" s="270"/>
      <c r="H6" s="271"/>
      <c r="I6" s="271"/>
      <c r="J6" s="271"/>
      <c r="K6" s="271"/>
      <c r="L6" s="271"/>
      <c r="M6" s="271"/>
      <c r="N6" s="271"/>
      <c r="O6" s="272"/>
      <c r="Q6" s="270"/>
      <c r="R6" s="271"/>
      <c r="S6" s="271"/>
      <c r="T6" s="271"/>
      <c r="U6" s="271"/>
      <c r="V6" s="271"/>
      <c r="W6" s="271"/>
      <c r="X6" s="271"/>
      <c r="Y6" s="271"/>
      <c r="Z6" s="272"/>
    </row>
    <row r="7" spans="2:26" ht="14.4" customHeight="1" x14ac:dyDescent="0.3">
      <c r="C7" s="262"/>
      <c r="D7" s="263"/>
      <c r="G7" s="270"/>
      <c r="H7" s="271"/>
      <c r="I7" s="271"/>
      <c r="J7" s="271"/>
      <c r="K7" s="271"/>
      <c r="L7" s="271"/>
      <c r="M7" s="271"/>
      <c r="N7" s="271"/>
      <c r="O7" s="272"/>
      <c r="Q7" s="270"/>
      <c r="R7" s="271"/>
      <c r="S7" s="271"/>
      <c r="T7" s="271"/>
      <c r="U7" s="271"/>
      <c r="V7" s="271"/>
      <c r="W7" s="271"/>
      <c r="X7" s="271"/>
      <c r="Y7" s="271"/>
      <c r="Z7" s="272"/>
    </row>
    <row r="8" spans="2:26" ht="14.4" customHeight="1" thickBot="1" x14ac:dyDescent="0.35">
      <c r="C8" s="262"/>
      <c r="D8" s="263"/>
      <c r="G8" s="270"/>
      <c r="H8" s="271"/>
      <c r="I8" s="271"/>
      <c r="J8" s="271"/>
      <c r="K8" s="271"/>
      <c r="L8" s="271"/>
      <c r="M8" s="271"/>
      <c r="N8" s="271"/>
      <c r="O8" s="272"/>
      <c r="Q8" s="273"/>
      <c r="R8" s="274"/>
      <c r="S8" s="274"/>
      <c r="T8" s="274"/>
      <c r="U8" s="274"/>
      <c r="V8" s="274"/>
      <c r="W8" s="274"/>
      <c r="X8" s="274"/>
      <c r="Y8" s="274"/>
      <c r="Z8" s="275"/>
    </row>
    <row r="9" spans="2:26" ht="15" customHeight="1" thickBot="1" x14ac:dyDescent="0.35">
      <c r="C9" s="264"/>
      <c r="D9" s="266"/>
      <c r="G9" s="273"/>
      <c r="H9" s="274"/>
      <c r="I9" s="274"/>
      <c r="J9" s="274"/>
      <c r="K9" s="274"/>
      <c r="L9" s="274"/>
      <c r="M9" s="274"/>
      <c r="N9" s="274"/>
      <c r="O9" s="275"/>
      <c r="Q9" s="12"/>
      <c r="R9" s="12"/>
      <c r="S9" s="12"/>
      <c r="T9" s="12"/>
      <c r="U9" s="12"/>
      <c r="V9" s="12"/>
      <c r="W9" s="12"/>
      <c r="X9" s="12"/>
      <c r="Y9" s="12"/>
      <c r="Z9" s="12"/>
    </row>
    <row r="11" spans="2:26" x14ac:dyDescent="0.3">
      <c r="G11" s="1"/>
      <c r="H11" s="284" t="s">
        <v>1327</v>
      </c>
      <c r="I11" s="284"/>
      <c r="J11" s="284"/>
      <c r="K11" s="284"/>
      <c r="L11" s="284"/>
      <c r="M11" s="284"/>
      <c r="N11" s="284"/>
      <c r="O11" s="1"/>
    </row>
    <row r="12" spans="2:26" ht="7.05" customHeight="1" x14ac:dyDescent="0.3"/>
    <row r="13" spans="2:26" ht="7.05" customHeight="1" x14ac:dyDescent="0.3"/>
    <row r="14" spans="2:26" x14ac:dyDescent="0.3">
      <c r="C14" s="29" t="s">
        <v>1183</v>
      </c>
      <c r="D14" s="31" t="s">
        <v>1184</v>
      </c>
      <c r="H14" s="70" t="s">
        <v>1311</v>
      </c>
      <c r="J14" s="70" t="s">
        <v>1312</v>
      </c>
      <c r="L14" s="70" t="s">
        <v>1313</v>
      </c>
      <c r="N14" s="70" t="s">
        <v>1314</v>
      </c>
      <c r="R14" s="27" t="str" cm="1">
        <f t="array" ref="R14:S62">CORE($C$15:$C$139,$D$15:$D$139,,1)</f>
        <v>Isabelle Rowley</v>
      </c>
      <c r="S14" s="71">
        <v>199000</v>
      </c>
      <c r="U14" s="27" t="str" cm="1">
        <f t="array" ref="U14:V28">CORE($C$15:$C$139,$D$15:$D$139,3,1)</f>
        <v>Isabelle Rowley</v>
      </c>
      <c r="V14" s="71">
        <v>199000</v>
      </c>
      <c r="X14" s="27" t="str" cm="1">
        <f t="array" ref="X14:Y21">CORE($C$15:$C$139,$D$15:$D$139,5,1)</f>
        <v>Isabelle Rowley</v>
      </c>
      <c r="Y14" s="71">
        <v>199000</v>
      </c>
    </row>
    <row r="15" spans="2:26" x14ac:dyDescent="0.3">
      <c r="C15" s="32" t="s">
        <v>1185</v>
      </c>
      <c r="D15" s="52">
        <v>57000</v>
      </c>
      <c r="H15" s="25" t="str" cm="1">
        <f t="array" ref="H15:H63">CORE($C$15:$C$139,$D$15:$D$139)</f>
        <v>Isabelle Rowley</v>
      </c>
      <c r="J15" s="25" t="str" cm="1">
        <f t="array" ref="J15:J29">CORE($C$15:$C$139,$D$15:$D$139,3)</f>
        <v>Isabelle Rowley</v>
      </c>
      <c r="L15" s="25" t="str" cm="1">
        <f t="array" ref="L15:L22">CORE($C$15:$C$139,$D$15:$D$139,5)</f>
        <v>Isabelle Rowley</v>
      </c>
      <c r="N15" s="25" t="str" cm="1">
        <f t="array" ref="N15:N19">CORE($C$15:$C$139,$D$15:$D$139,7)</f>
        <v>Isabelle Rowley</v>
      </c>
      <c r="R15" s="74" t="str">
        <v>Isabelle Hart</v>
      </c>
      <c r="S15" s="72">
        <v>151400</v>
      </c>
      <c r="U15" s="74" t="str">
        <v>Isabelle Hart</v>
      </c>
      <c r="V15" s="72">
        <v>151400</v>
      </c>
      <c r="X15" s="74" t="str">
        <v>Isabelle Hart</v>
      </c>
      <c r="Y15" s="72">
        <v>151400</v>
      </c>
    </row>
    <row r="16" spans="2:26" x14ac:dyDescent="0.3">
      <c r="C16" s="32" t="s">
        <v>1186</v>
      </c>
      <c r="D16" s="52">
        <v>23600</v>
      </c>
      <c r="H16" s="18" t="str">
        <v>Isabelle Hart</v>
      </c>
      <c r="J16" s="18" t="str">
        <v>Isabelle Hart</v>
      </c>
      <c r="L16" s="18" t="str">
        <v>Isabelle Hart</v>
      </c>
      <c r="N16" s="18" t="str">
        <v>Isabelle Hart</v>
      </c>
      <c r="R16" s="7" t="str">
        <v>Chán-Juān Hán</v>
      </c>
      <c r="S16" s="72">
        <v>131500</v>
      </c>
      <c r="U16" s="7" t="str">
        <v>Chán-Juān Hán</v>
      </c>
      <c r="V16" s="72">
        <v>131500</v>
      </c>
      <c r="X16" s="7" t="str">
        <v>Chán-Juān Hán</v>
      </c>
      <c r="Y16" s="72">
        <v>131500</v>
      </c>
    </row>
    <row r="17" spans="3:25" x14ac:dyDescent="0.3">
      <c r="C17" s="32" t="s">
        <v>1187</v>
      </c>
      <c r="D17" s="52">
        <v>44500</v>
      </c>
      <c r="H17" s="18" t="str">
        <v>Chán-Juān Hán</v>
      </c>
      <c r="J17" s="18" t="str">
        <v>Chán-Juān Hán</v>
      </c>
      <c r="L17" s="18" t="str">
        <v>Chán-Juān Hán</v>
      </c>
      <c r="N17" s="18" t="str">
        <v>Chán-Juān Hán</v>
      </c>
      <c r="R17" s="7" t="str">
        <v>Evie Leach</v>
      </c>
      <c r="S17" s="72">
        <v>131200</v>
      </c>
      <c r="U17" s="7" t="str">
        <v>Evie Leach</v>
      </c>
      <c r="V17" s="72">
        <v>131200</v>
      </c>
      <c r="X17" s="7" t="str">
        <v>Evie Leach</v>
      </c>
      <c r="Y17" s="72">
        <v>131200</v>
      </c>
    </row>
    <row r="18" spans="3:25" x14ac:dyDescent="0.3">
      <c r="C18" s="32" t="s">
        <v>1188</v>
      </c>
      <c r="D18" s="52">
        <v>55100</v>
      </c>
      <c r="H18" s="18" t="str">
        <v>Evie Leach</v>
      </c>
      <c r="J18" s="18" t="str">
        <v>Evie Leach</v>
      </c>
      <c r="L18" s="18" t="str">
        <v>Evie Leach</v>
      </c>
      <c r="N18" s="18" t="str">
        <v>Evie Leach</v>
      </c>
      <c r="R18" s="7" t="str">
        <v>Athena Shepherd</v>
      </c>
      <c r="S18" s="72">
        <v>100800</v>
      </c>
      <c r="U18" s="7" t="str">
        <v>Athena Shepherd</v>
      </c>
      <c r="V18" s="72">
        <v>100800</v>
      </c>
      <c r="X18" s="7" t="str">
        <v>Athena Shepherd</v>
      </c>
      <c r="Y18" s="72">
        <v>100800</v>
      </c>
    </row>
    <row r="19" spans="3:25" x14ac:dyDescent="0.3">
      <c r="C19" s="32" t="s">
        <v>1189</v>
      </c>
      <c r="D19" s="52">
        <v>93100</v>
      </c>
      <c r="H19" s="18" t="str">
        <v>Athena Shepherd</v>
      </c>
      <c r="J19" s="18" t="str">
        <v>Athena Shepherd</v>
      </c>
      <c r="L19" s="18" t="str">
        <v>Athena Shepherd</v>
      </c>
      <c r="N19" s="19" t="str">
        <v>Athena Shepherd</v>
      </c>
      <c r="R19" s="7" t="str">
        <v>Thomas Noble</v>
      </c>
      <c r="S19" s="72">
        <v>99600</v>
      </c>
      <c r="U19" s="7" t="str">
        <v>Thomas Noble</v>
      </c>
      <c r="V19" s="72">
        <v>99600</v>
      </c>
      <c r="X19" s="7" t="str">
        <v>Thomas Noble</v>
      </c>
      <c r="Y19" s="72">
        <v>99600</v>
      </c>
    </row>
    <row r="20" spans="3:25" x14ac:dyDescent="0.3">
      <c r="C20" s="32" t="s">
        <v>1190</v>
      </c>
      <c r="D20" s="52">
        <v>18400</v>
      </c>
      <c r="H20" s="18" t="str">
        <v>Thomas Noble</v>
      </c>
      <c r="J20" s="18" t="str">
        <v>Thomas Noble</v>
      </c>
      <c r="L20" s="18" t="str">
        <v>Thomas Noble</v>
      </c>
      <c r="R20" s="7" t="str">
        <v>Delilah Shaw</v>
      </c>
      <c r="S20" s="72">
        <v>94200</v>
      </c>
      <c r="U20" s="7" t="str">
        <v>Delilah Shaw</v>
      </c>
      <c r="V20" s="72">
        <v>94200</v>
      </c>
      <c r="X20" s="7" t="str">
        <v>Delilah Shaw</v>
      </c>
      <c r="Y20" s="72">
        <v>94200</v>
      </c>
    </row>
    <row r="21" spans="3:25" x14ac:dyDescent="0.3">
      <c r="C21" s="32" t="s">
        <v>1191</v>
      </c>
      <c r="D21" s="52">
        <v>54800</v>
      </c>
      <c r="H21" s="18" t="str">
        <v>Delilah Shaw</v>
      </c>
      <c r="J21" s="18" t="str">
        <v>Delilah Shaw</v>
      </c>
      <c r="L21" s="18" t="str">
        <v>Delilah Shaw</v>
      </c>
      <c r="R21" s="7" t="str">
        <v>Finn Johnston</v>
      </c>
      <c r="S21" s="72">
        <v>93100</v>
      </c>
      <c r="U21" s="7" t="str">
        <v>Finn Johnston</v>
      </c>
      <c r="V21" s="72">
        <v>93100</v>
      </c>
      <c r="X21" s="7" t="str">
        <v>Finn Johnston</v>
      </c>
      <c r="Y21" s="72">
        <v>93100</v>
      </c>
    </row>
    <row r="22" spans="3:25" x14ac:dyDescent="0.3">
      <c r="C22" s="32" t="s">
        <v>1192</v>
      </c>
      <c r="D22" s="52">
        <v>62500</v>
      </c>
      <c r="H22" s="18" t="str">
        <v>Finn Johnston</v>
      </c>
      <c r="J22" s="18" t="str">
        <v>Finn Johnston</v>
      </c>
      <c r="L22" s="19" t="str">
        <v>Finn Johnston</v>
      </c>
      <c r="R22" s="7" t="str">
        <v>Finley Mellor</v>
      </c>
      <c r="S22" s="72">
        <v>92200</v>
      </c>
      <c r="U22" s="7" t="str">
        <v>Finley Mellor</v>
      </c>
      <c r="V22" s="72">
        <v>92200</v>
      </c>
      <c r="X22" s="9"/>
      <c r="Y22" s="73"/>
    </row>
    <row r="23" spans="3:25" x14ac:dyDescent="0.3">
      <c r="C23" s="32" t="s">
        <v>1193</v>
      </c>
      <c r="D23" s="52">
        <v>89100</v>
      </c>
      <c r="H23" s="18" t="str">
        <v>Finley Mellor</v>
      </c>
      <c r="J23" s="18" t="str">
        <v>Finley Mellor</v>
      </c>
      <c r="R23" s="7" t="str">
        <v>Lucas Griffiths</v>
      </c>
      <c r="S23" s="72">
        <v>89100</v>
      </c>
      <c r="U23" s="7" t="str">
        <v>Lucas Griffiths</v>
      </c>
      <c r="V23" s="72">
        <v>89100</v>
      </c>
    </row>
    <row r="24" spans="3:25" x14ac:dyDescent="0.3">
      <c r="C24" s="32" t="s">
        <v>1194</v>
      </c>
      <c r="D24" s="52">
        <v>33100</v>
      </c>
      <c r="H24" s="18" t="str">
        <v>Lucas Griffiths</v>
      </c>
      <c r="J24" s="18" t="str">
        <v>Lucas Griffiths</v>
      </c>
      <c r="R24" s="7" t="str">
        <v>Evelyn Fitzgerald</v>
      </c>
      <c r="S24" s="72">
        <v>84900</v>
      </c>
      <c r="U24" s="7" t="str">
        <v>Evelyn Fitzgerald</v>
      </c>
      <c r="V24" s="72">
        <v>84900</v>
      </c>
    </row>
    <row r="25" spans="3:25" x14ac:dyDescent="0.3">
      <c r="C25" s="32" t="s">
        <v>1195</v>
      </c>
      <c r="D25" s="52">
        <v>34800</v>
      </c>
      <c r="H25" s="18" t="str">
        <v>Evelyn Fitzgerald</v>
      </c>
      <c r="J25" s="18" t="str">
        <v>Evelyn Fitzgerald</v>
      </c>
      <c r="R25" s="7" t="str">
        <v>Esme Barlow</v>
      </c>
      <c r="S25" s="72">
        <v>84000</v>
      </c>
      <c r="U25" s="7" t="str">
        <v>Esme Barlow</v>
      </c>
      <c r="V25" s="72">
        <v>84000</v>
      </c>
    </row>
    <row r="26" spans="3:25" x14ac:dyDescent="0.3">
      <c r="C26" s="32" t="s">
        <v>1196</v>
      </c>
      <c r="D26" s="52">
        <v>34800</v>
      </c>
      <c r="H26" s="18" t="str">
        <v>Esme Barlow</v>
      </c>
      <c r="J26" s="18" t="str">
        <v>Esme Barlow</v>
      </c>
      <c r="R26" s="7" t="str">
        <v>Lara Oliver</v>
      </c>
      <c r="S26" s="72">
        <v>79000</v>
      </c>
      <c r="U26" s="7" t="str">
        <v>Lara Oliver</v>
      </c>
      <c r="V26" s="72">
        <v>79000</v>
      </c>
    </row>
    <row r="27" spans="3:25" x14ac:dyDescent="0.3">
      <c r="C27" s="32" t="s">
        <v>1197</v>
      </c>
      <c r="D27" s="52">
        <v>27700</v>
      </c>
      <c r="H27" s="18" t="str">
        <v>Lara Oliver</v>
      </c>
      <c r="J27" s="18" t="str">
        <v>Lara Oliver</v>
      </c>
      <c r="R27" s="7" t="str">
        <v>Florencia Amoros</v>
      </c>
      <c r="S27" s="72">
        <v>77400</v>
      </c>
      <c r="U27" s="7" t="str">
        <v>Florencia Amoros</v>
      </c>
      <c r="V27" s="72">
        <v>77400</v>
      </c>
    </row>
    <row r="28" spans="3:25" x14ac:dyDescent="0.3">
      <c r="C28" s="32" t="s">
        <v>1198</v>
      </c>
      <c r="D28" s="52">
        <v>23600</v>
      </c>
      <c r="H28" s="18" t="str">
        <v>Florencia Amoros</v>
      </c>
      <c r="J28" s="18" t="str">
        <v>Florencia Amoros</v>
      </c>
      <c r="R28" s="7" t="str">
        <v>Jiàn-Yǔ Zēng</v>
      </c>
      <c r="S28" s="72">
        <v>77100</v>
      </c>
      <c r="U28" s="7" t="str">
        <v>Jiàn-Yǔ Zēng</v>
      </c>
      <c r="V28" s="72">
        <v>77100</v>
      </c>
    </row>
    <row r="29" spans="3:25" x14ac:dyDescent="0.3">
      <c r="C29" s="32" t="s">
        <v>1199</v>
      </c>
      <c r="D29" s="52">
        <v>44400</v>
      </c>
      <c r="H29" s="18" t="str">
        <v>Jiàn-Yǔ Zēng</v>
      </c>
      <c r="J29" s="19" t="str">
        <v>Jiàn-Yǔ Zēng</v>
      </c>
      <c r="R29" s="7" t="str">
        <v>Marta Borsa</v>
      </c>
      <c r="S29" s="72">
        <v>75700</v>
      </c>
      <c r="U29" s="9"/>
      <c r="V29" s="73"/>
    </row>
    <row r="30" spans="3:25" x14ac:dyDescent="0.3">
      <c r="C30" s="32" t="s">
        <v>1200</v>
      </c>
      <c r="D30" s="52">
        <v>31000</v>
      </c>
      <c r="H30" s="18" t="str">
        <v>Marta Borsa</v>
      </c>
      <c r="R30" s="7" t="str">
        <v>Carter Bell</v>
      </c>
      <c r="S30" s="72">
        <v>68900</v>
      </c>
    </row>
    <row r="31" spans="3:25" x14ac:dyDescent="0.3">
      <c r="C31" s="32" t="s">
        <v>1201</v>
      </c>
      <c r="D31" s="52">
        <v>41700</v>
      </c>
      <c r="H31" s="18" t="str">
        <v>Carter Bell</v>
      </c>
      <c r="R31" s="7" t="str">
        <v>Mason Wright</v>
      </c>
      <c r="S31" s="72">
        <v>67100</v>
      </c>
    </row>
    <row r="32" spans="3:25" x14ac:dyDescent="0.3">
      <c r="C32" s="32" t="s">
        <v>1202</v>
      </c>
      <c r="D32" s="52">
        <v>25500</v>
      </c>
      <c r="H32" s="18" t="str">
        <v>Mason Wright</v>
      </c>
      <c r="R32" s="7" t="str">
        <v>Isabella Field</v>
      </c>
      <c r="S32" s="72">
        <v>64700</v>
      </c>
    </row>
    <row r="33" spans="3:19" x14ac:dyDescent="0.3">
      <c r="C33" s="32" t="s">
        <v>1203</v>
      </c>
      <c r="D33" s="52">
        <v>31800</v>
      </c>
      <c r="H33" s="18" t="str">
        <v>Isabella Field</v>
      </c>
      <c r="R33" s="7" t="str">
        <v>Daniel Coles</v>
      </c>
      <c r="S33" s="72">
        <v>64500</v>
      </c>
    </row>
    <row r="34" spans="3:19" x14ac:dyDescent="0.3">
      <c r="C34" s="32" t="s">
        <v>1204</v>
      </c>
      <c r="D34" s="52">
        <v>39300</v>
      </c>
      <c r="H34" s="18" t="str">
        <v>Daniel Coles</v>
      </c>
      <c r="R34" s="7" t="str">
        <v>Léontine Ramos</v>
      </c>
      <c r="S34" s="72">
        <v>64000</v>
      </c>
    </row>
    <row r="35" spans="3:19" x14ac:dyDescent="0.3">
      <c r="C35" s="32" t="s">
        <v>1205</v>
      </c>
      <c r="D35" s="52">
        <v>28400</v>
      </c>
      <c r="H35" s="18" t="str">
        <v>Léontine Ramos</v>
      </c>
      <c r="R35" s="7" t="str">
        <v>Louie Walters</v>
      </c>
      <c r="S35" s="72">
        <v>62500</v>
      </c>
    </row>
    <row r="36" spans="3:19" x14ac:dyDescent="0.3">
      <c r="C36" s="32" t="s">
        <v>1206</v>
      </c>
      <c r="D36" s="52">
        <v>25800</v>
      </c>
      <c r="H36" s="18" t="str">
        <v>Louie Walters</v>
      </c>
      <c r="R36" s="7" t="str">
        <v>Sonny Baker</v>
      </c>
      <c r="S36" s="72">
        <v>60800</v>
      </c>
    </row>
    <row r="37" spans="3:19" x14ac:dyDescent="0.3">
      <c r="C37" s="32" t="s">
        <v>1207</v>
      </c>
      <c r="D37" s="52">
        <v>43100</v>
      </c>
      <c r="H37" s="18" t="str">
        <v>Sonny Baker</v>
      </c>
      <c r="R37" s="7" t="str">
        <v>Juan-David Casals</v>
      </c>
      <c r="S37" s="72">
        <v>58600</v>
      </c>
    </row>
    <row r="38" spans="3:19" x14ac:dyDescent="0.3">
      <c r="C38" s="32" t="s">
        <v>1208</v>
      </c>
      <c r="D38" s="52">
        <v>22900</v>
      </c>
      <c r="H38" s="18" t="str">
        <v>Juan-David Casals</v>
      </c>
      <c r="R38" s="7" t="str">
        <v>Elsie Singh</v>
      </c>
      <c r="S38" s="72">
        <v>57500</v>
      </c>
    </row>
    <row r="39" spans="3:19" x14ac:dyDescent="0.3">
      <c r="C39" s="32" t="s">
        <v>1209</v>
      </c>
      <c r="D39" s="52">
        <v>23100</v>
      </c>
      <c r="H39" s="18" t="str">
        <v>Elsie Singh</v>
      </c>
      <c r="R39" s="7" t="str">
        <v>Phoebe Buckley</v>
      </c>
      <c r="S39" s="72">
        <v>57000</v>
      </c>
    </row>
    <row r="40" spans="3:19" x14ac:dyDescent="0.3">
      <c r="C40" s="32" t="s">
        <v>1210</v>
      </c>
      <c r="D40" s="52">
        <v>23700</v>
      </c>
      <c r="H40" s="18" t="str">
        <v>Phoebe Buckley</v>
      </c>
      <c r="R40" s="7" t="str">
        <v>Pilar Parrilla</v>
      </c>
      <c r="S40" s="72">
        <v>55200</v>
      </c>
    </row>
    <row r="41" spans="3:19" x14ac:dyDescent="0.3">
      <c r="C41" s="32" t="s">
        <v>1211</v>
      </c>
      <c r="D41" s="52">
        <v>27700</v>
      </c>
      <c r="H41" s="18" t="str">
        <v>Pilar Parrilla</v>
      </c>
      <c r="R41" s="7" t="str">
        <v>Sebastian Garner</v>
      </c>
      <c r="S41" s="72">
        <v>55100</v>
      </c>
    </row>
    <row r="42" spans="3:19" x14ac:dyDescent="0.3">
      <c r="C42" s="32" t="s">
        <v>1212</v>
      </c>
      <c r="D42" s="52">
        <v>131500</v>
      </c>
      <c r="H42" s="18" t="str">
        <v>Sebastian Garner</v>
      </c>
      <c r="R42" s="7" t="str">
        <v>Kazuto Haga</v>
      </c>
      <c r="S42" s="72">
        <v>54800</v>
      </c>
    </row>
    <row r="43" spans="3:19" x14ac:dyDescent="0.3">
      <c r="C43" s="32" t="s">
        <v>1213</v>
      </c>
      <c r="D43" s="52">
        <v>51300</v>
      </c>
      <c r="H43" s="18" t="str">
        <v>Kazuto Haga</v>
      </c>
      <c r="R43" s="7" t="str">
        <v>Anuradha Rajput</v>
      </c>
      <c r="S43" s="72">
        <v>53900</v>
      </c>
    </row>
    <row r="44" spans="3:19" x14ac:dyDescent="0.3">
      <c r="C44" s="32" t="s">
        <v>1214</v>
      </c>
      <c r="D44" s="52">
        <v>29300</v>
      </c>
      <c r="H44" s="18" t="str">
        <v>Anuradha Rajput</v>
      </c>
      <c r="R44" s="7" t="str">
        <v>Lara Tomlinson</v>
      </c>
      <c r="S44" s="72">
        <v>53800</v>
      </c>
    </row>
    <row r="45" spans="3:19" x14ac:dyDescent="0.3">
      <c r="C45" s="32" t="s">
        <v>1215</v>
      </c>
      <c r="D45" s="52">
        <v>23100</v>
      </c>
      <c r="H45" s="18" t="str">
        <v>Lara Tomlinson</v>
      </c>
      <c r="R45" s="7" t="str">
        <v>Emilio Alemany</v>
      </c>
      <c r="S45" s="72">
        <v>53400</v>
      </c>
    </row>
    <row r="46" spans="3:19" x14ac:dyDescent="0.3">
      <c r="C46" s="32" t="s">
        <v>1216</v>
      </c>
      <c r="D46" s="52">
        <v>25900</v>
      </c>
      <c r="H46" s="18" t="str">
        <v>Emilio Alemany</v>
      </c>
      <c r="R46" s="7" t="str">
        <v>Molly Talbot</v>
      </c>
      <c r="S46" s="72">
        <v>51900</v>
      </c>
    </row>
    <row r="47" spans="3:19" x14ac:dyDescent="0.3">
      <c r="C47" s="32" t="s">
        <v>1217</v>
      </c>
      <c r="D47" s="52">
        <v>39700</v>
      </c>
      <c r="H47" s="18" t="str">
        <v>Molly Talbot</v>
      </c>
      <c r="R47" s="7" t="str">
        <v>Thomas Wells</v>
      </c>
      <c r="S47" s="72">
        <v>51300</v>
      </c>
    </row>
    <row r="48" spans="3:19" x14ac:dyDescent="0.3">
      <c r="C48" s="32" t="s">
        <v>1218</v>
      </c>
      <c r="D48" s="52">
        <v>60800</v>
      </c>
      <c r="H48" s="18" t="str">
        <v>Thomas Wells</v>
      </c>
      <c r="R48" s="7" t="str">
        <v>Yuusuf Neto</v>
      </c>
      <c r="S48" s="72">
        <v>50900</v>
      </c>
    </row>
    <row r="49" spans="3:19" x14ac:dyDescent="0.3">
      <c r="C49" s="32" t="s">
        <v>1219</v>
      </c>
      <c r="D49" s="52">
        <v>36100</v>
      </c>
      <c r="H49" s="18" t="str">
        <v>Yuusuf Neto</v>
      </c>
      <c r="R49" s="7" t="str">
        <v>Eloise Murray</v>
      </c>
      <c r="S49" s="72">
        <v>48800</v>
      </c>
    </row>
    <row r="50" spans="3:19" x14ac:dyDescent="0.3">
      <c r="C50" s="32" t="s">
        <v>1220</v>
      </c>
      <c r="D50" s="52">
        <v>99600</v>
      </c>
      <c r="H50" s="18" t="str">
        <v>Eloise Murray</v>
      </c>
      <c r="R50" s="7" t="str">
        <v>Rose Wells</v>
      </c>
      <c r="S50" s="72">
        <v>48600</v>
      </c>
    </row>
    <row r="51" spans="3:19" x14ac:dyDescent="0.3">
      <c r="C51" s="32" t="s">
        <v>1221</v>
      </c>
      <c r="D51" s="52">
        <v>79000</v>
      </c>
      <c r="H51" s="18" t="str">
        <v>Rose Wells</v>
      </c>
      <c r="R51" s="7" t="str">
        <v>Amata Gohil</v>
      </c>
      <c r="S51" s="72">
        <v>47700</v>
      </c>
    </row>
    <row r="52" spans="3:19" x14ac:dyDescent="0.3">
      <c r="C52" s="32" t="s">
        <v>1222</v>
      </c>
      <c r="D52" s="52">
        <v>25700</v>
      </c>
      <c r="H52" s="18" t="str">
        <v>Amata Gohil</v>
      </c>
      <c r="R52" s="7" t="str">
        <v>Alberto Amado</v>
      </c>
      <c r="S52" s="72">
        <v>47400</v>
      </c>
    </row>
    <row r="53" spans="3:19" x14ac:dyDescent="0.3">
      <c r="C53" s="32" t="s">
        <v>1223</v>
      </c>
      <c r="D53" s="52">
        <v>20000</v>
      </c>
      <c r="H53" s="18" t="str">
        <v>Alberto Amado</v>
      </c>
      <c r="R53" s="7" t="str">
        <v>Orla Hicks</v>
      </c>
      <c r="S53" s="72">
        <v>47200</v>
      </c>
    </row>
    <row r="54" spans="3:19" x14ac:dyDescent="0.3">
      <c r="C54" s="32" t="s">
        <v>1224</v>
      </c>
      <c r="D54" s="52">
        <v>131200</v>
      </c>
      <c r="H54" s="18" t="str">
        <v>Orla Hicks</v>
      </c>
      <c r="R54" s="7" t="str">
        <v>Gabriel Yvanova</v>
      </c>
      <c r="S54" s="72">
        <v>46000</v>
      </c>
    </row>
    <row r="55" spans="3:19" x14ac:dyDescent="0.3">
      <c r="C55" s="32" t="s">
        <v>1225</v>
      </c>
      <c r="D55" s="52">
        <v>37000</v>
      </c>
      <c r="H55" s="18" t="str">
        <v>Gabriel Yvanova</v>
      </c>
      <c r="R55" s="7" t="str">
        <v>Lì-Nà Lài</v>
      </c>
      <c r="S55" s="72">
        <v>45100</v>
      </c>
    </row>
    <row r="56" spans="3:19" x14ac:dyDescent="0.3">
      <c r="C56" s="32" t="s">
        <v>1226</v>
      </c>
      <c r="D56" s="52">
        <v>25000</v>
      </c>
      <c r="H56" s="18" t="str">
        <v>Lì-Nà Lài</v>
      </c>
      <c r="R56" s="7" t="str">
        <v>Hunter Goodwin</v>
      </c>
      <c r="S56" s="72">
        <v>45100</v>
      </c>
    </row>
    <row r="57" spans="3:19" x14ac:dyDescent="0.3">
      <c r="C57" s="32" t="s">
        <v>1227</v>
      </c>
      <c r="D57" s="52">
        <v>50900</v>
      </c>
      <c r="H57" s="18" t="str">
        <v>Hunter Goodwin</v>
      </c>
      <c r="R57" s="7" t="str">
        <v>Rose Black</v>
      </c>
      <c r="S57" s="72">
        <v>44500</v>
      </c>
    </row>
    <row r="58" spans="3:19" x14ac:dyDescent="0.3">
      <c r="C58" s="32" t="s">
        <v>1228</v>
      </c>
      <c r="D58" s="52">
        <v>21500</v>
      </c>
      <c r="H58" s="18" t="str">
        <v>Rose Black</v>
      </c>
      <c r="R58" s="7" t="str">
        <v>Ya Xiàng</v>
      </c>
      <c r="S58" s="72">
        <v>44400</v>
      </c>
    </row>
    <row r="59" spans="3:19" x14ac:dyDescent="0.3">
      <c r="C59" s="32" t="s">
        <v>1229</v>
      </c>
      <c r="D59" s="52">
        <v>25000</v>
      </c>
      <c r="H59" s="18" t="str">
        <v>Ya Xiàng</v>
      </c>
      <c r="R59" s="7" t="str">
        <v>Anaisha Boruah</v>
      </c>
      <c r="S59" s="72">
        <v>43900</v>
      </c>
    </row>
    <row r="60" spans="3:19" x14ac:dyDescent="0.3">
      <c r="C60" s="32" t="s">
        <v>1230</v>
      </c>
      <c r="D60" s="52">
        <v>20100</v>
      </c>
      <c r="H60" s="18" t="str">
        <v>Anaisha Boruah</v>
      </c>
      <c r="R60" s="7" t="str">
        <v>Elizabeth Thornton</v>
      </c>
      <c r="S60" s="72">
        <v>43500</v>
      </c>
    </row>
    <row r="61" spans="3:19" x14ac:dyDescent="0.3">
      <c r="C61" s="32" t="s">
        <v>1231</v>
      </c>
      <c r="D61" s="52">
        <v>28600</v>
      </c>
      <c r="H61" s="18" t="str">
        <v>Elizabeth Thornton</v>
      </c>
      <c r="R61" s="7" t="str">
        <v>Stanley Bryant</v>
      </c>
      <c r="S61" s="72">
        <v>43100</v>
      </c>
    </row>
    <row r="62" spans="3:19" x14ac:dyDescent="0.3">
      <c r="C62" s="32" t="s">
        <v>1232</v>
      </c>
      <c r="D62" s="52">
        <v>29000</v>
      </c>
      <c r="H62" s="18" t="str">
        <v>Stanley Bryant</v>
      </c>
      <c r="R62" s="7" t="str">
        <v>Mia Coates</v>
      </c>
      <c r="S62" s="72">
        <v>43000</v>
      </c>
    </row>
    <row r="63" spans="3:19" x14ac:dyDescent="0.3">
      <c r="C63" s="32" t="s">
        <v>1233</v>
      </c>
      <c r="D63" s="52">
        <v>39400</v>
      </c>
      <c r="H63" s="19" t="str">
        <v>Mia Coates</v>
      </c>
    </row>
    <row r="64" spans="3:19" x14ac:dyDescent="0.3">
      <c r="C64" s="32" t="s">
        <v>1234</v>
      </c>
      <c r="D64" s="52">
        <v>26700</v>
      </c>
    </row>
    <row r="65" spans="3:4" x14ac:dyDescent="0.3">
      <c r="C65" s="32" t="s">
        <v>1235</v>
      </c>
      <c r="D65" s="52">
        <v>35200</v>
      </c>
    </row>
    <row r="66" spans="3:4" x14ac:dyDescent="0.3">
      <c r="C66" s="32" t="s">
        <v>1236</v>
      </c>
      <c r="D66" s="52">
        <v>53400</v>
      </c>
    </row>
    <row r="67" spans="3:4" x14ac:dyDescent="0.3">
      <c r="C67" s="32" t="s">
        <v>1237</v>
      </c>
      <c r="D67" s="52">
        <v>26000</v>
      </c>
    </row>
    <row r="68" spans="3:4" x14ac:dyDescent="0.3">
      <c r="C68" s="32" t="s">
        <v>1238</v>
      </c>
      <c r="D68" s="52">
        <v>55200</v>
      </c>
    </row>
    <row r="69" spans="3:4" x14ac:dyDescent="0.3">
      <c r="C69" s="32" t="s">
        <v>1239</v>
      </c>
      <c r="D69" s="52">
        <v>34100</v>
      </c>
    </row>
    <row r="70" spans="3:4" x14ac:dyDescent="0.3">
      <c r="C70" s="32" t="s">
        <v>1240</v>
      </c>
      <c r="D70" s="52">
        <v>33700</v>
      </c>
    </row>
    <row r="71" spans="3:4" x14ac:dyDescent="0.3">
      <c r="C71" s="32" t="s">
        <v>1241</v>
      </c>
      <c r="D71" s="52">
        <v>29600</v>
      </c>
    </row>
    <row r="72" spans="3:4" x14ac:dyDescent="0.3">
      <c r="C72" s="32" t="s">
        <v>1242</v>
      </c>
      <c r="D72" s="52">
        <v>18100</v>
      </c>
    </row>
    <row r="73" spans="3:4" x14ac:dyDescent="0.3">
      <c r="C73" s="32" t="s">
        <v>1243</v>
      </c>
      <c r="D73" s="52">
        <v>100800</v>
      </c>
    </row>
    <row r="74" spans="3:4" x14ac:dyDescent="0.3">
      <c r="C74" s="32" t="s">
        <v>1244</v>
      </c>
      <c r="D74" s="52">
        <v>57500</v>
      </c>
    </row>
    <row r="75" spans="3:4" x14ac:dyDescent="0.3">
      <c r="C75" s="32" t="s">
        <v>1245</v>
      </c>
      <c r="D75" s="52">
        <v>31800</v>
      </c>
    </row>
    <row r="76" spans="3:4" x14ac:dyDescent="0.3">
      <c r="C76" s="32" t="s">
        <v>1246</v>
      </c>
      <c r="D76" s="52">
        <v>38500</v>
      </c>
    </row>
    <row r="77" spans="3:4" x14ac:dyDescent="0.3">
      <c r="C77" s="32" t="s">
        <v>1247</v>
      </c>
      <c r="D77" s="52">
        <v>77100</v>
      </c>
    </row>
    <row r="78" spans="3:4" x14ac:dyDescent="0.3">
      <c r="C78" s="32" t="s">
        <v>1248</v>
      </c>
      <c r="D78" s="52">
        <v>17300</v>
      </c>
    </row>
    <row r="79" spans="3:4" x14ac:dyDescent="0.3">
      <c r="C79" s="32" t="s">
        <v>1249</v>
      </c>
      <c r="D79" s="52">
        <v>64500</v>
      </c>
    </row>
    <row r="80" spans="3:4" x14ac:dyDescent="0.3">
      <c r="C80" s="32" t="s">
        <v>1250</v>
      </c>
      <c r="D80" s="52">
        <v>53800</v>
      </c>
    </row>
    <row r="81" spans="3:4" x14ac:dyDescent="0.3">
      <c r="C81" s="32" t="s">
        <v>1251</v>
      </c>
      <c r="D81" s="52">
        <v>38700</v>
      </c>
    </row>
    <row r="82" spans="3:4" x14ac:dyDescent="0.3">
      <c r="C82" s="32" t="s">
        <v>1252</v>
      </c>
      <c r="D82" s="52">
        <v>24800</v>
      </c>
    </row>
    <row r="83" spans="3:4" x14ac:dyDescent="0.3">
      <c r="C83" s="32" t="s">
        <v>1253</v>
      </c>
      <c r="D83" s="52">
        <v>45100</v>
      </c>
    </row>
    <row r="84" spans="3:4" x14ac:dyDescent="0.3">
      <c r="C84" s="32" t="s">
        <v>1254</v>
      </c>
      <c r="D84" s="52">
        <v>42600</v>
      </c>
    </row>
    <row r="85" spans="3:4" x14ac:dyDescent="0.3">
      <c r="C85" s="32" t="s">
        <v>1255</v>
      </c>
      <c r="D85" s="52">
        <v>92200</v>
      </c>
    </row>
    <row r="86" spans="3:4" x14ac:dyDescent="0.3">
      <c r="C86" s="32" t="s">
        <v>1256</v>
      </c>
      <c r="D86" s="52">
        <v>75700</v>
      </c>
    </row>
    <row r="87" spans="3:4" x14ac:dyDescent="0.3">
      <c r="C87" s="32" t="s">
        <v>1257</v>
      </c>
      <c r="D87" s="52">
        <v>23900</v>
      </c>
    </row>
    <row r="88" spans="3:4" x14ac:dyDescent="0.3">
      <c r="C88" s="32" t="s">
        <v>1258</v>
      </c>
      <c r="D88" s="52">
        <v>20200</v>
      </c>
    </row>
    <row r="89" spans="3:4" x14ac:dyDescent="0.3">
      <c r="C89" s="32" t="s">
        <v>1259</v>
      </c>
      <c r="D89" s="52">
        <v>77400</v>
      </c>
    </row>
    <row r="90" spans="3:4" x14ac:dyDescent="0.3">
      <c r="C90" s="32" t="s">
        <v>1260</v>
      </c>
      <c r="D90" s="52">
        <v>27800</v>
      </c>
    </row>
    <row r="91" spans="3:4" x14ac:dyDescent="0.3">
      <c r="C91" s="32" t="s">
        <v>1261</v>
      </c>
      <c r="D91" s="52">
        <v>33400</v>
      </c>
    </row>
    <row r="92" spans="3:4" x14ac:dyDescent="0.3">
      <c r="C92" s="32" t="s">
        <v>1262</v>
      </c>
      <c r="D92" s="52">
        <v>84900</v>
      </c>
    </row>
    <row r="93" spans="3:4" x14ac:dyDescent="0.3">
      <c r="C93" s="32" t="s">
        <v>1263</v>
      </c>
      <c r="D93" s="52">
        <v>32300</v>
      </c>
    </row>
    <row r="94" spans="3:4" x14ac:dyDescent="0.3">
      <c r="C94" s="32" t="s">
        <v>1264</v>
      </c>
      <c r="D94" s="52">
        <v>64700</v>
      </c>
    </row>
    <row r="95" spans="3:4" x14ac:dyDescent="0.3">
      <c r="C95" s="32" t="s">
        <v>1265</v>
      </c>
      <c r="D95" s="52">
        <v>21600</v>
      </c>
    </row>
    <row r="96" spans="3:4" x14ac:dyDescent="0.3">
      <c r="C96" s="32" t="s">
        <v>1266</v>
      </c>
      <c r="D96" s="52">
        <v>25600</v>
      </c>
    </row>
    <row r="97" spans="3:4" x14ac:dyDescent="0.3">
      <c r="C97" s="32" t="s">
        <v>1267</v>
      </c>
      <c r="D97" s="52">
        <v>94200</v>
      </c>
    </row>
    <row r="98" spans="3:4" x14ac:dyDescent="0.3">
      <c r="C98" s="32" t="s">
        <v>1268</v>
      </c>
      <c r="D98" s="52">
        <v>34900</v>
      </c>
    </row>
    <row r="99" spans="3:4" x14ac:dyDescent="0.3">
      <c r="C99" s="32" t="s">
        <v>1269</v>
      </c>
      <c r="D99" s="52">
        <v>30000</v>
      </c>
    </row>
    <row r="100" spans="3:4" x14ac:dyDescent="0.3">
      <c r="C100" s="32" t="s">
        <v>1270</v>
      </c>
      <c r="D100" s="52">
        <v>36600</v>
      </c>
    </row>
    <row r="101" spans="3:4" x14ac:dyDescent="0.3">
      <c r="C101" s="32" t="s">
        <v>1271</v>
      </c>
      <c r="D101" s="52">
        <v>151400</v>
      </c>
    </row>
    <row r="102" spans="3:4" x14ac:dyDescent="0.3">
      <c r="C102" s="32" t="s">
        <v>1272</v>
      </c>
      <c r="D102" s="52">
        <v>43500</v>
      </c>
    </row>
    <row r="103" spans="3:4" x14ac:dyDescent="0.3">
      <c r="C103" s="32" t="s">
        <v>1273</v>
      </c>
      <c r="D103" s="52">
        <v>48800</v>
      </c>
    </row>
    <row r="104" spans="3:4" x14ac:dyDescent="0.3">
      <c r="C104" s="32" t="s">
        <v>1274</v>
      </c>
      <c r="D104" s="52">
        <v>39300</v>
      </c>
    </row>
    <row r="105" spans="3:4" x14ac:dyDescent="0.3">
      <c r="C105" s="32" t="s">
        <v>1275</v>
      </c>
      <c r="D105" s="52">
        <v>46000</v>
      </c>
    </row>
    <row r="106" spans="3:4" x14ac:dyDescent="0.3">
      <c r="C106" s="32" t="s">
        <v>1276</v>
      </c>
      <c r="D106" s="52">
        <v>68900</v>
      </c>
    </row>
    <row r="107" spans="3:4" x14ac:dyDescent="0.3">
      <c r="C107" s="32" t="s">
        <v>1277</v>
      </c>
      <c r="D107" s="52">
        <v>43000</v>
      </c>
    </row>
    <row r="108" spans="3:4" x14ac:dyDescent="0.3">
      <c r="C108" s="32" t="s">
        <v>1278</v>
      </c>
      <c r="D108" s="52">
        <v>67100</v>
      </c>
    </row>
    <row r="109" spans="3:4" x14ac:dyDescent="0.3">
      <c r="C109" s="32" t="s">
        <v>1279</v>
      </c>
      <c r="D109" s="52">
        <v>64000</v>
      </c>
    </row>
    <row r="110" spans="3:4" x14ac:dyDescent="0.3">
      <c r="C110" s="32" t="s">
        <v>1280</v>
      </c>
      <c r="D110" s="52">
        <v>42400</v>
      </c>
    </row>
    <row r="111" spans="3:4" x14ac:dyDescent="0.3">
      <c r="C111" s="32" t="s">
        <v>1281</v>
      </c>
      <c r="D111" s="52">
        <v>29700</v>
      </c>
    </row>
    <row r="112" spans="3:4" x14ac:dyDescent="0.3">
      <c r="C112" s="32" t="s">
        <v>1282</v>
      </c>
      <c r="D112" s="52">
        <v>18000</v>
      </c>
    </row>
    <row r="113" spans="3:4" x14ac:dyDescent="0.3">
      <c r="C113" s="32" t="s">
        <v>1283</v>
      </c>
      <c r="D113" s="52">
        <v>30900</v>
      </c>
    </row>
    <row r="114" spans="3:4" x14ac:dyDescent="0.3">
      <c r="C114" s="32" t="s">
        <v>1284</v>
      </c>
      <c r="D114" s="52">
        <v>48600</v>
      </c>
    </row>
    <row r="115" spans="3:4" x14ac:dyDescent="0.3">
      <c r="C115" s="32" t="s">
        <v>1285</v>
      </c>
      <c r="D115" s="52">
        <v>42800</v>
      </c>
    </row>
    <row r="116" spans="3:4" x14ac:dyDescent="0.3">
      <c r="C116" s="32" t="s">
        <v>1286</v>
      </c>
      <c r="D116" s="52">
        <v>37500</v>
      </c>
    </row>
    <row r="117" spans="3:4" x14ac:dyDescent="0.3">
      <c r="C117" s="32" t="s">
        <v>1287</v>
      </c>
      <c r="D117" s="52">
        <v>47400</v>
      </c>
    </row>
    <row r="118" spans="3:4" x14ac:dyDescent="0.3">
      <c r="C118" s="32" t="s">
        <v>1288</v>
      </c>
      <c r="D118" s="52">
        <v>43900</v>
      </c>
    </row>
    <row r="119" spans="3:4" x14ac:dyDescent="0.3">
      <c r="C119" s="32" t="s">
        <v>1289</v>
      </c>
      <c r="D119" s="52">
        <v>51900</v>
      </c>
    </row>
    <row r="120" spans="3:4" x14ac:dyDescent="0.3">
      <c r="C120" s="32" t="s">
        <v>1290</v>
      </c>
      <c r="D120" s="52">
        <v>26700</v>
      </c>
    </row>
    <row r="121" spans="3:4" x14ac:dyDescent="0.3">
      <c r="C121" s="32" t="s">
        <v>1291</v>
      </c>
      <c r="D121" s="52">
        <v>35600</v>
      </c>
    </row>
    <row r="122" spans="3:4" x14ac:dyDescent="0.3">
      <c r="C122" s="32" t="s">
        <v>1292</v>
      </c>
      <c r="D122" s="52">
        <v>19900</v>
      </c>
    </row>
    <row r="123" spans="3:4" x14ac:dyDescent="0.3">
      <c r="C123" s="32" t="s">
        <v>1293</v>
      </c>
      <c r="D123" s="52">
        <v>84000</v>
      </c>
    </row>
    <row r="124" spans="3:4" x14ac:dyDescent="0.3">
      <c r="C124" s="32" t="s">
        <v>1294</v>
      </c>
      <c r="D124" s="52">
        <v>25800</v>
      </c>
    </row>
    <row r="125" spans="3:4" x14ac:dyDescent="0.3">
      <c r="C125" s="32" t="s">
        <v>1295</v>
      </c>
      <c r="D125" s="52">
        <v>28500</v>
      </c>
    </row>
    <row r="126" spans="3:4" x14ac:dyDescent="0.3">
      <c r="C126" s="32" t="s">
        <v>1296</v>
      </c>
      <c r="D126" s="52">
        <v>45100</v>
      </c>
    </row>
    <row r="127" spans="3:4" x14ac:dyDescent="0.3">
      <c r="C127" s="32" t="s">
        <v>1297</v>
      </c>
      <c r="D127" s="52">
        <v>47200</v>
      </c>
    </row>
    <row r="128" spans="3:4" x14ac:dyDescent="0.3">
      <c r="C128" s="32" t="s">
        <v>1298</v>
      </c>
      <c r="D128" s="52">
        <v>34000</v>
      </c>
    </row>
    <row r="129" spans="3:4" x14ac:dyDescent="0.3">
      <c r="C129" s="32" t="s">
        <v>1299</v>
      </c>
      <c r="D129" s="52">
        <v>53900</v>
      </c>
    </row>
    <row r="130" spans="3:4" x14ac:dyDescent="0.3">
      <c r="C130" s="32" t="s">
        <v>1300</v>
      </c>
      <c r="D130" s="52">
        <v>199000</v>
      </c>
    </row>
    <row r="131" spans="3:4" x14ac:dyDescent="0.3">
      <c r="C131" s="32" t="s">
        <v>1301</v>
      </c>
      <c r="D131" s="52">
        <v>32000</v>
      </c>
    </row>
    <row r="132" spans="3:4" x14ac:dyDescent="0.3">
      <c r="C132" s="32" t="s">
        <v>1302</v>
      </c>
      <c r="D132" s="52">
        <v>58600</v>
      </c>
    </row>
    <row r="133" spans="3:4" x14ac:dyDescent="0.3">
      <c r="C133" s="32" t="s">
        <v>1303</v>
      </c>
      <c r="D133" s="52">
        <v>20800</v>
      </c>
    </row>
    <row r="134" spans="3:4" x14ac:dyDescent="0.3">
      <c r="C134" s="32" t="s">
        <v>1304</v>
      </c>
      <c r="D134" s="52">
        <v>18000</v>
      </c>
    </row>
    <row r="135" spans="3:4" x14ac:dyDescent="0.3">
      <c r="C135" s="32" t="s">
        <v>1305</v>
      </c>
      <c r="D135" s="52">
        <v>22700</v>
      </c>
    </row>
    <row r="136" spans="3:4" x14ac:dyDescent="0.3">
      <c r="C136" s="32" t="s">
        <v>1306</v>
      </c>
      <c r="D136" s="52">
        <v>24500</v>
      </c>
    </row>
    <row r="137" spans="3:4" x14ac:dyDescent="0.3">
      <c r="C137" s="32" t="s">
        <v>1307</v>
      </c>
      <c r="D137" s="52">
        <v>28700</v>
      </c>
    </row>
    <row r="138" spans="3:4" x14ac:dyDescent="0.3">
      <c r="C138" s="32" t="s">
        <v>1308</v>
      </c>
      <c r="D138" s="52">
        <v>24000</v>
      </c>
    </row>
    <row r="139" spans="3:4" x14ac:dyDescent="0.3">
      <c r="C139" s="35" t="s">
        <v>1309</v>
      </c>
      <c r="D139" s="53">
        <v>47700</v>
      </c>
    </row>
    <row r="141" spans="3:4" x14ac:dyDescent="0.3">
      <c r="D141" s="51" t="s">
        <v>1310</v>
      </c>
    </row>
  </sheetData>
  <mergeCells count="4">
    <mergeCell ref="G4:O9"/>
    <mergeCell ref="Q5:Z8"/>
    <mergeCell ref="C4:D9"/>
    <mergeCell ref="H11:N11"/>
  </mergeCells>
  <hyperlinks>
    <hyperlink ref="B2" location="Contents!C10" display="Contents" xr:uid="{354FC310-C459-4DB6-AF69-8416FA3A1D5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00661-219A-4A12-811A-034A89805C1D}">
  <sheetPr codeName="Sheet24">
    <tabColor rgb="FF92D050"/>
  </sheetPr>
  <dimension ref="B2:N1012"/>
  <sheetViews>
    <sheetView showGridLines="0" showRowColHeaders="0" zoomScale="130" zoomScaleNormal="130" workbookViewId="0">
      <selection activeCell="B2" sqref="B2"/>
    </sheetView>
  </sheetViews>
  <sheetFormatPr defaultRowHeight="14.4" x14ac:dyDescent="0.3"/>
  <cols>
    <col min="1" max="1" width="5.77734375" customWidth="1"/>
    <col min="3" max="3" width="2.77734375" customWidth="1"/>
    <col min="5" max="5" width="5.77734375" customWidth="1"/>
    <col min="14" max="14" width="11.77734375" customWidth="1"/>
  </cols>
  <sheetData>
    <row r="2" spans="2:14" x14ac:dyDescent="0.3">
      <c r="B2" s="10" t="s">
        <v>99</v>
      </c>
    </row>
    <row r="3" spans="2:14" ht="4.95" customHeight="1" thickBot="1" x14ac:dyDescent="0.35">
      <c r="B3" s="10"/>
    </row>
    <row r="4" spans="2:14" ht="14.4" customHeight="1" x14ac:dyDescent="0.3">
      <c r="D4" s="94" t="s">
        <v>532</v>
      </c>
      <c r="F4" s="259" t="s">
        <v>2284</v>
      </c>
      <c r="G4" s="260"/>
      <c r="H4" s="260"/>
      <c r="I4" s="260"/>
      <c r="J4" s="260"/>
      <c r="K4" s="260"/>
      <c r="L4" s="260"/>
      <c r="M4" s="260"/>
      <c r="N4" s="261"/>
    </row>
    <row r="5" spans="2:14" x14ac:dyDescent="0.3">
      <c r="D5" s="95" t="s">
        <v>526</v>
      </c>
      <c r="F5" s="262"/>
      <c r="G5" s="251"/>
      <c r="H5" s="251"/>
      <c r="I5" s="251"/>
      <c r="J5" s="251"/>
      <c r="K5" s="251"/>
      <c r="L5" s="251"/>
      <c r="M5" s="251"/>
      <c r="N5" s="263"/>
    </row>
    <row r="6" spans="2:14" x14ac:dyDescent="0.3">
      <c r="D6" s="95" t="s">
        <v>525</v>
      </c>
      <c r="F6" s="262"/>
      <c r="G6" s="251"/>
      <c r="H6" s="251"/>
      <c r="I6" s="251"/>
      <c r="J6" s="251"/>
      <c r="K6" s="251"/>
      <c r="L6" s="251"/>
      <c r="M6" s="251"/>
      <c r="N6" s="263"/>
    </row>
    <row r="7" spans="2:14" x14ac:dyDescent="0.3">
      <c r="D7" s="95" t="s">
        <v>523</v>
      </c>
      <c r="F7" s="262"/>
      <c r="G7" s="251"/>
      <c r="H7" s="251"/>
      <c r="I7" s="251"/>
      <c r="J7" s="251"/>
      <c r="K7" s="251"/>
      <c r="L7" s="251"/>
      <c r="M7" s="251"/>
      <c r="N7" s="263"/>
    </row>
    <row r="8" spans="2:14" ht="15" thickBot="1" x14ac:dyDescent="0.35">
      <c r="D8" s="95" t="s">
        <v>523</v>
      </c>
      <c r="F8" s="264"/>
      <c r="G8" s="265"/>
      <c r="H8" s="265"/>
      <c r="I8" s="265"/>
      <c r="J8" s="265"/>
      <c r="K8" s="265"/>
      <c r="L8" s="265"/>
      <c r="M8" s="265"/>
      <c r="N8" s="266"/>
    </row>
    <row r="9" spans="2:14" x14ac:dyDescent="0.3">
      <c r="D9" s="95" t="s">
        <v>525</v>
      </c>
      <c r="F9" s="93"/>
      <c r="G9" s="93"/>
      <c r="H9" s="93"/>
      <c r="I9" s="93"/>
      <c r="J9" s="93"/>
      <c r="K9" s="93"/>
      <c r="L9" s="93"/>
      <c r="M9" s="93"/>
      <c r="N9" s="93"/>
    </row>
    <row r="10" spans="2:14" x14ac:dyDescent="0.3">
      <c r="D10" s="95" t="s">
        <v>523</v>
      </c>
      <c r="F10" s="310" t="str" cm="1">
        <f t="array" ref="F10">TEXT_SUMMARY(D5:D1004)</f>
        <v>Echo = 34.50%, Charlie = 29.80%, Delta = 11.60%, Bravo = 10.10%, Foxtrot = 9.00%, Alpha = 5.00%</v>
      </c>
      <c r="G10" s="311"/>
      <c r="H10" s="311"/>
      <c r="I10" s="311"/>
      <c r="J10" s="311"/>
      <c r="K10" s="311"/>
      <c r="L10" s="311"/>
      <c r="M10" s="311"/>
      <c r="N10" s="312"/>
    </row>
    <row r="11" spans="2:14" x14ac:dyDescent="0.3">
      <c r="D11" s="95" t="s">
        <v>524</v>
      </c>
    </row>
    <row r="12" spans="2:14" x14ac:dyDescent="0.3">
      <c r="D12" s="95" t="s">
        <v>525</v>
      </c>
    </row>
    <row r="13" spans="2:14" x14ac:dyDescent="0.3">
      <c r="D13" s="95" t="s">
        <v>523</v>
      </c>
    </row>
    <row r="14" spans="2:14" x14ac:dyDescent="0.3">
      <c r="D14" s="95" t="s">
        <v>526</v>
      </c>
    </row>
    <row r="15" spans="2:14" x14ac:dyDescent="0.3">
      <c r="D15" s="95" t="s">
        <v>525</v>
      </c>
    </row>
    <row r="16" spans="2:14" x14ac:dyDescent="0.3">
      <c r="D16" s="95" t="s">
        <v>524</v>
      </c>
    </row>
    <row r="17" spans="4:4" x14ac:dyDescent="0.3">
      <c r="D17" s="95" t="s">
        <v>525</v>
      </c>
    </row>
    <row r="18" spans="4:4" x14ac:dyDescent="0.3">
      <c r="D18" s="95" t="s">
        <v>523</v>
      </c>
    </row>
    <row r="19" spans="4:4" x14ac:dyDescent="0.3">
      <c r="D19" s="95" t="s">
        <v>525</v>
      </c>
    </row>
    <row r="20" spans="4:4" x14ac:dyDescent="0.3">
      <c r="D20" s="95" t="s">
        <v>525</v>
      </c>
    </row>
    <row r="21" spans="4:4" x14ac:dyDescent="0.3">
      <c r="D21" s="95" t="s">
        <v>524</v>
      </c>
    </row>
    <row r="22" spans="4:4" x14ac:dyDescent="0.3">
      <c r="D22" s="95" t="s">
        <v>523</v>
      </c>
    </row>
    <row r="23" spans="4:4" x14ac:dyDescent="0.3">
      <c r="D23" s="95" t="s">
        <v>522</v>
      </c>
    </row>
    <row r="24" spans="4:4" x14ac:dyDescent="0.3">
      <c r="D24" s="95" t="s">
        <v>526</v>
      </c>
    </row>
    <row r="25" spans="4:4" x14ac:dyDescent="0.3">
      <c r="D25" s="95" t="s">
        <v>523</v>
      </c>
    </row>
    <row r="26" spans="4:4" x14ac:dyDescent="0.3">
      <c r="D26" s="95" t="s">
        <v>523</v>
      </c>
    </row>
    <row r="27" spans="4:4" x14ac:dyDescent="0.3">
      <c r="D27" s="95" t="s">
        <v>525</v>
      </c>
    </row>
    <row r="28" spans="4:4" x14ac:dyDescent="0.3">
      <c r="D28" s="95" t="s">
        <v>523</v>
      </c>
    </row>
    <row r="29" spans="4:4" x14ac:dyDescent="0.3">
      <c r="D29" s="95" t="s">
        <v>523</v>
      </c>
    </row>
    <row r="30" spans="4:4" x14ac:dyDescent="0.3">
      <c r="D30" s="95" t="s">
        <v>522</v>
      </c>
    </row>
    <row r="31" spans="4:4" x14ac:dyDescent="0.3">
      <c r="D31" s="95" t="s">
        <v>522</v>
      </c>
    </row>
    <row r="32" spans="4:4" x14ac:dyDescent="0.3">
      <c r="D32" s="95" t="s">
        <v>524</v>
      </c>
    </row>
    <row r="33" spans="4:4" x14ac:dyDescent="0.3">
      <c r="D33" s="95" t="s">
        <v>523</v>
      </c>
    </row>
    <row r="34" spans="4:4" x14ac:dyDescent="0.3">
      <c r="D34" s="95" t="s">
        <v>521</v>
      </c>
    </row>
    <row r="35" spans="4:4" x14ac:dyDescent="0.3">
      <c r="D35" s="95" t="s">
        <v>526</v>
      </c>
    </row>
    <row r="36" spans="4:4" x14ac:dyDescent="0.3">
      <c r="D36" s="95" t="s">
        <v>523</v>
      </c>
    </row>
    <row r="37" spans="4:4" x14ac:dyDescent="0.3">
      <c r="D37" s="95" t="s">
        <v>523</v>
      </c>
    </row>
    <row r="38" spans="4:4" x14ac:dyDescent="0.3">
      <c r="D38" s="95" t="s">
        <v>524</v>
      </c>
    </row>
    <row r="39" spans="4:4" x14ac:dyDescent="0.3">
      <c r="D39" s="95" t="s">
        <v>526</v>
      </c>
    </row>
    <row r="40" spans="4:4" x14ac:dyDescent="0.3">
      <c r="D40" s="95" t="s">
        <v>525</v>
      </c>
    </row>
    <row r="41" spans="4:4" x14ac:dyDescent="0.3">
      <c r="D41" s="95" t="s">
        <v>525</v>
      </c>
    </row>
    <row r="42" spans="4:4" x14ac:dyDescent="0.3">
      <c r="D42" s="95" t="s">
        <v>525</v>
      </c>
    </row>
    <row r="43" spans="4:4" x14ac:dyDescent="0.3">
      <c r="D43" s="95" t="s">
        <v>524</v>
      </c>
    </row>
    <row r="44" spans="4:4" x14ac:dyDescent="0.3">
      <c r="D44" s="95" t="s">
        <v>523</v>
      </c>
    </row>
    <row r="45" spans="4:4" x14ac:dyDescent="0.3">
      <c r="D45" s="95" t="s">
        <v>526</v>
      </c>
    </row>
    <row r="46" spans="4:4" x14ac:dyDescent="0.3">
      <c r="D46" s="95" t="s">
        <v>523</v>
      </c>
    </row>
    <row r="47" spans="4:4" x14ac:dyDescent="0.3">
      <c r="D47" s="95" t="s">
        <v>521</v>
      </c>
    </row>
    <row r="48" spans="4:4" x14ac:dyDescent="0.3">
      <c r="D48" s="95" t="s">
        <v>525</v>
      </c>
    </row>
    <row r="49" spans="4:4" x14ac:dyDescent="0.3">
      <c r="D49" s="95" t="s">
        <v>523</v>
      </c>
    </row>
    <row r="50" spans="4:4" x14ac:dyDescent="0.3">
      <c r="D50" s="95" t="s">
        <v>523</v>
      </c>
    </row>
    <row r="51" spans="4:4" x14ac:dyDescent="0.3">
      <c r="D51" s="95" t="s">
        <v>523</v>
      </c>
    </row>
    <row r="52" spans="4:4" x14ac:dyDescent="0.3">
      <c r="D52" s="95" t="s">
        <v>526</v>
      </c>
    </row>
    <row r="53" spans="4:4" x14ac:dyDescent="0.3">
      <c r="D53" s="95" t="s">
        <v>523</v>
      </c>
    </row>
    <row r="54" spans="4:4" x14ac:dyDescent="0.3">
      <c r="D54" s="95" t="s">
        <v>525</v>
      </c>
    </row>
    <row r="55" spans="4:4" x14ac:dyDescent="0.3">
      <c r="D55" s="95" t="s">
        <v>525</v>
      </c>
    </row>
    <row r="56" spans="4:4" x14ac:dyDescent="0.3">
      <c r="D56" s="95" t="s">
        <v>522</v>
      </c>
    </row>
    <row r="57" spans="4:4" x14ac:dyDescent="0.3">
      <c r="D57" s="95" t="s">
        <v>525</v>
      </c>
    </row>
    <row r="58" spans="4:4" x14ac:dyDescent="0.3">
      <c r="D58" s="95" t="s">
        <v>523</v>
      </c>
    </row>
    <row r="59" spans="4:4" x14ac:dyDescent="0.3">
      <c r="D59" s="95" t="s">
        <v>525</v>
      </c>
    </row>
    <row r="60" spans="4:4" x14ac:dyDescent="0.3">
      <c r="D60" s="95" t="s">
        <v>521</v>
      </c>
    </row>
    <row r="61" spans="4:4" x14ac:dyDescent="0.3">
      <c r="D61" s="95" t="s">
        <v>526</v>
      </c>
    </row>
    <row r="62" spans="4:4" x14ac:dyDescent="0.3">
      <c r="D62" s="95" t="s">
        <v>524</v>
      </c>
    </row>
    <row r="63" spans="4:4" x14ac:dyDescent="0.3">
      <c r="D63" s="95" t="s">
        <v>525</v>
      </c>
    </row>
    <row r="64" spans="4:4" x14ac:dyDescent="0.3">
      <c r="D64" s="95" t="s">
        <v>522</v>
      </c>
    </row>
    <row r="65" spans="4:4" x14ac:dyDescent="0.3">
      <c r="D65" s="95" t="s">
        <v>523</v>
      </c>
    </row>
    <row r="66" spans="4:4" x14ac:dyDescent="0.3">
      <c r="D66" s="95" t="s">
        <v>523</v>
      </c>
    </row>
    <row r="67" spans="4:4" x14ac:dyDescent="0.3">
      <c r="D67" s="95" t="s">
        <v>525</v>
      </c>
    </row>
    <row r="68" spans="4:4" x14ac:dyDescent="0.3">
      <c r="D68" s="95" t="s">
        <v>523</v>
      </c>
    </row>
    <row r="69" spans="4:4" x14ac:dyDescent="0.3">
      <c r="D69" s="95" t="s">
        <v>523</v>
      </c>
    </row>
    <row r="70" spans="4:4" x14ac:dyDescent="0.3">
      <c r="D70" s="95" t="s">
        <v>525</v>
      </c>
    </row>
    <row r="71" spans="4:4" x14ac:dyDescent="0.3">
      <c r="D71" s="95" t="s">
        <v>523</v>
      </c>
    </row>
    <row r="72" spans="4:4" x14ac:dyDescent="0.3">
      <c r="D72" s="95" t="s">
        <v>525</v>
      </c>
    </row>
    <row r="73" spans="4:4" x14ac:dyDescent="0.3">
      <c r="D73" s="95" t="s">
        <v>521</v>
      </c>
    </row>
    <row r="74" spans="4:4" x14ac:dyDescent="0.3">
      <c r="D74" s="95" t="s">
        <v>524</v>
      </c>
    </row>
    <row r="75" spans="4:4" x14ac:dyDescent="0.3">
      <c r="D75" s="95" t="s">
        <v>525</v>
      </c>
    </row>
    <row r="76" spans="4:4" x14ac:dyDescent="0.3">
      <c r="D76" s="95" t="s">
        <v>524</v>
      </c>
    </row>
    <row r="77" spans="4:4" x14ac:dyDescent="0.3">
      <c r="D77" s="95" t="s">
        <v>523</v>
      </c>
    </row>
    <row r="78" spans="4:4" x14ac:dyDescent="0.3">
      <c r="D78" s="95" t="s">
        <v>523</v>
      </c>
    </row>
    <row r="79" spans="4:4" x14ac:dyDescent="0.3">
      <c r="D79" s="95" t="s">
        <v>522</v>
      </c>
    </row>
    <row r="80" spans="4:4" x14ac:dyDescent="0.3">
      <c r="D80" s="95" t="s">
        <v>525</v>
      </c>
    </row>
    <row r="81" spans="4:4" x14ac:dyDescent="0.3">
      <c r="D81" s="95" t="s">
        <v>525</v>
      </c>
    </row>
    <row r="82" spans="4:4" x14ac:dyDescent="0.3">
      <c r="D82" s="95" t="s">
        <v>522</v>
      </c>
    </row>
    <row r="83" spans="4:4" x14ac:dyDescent="0.3">
      <c r="D83" s="95" t="s">
        <v>526</v>
      </c>
    </row>
    <row r="84" spans="4:4" x14ac:dyDescent="0.3">
      <c r="D84" s="95" t="s">
        <v>526</v>
      </c>
    </row>
    <row r="85" spans="4:4" x14ac:dyDescent="0.3">
      <c r="D85" s="95" t="s">
        <v>525</v>
      </c>
    </row>
    <row r="86" spans="4:4" x14ac:dyDescent="0.3">
      <c r="D86" s="95" t="s">
        <v>525</v>
      </c>
    </row>
    <row r="87" spans="4:4" x14ac:dyDescent="0.3">
      <c r="D87" s="95" t="s">
        <v>525</v>
      </c>
    </row>
    <row r="88" spans="4:4" x14ac:dyDescent="0.3">
      <c r="D88" s="95" t="s">
        <v>522</v>
      </c>
    </row>
    <row r="89" spans="4:4" x14ac:dyDescent="0.3">
      <c r="D89" s="95" t="s">
        <v>523</v>
      </c>
    </row>
    <row r="90" spans="4:4" x14ac:dyDescent="0.3">
      <c r="D90" s="95" t="s">
        <v>523</v>
      </c>
    </row>
    <row r="91" spans="4:4" x14ac:dyDescent="0.3">
      <c r="D91" s="95" t="s">
        <v>523</v>
      </c>
    </row>
    <row r="92" spans="4:4" x14ac:dyDescent="0.3">
      <c r="D92" s="95" t="s">
        <v>525</v>
      </c>
    </row>
    <row r="93" spans="4:4" x14ac:dyDescent="0.3">
      <c r="D93" s="95" t="s">
        <v>521</v>
      </c>
    </row>
    <row r="94" spans="4:4" x14ac:dyDescent="0.3">
      <c r="D94" s="95" t="s">
        <v>525</v>
      </c>
    </row>
    <row r="95" spans="4:4" x14ac:dyDescent="0.3">
      <c r="D95" s="95" t="s">
        <v>526</v>
      </c>
    </row>
    <row r="96" spans="4:4" x14ac:dyDescent="0.3">
      <c r="D96" s="95" t="s">
        <v>525</v>
      </c>
    </row>
    <row r="97" spans="4:4" x14ac:dyDescent="0.3">
      <c r="D97" s="95" t="s">
        <v>524</v>
      </c>
    </row>
    <row r="98" spans="4:4" x14ac:dyDescent="0.3">
      <c r="D98" s="95" t="s">
        <v>525</v>
      </c>
    </row>
    <row r="99" spans="4:4" x14ac:dyDescent="0.3">
      <c r="D99" s="95" t="s">
        <v>525</v>
      </c>
    </row>
    <row r="100" spans="4:4" x14ac:dyDescent="0.3">
      <c r="D100" s="95" t="s">
        <v>525</v>
      </c>
    </row>
    <row r="101" spans="4:4" x14ac:dyDescent="0.3">
      <c r="D101" s="95" t="s">
        <v>523</v>
      </c>
    </row>
    <row r="102" spans="4:4" x14ac:dyDescent="0.3">
      <c r="D102" s="95" t="s">
        <v>523</v>
      </c>
    </row>
    <row r="103" spans="4:4" x14ac:dyDescent="0.3">
      <c r="D103" s="95" t="s">
        <v>521</v>
      </c>
    </row>
    <row r="104" spans="4:4" x14ac:dyDescent="0.3">
      <c r="D104" s="95" t="s">
        <v>521</v>
      </c>
    </row>
    <row r="105" spans="4:4" x14ac:dyDescent="0.3">
      <c r="D105" s="95" t="s">
        <v>523</v>
      </c>
    </row>
    <row r="106" spans="4:4" x14ac:dyDescent="0.3">
      <c r="D106" s="95" t="s">
        <v>524</v>
      </c>
    </row>
    <row r="107" spans="4:4" x14ac:dyDescent="0.3">
      <c r="D107" s="95" t="s">
        <v>523</v>
      </c>
    </row>
    <row r="108" spans="4:4" x14ac:dyDescent="0.3">
      <c r="D108" s="95" t="s">
        <v>525</v>
      </c>
    </row>
    <row r="109" spans="4:4" x14ac:dyDescent="0.3">
      <c r="D109" s="95" t="s">
        <v>523</v>
      </c>
    </row>
    <row r="110" spans="4:4" x14ac:dyDescent="0.3">
      <c r="D110" s="95" t="s">
        <v>523</v>
      </c>
    </row>
    <row r="111" spans="4:4" x14ac:dyDescent="0.3">
      <c r="D111" s="95" t="s">
        <v>524</v>
      </c>
    </row>
    <row r="112" spans="4:4" x14ac:dyDescent="0.3">
      <c r="D112" s="95" t="s">
        <v>523</v>
      </c>
    </row>
    <row r="113" spans="4:4" x14ac:dyDescent="0.3">
      <c r="D113" s="95" t="s">
        <v>524</v>
      </c>
    </row>
    <row r="114" spans="4:4" x14ac:dyDescent="0.3">
      <c r="D114" s="95" t="s">
        <v>523</v>
      </c>
    </row>
    <row r="115" spans="4:4" x14ac:dyDescent="0.3">
      <c r="D115" s="95" t="s">
        <v>523</v>
      </c>
    </row>
    <row r="116" spans="4:4" x14ac:dyDescent="0.3">
      <c r="D116" s="95" t="s">
        <v>525</v>
      </c>
    </row>
    <row r="117" spans="4:4" x14ac:dyDescent="0.3">
      <c r="D117" s="95" t="s">
        <v>526</v>
      </c>
    </row>
    <row r="118" spans="4:4" x14ac:dyDescent="0.3">
      <c r="D118" s="95" t="s">
        <v>525</v>
      </c>
    </row>
    <row r="119" spans="4:4" x14ac:dyDescent="0.3">
      <c r="D119" s="95" t="s">
        <v>523</v>
      </c>
    </row>
    <row r="120" spans="4:4" x14ac:dyDescent="0.3">
      <c r="D120" s="95" t="s">
        <v>525</v>
      </c>
    </row>
    <row r="121" spans="4:4" x14ac:dyDescent="0.3">
      <c r="D121" s="95" t="s">
        <v>525</v>
      </c>
    </row>
    <row r="122" spans="4:4" x14ac:dyDescent="0.3">
      <c r="D122" s="95" t="s">
        <v>525</v>
      </c>
    </row>
    <row r="123" spans="4:4" x14ac:dyDescent="0.3">
      <c r="D123" s="95" t="s">
        <v>525</v>
      </c>
    </row>
    <row r="124" spans="4:4" x14ac:dyDescent="0.3">
      <c r="D124" s="95" t="s">
        <v>524</v>
      </c>
    </row>
    <row r="125" spans="4:4" x14ac:dyDescent="0.3">
      <c r="D125" s="95" t="s">
        <v>525</v>
      </c>
    </row>
    <row r="126" spans="4:4" x14ac:dyDescent="0.3">
      <c r="D126" s="95" t="s">
        <v>526</v>
      </c>
    </row>
    <row r="127" spans="4:4" x14ac:dyDescent="0.3">
      <c r="D127" s="95" t="s">
        <v>523</v>
      </c>
    </row>
    <row r="128" spans="4:4" x14ac:dyDescent="0.3">
      <c r="D128" s="95" t="s">
        <v>525</v>
      </c>
    </row>
    <row r="129" spans="4:4" x14ac:dyDescent="0.3">
      <c r="D129" s="95" t="s">
        <v>523</v>
      </c>
    </row>
    <row r="130" spans="4:4" x14ac:dyDescent="0.3">
      <c r="D130" s="95" t="s">
        <v>522</v>
      </c>
    </row>
    <row r="131" spans="4:4" x14ac:dyDescent="0.3">
      <c r="D131" s="95" t="s">
        <v>524</v>
      </c>
    </row>
    <row r="132" spans="4:4" x14ac:dyDescent="0.3">
      <c r="D132" s="95" t="s">
        <v>523</v>
      </c>
    </row>
    <row r="133" spans="4:4" x14ac:dyDescent="0.3">
      <c r="D133" s="95" t="s">
        <v>523</v>
      </c>
    </row>
    <row r="134" spans="4:4" x14ac:dyDescent="0.3">
      <c r="D134" s="95" t="s">
        <v>523</v>
      </c>
    </row>
    <row r="135" spans="4:4" x14ac:dyDescent="0.3">
      <c r="D135" s="95" t="s">
        <v>523</v>
      </c>
    </row>
    <row r="136" spans="4:4" x14ac:dyDescent="0.3">
      <c r="D136" s="95" t="s">
        <v>526</v>
      </c>
    </row>
    <row r="137" spans="4:4" x14ac:dyDescent="0.3">
      <c r="D137" s="95" t="s">
        <v>524</v>
      </c>
    </row>
    <row r="138" spans="4:4" x14ac:dyDescent="0.3">
      <c r="D138" s="95" t="s">
        <v>523</v>
      </c>
    </row>
    <row r="139" spans="4:4" x14ac:dyDescent="0.3">
      <c r="D139" s="95" t="s">
        <v>525</v>
      </c>
    </row>
    <row r="140" spans="4:4" x14ac:dyDescent="0.3">
      <c r="D140" s="95" t="s">
        <v>525</v>
      </c>
    </row>
    <row r="141" spans="4:4" x14ac:dyDescent="0.3">
      <c r="D141" s="95" t="s">
        <v>524</v>
      </c>
    </row>
    <row r="142" spans="4:4" x14ac:dyDescent="0.3">
      <c r="D142" s="95" t="s">
        <v>526</v>
      </c>
    </row>
    <row r="143" spans="4:4" x14ac:dyDescent="0.3">
      <c r="D143" s="95" t="s">
        <v>523</v>
      </c>
    </row>
    <row r="144" spans="4:4" x14ac:dyDescent="0.3">
      <c r="D144" s="95" t="s">
        <v>525</v>
      </c>
    </row>
    <row r="145" spans="4:4" x14ac:dyDescent="0.3">
      <c r="D145" s="95" t="s">
        <v>526</v>
      </c>
    </row>
    <row r="146" spans="4:4" x14ac:dyDescent="0.3">
      <c r="D146" s="95" t="s">
        <v>523</v>
      </c>
    </row>
    <row r="147" spans="4:4" x14ac:dyDescent="0.3">
      <c r="D147" s="95" t="s">
        <v>525</v>
      </c>
    </row>
    <row r="148" spans="4:4" x14ac:dyDescent="0.3">
      <c r="D148" s="95" t="s">
        <v>523</v>
      </c>
    </row>
    <row r="149" spans="4:4" x14ac:dyDescent="0.3">
      <c r="D149" s="95" t="s">
        <v>523</v>
      </c>
    </row>
    <row r="150" spans="4:4" x14ac:dyDescent="0.3">
      <c r="D150" s="95" t="s">
        <v>526</v>
      </c>
    </row>
    <row r="151" spans="4:4" x14ac:dyDescent="0.3">
      <c r="D151" s="95" t="s">
        <v>525</v>
      </c>
    </row>
    <row r="152" spans="4:4" x14ac:dyDescent="0.3">
      <c r="D152" s="95" t="s">
        <v>526</v>
      </c>
    </row>
    <row r="153" spans="4:4" x14ac:dyDescent="0.3">
      <c r="D153" s="95" t="s">
        <v>523</v>
      </c>
    </row>
    <row r="154" spans="4:4" x14ac:dyDescent="0.3">
      <c r="D154" s="95" t="s">
        <v>525</v>
      </c>
    </row>
    <row r="155" spans="4:4" x14ac:dyDescent="0.3">
      <c r="D155" s="95" t="s">
        <v>521</v>
      </c>
    </row>
    <row r="156" spans="4:4" x14ac:dyDescent="0.3">
      <c r="D156" s="95" t="s">
        <v>522</v>
      </c>
    </row>
    <row r="157" spans="4:4" x14ac:dyDescent="0.3">
      <c r="D157" s="95" t="s">
        <v>522</v>
      </c>
    </row>
    <row r="158" spans="4:4" x14ac:dyDescent="0.3">
      <c r="D158" s="95" t="s">
        <v>522</v>
      </c>
    </row>
    <row r="159" spans="4:4" x14ac:dyDescent="0.3">
      <c r="D159" s="95" t="s">
        <v>525</v>
      </c>
    </row>
    <row r="160" spans="4:4" x14ac:dyDescent="0.3">
      <c r="D160" s="95" t="s">
        <v>523</v>
      </c>
    </row>
    <row r="161" spans="4:4" x14ac:dyDescent="0.3">
      <c r="D161" s="95" t="s">
        <v>526</v>
      </c>
    </row>
    <row r="162" spans="4:4" x14ac:dyDescent="0.3">
      <c r="D162" s="95" t="s">
        <v>525</v>
      </c>
    </row>
    <row r="163" spans="4:4" x14ac:dyDescent="0.3">
      <c r="D163" s="95" t="s">
        <v>523</v>
      </c>
    </row>
    <row r="164" spans="4:4" x14ac:dyDescent="0.3">
      <c r="D164" s="95" t="s">
        <v>525</v>
      </c>
    </row>
    <row r="165" spans="4:4" x14ac:dyDescent="0.3">
      <c r="D165" s="95" t="s">
        <v>525</v>
      </c>
    </row>
    <row r="166" spans="4:4" x14ac:dyDescent="0.3">
      <c r="D166" s="95" t="s">
        <v>521</v>
      </c>
    </row>
    <row r="167" spans="4:4" x14ac:dyDescent="0.3">
      <c r="D167" s="95" t="s">
        <v>525</v>
      </c>
    </row>
    <row r="168" spans="4:4" x14ac:dyDescent="0.3">
      <c r="D168" s="95" t="s">
        <v>523</v>
      </c>
    </row>
    <row r="169" spans="4:4" x14ac:dyDescent="0.3">
      <c r="D169" s="95" t="s">
        <v>523</v>
      </c>
    </row>
    <row r="170" spans="4:4" x14ac:dyDescent="0.3">
      <c r="D170" s="95" t="s">
        <v>524</v>
      </c>
    </row>
    <row r="171" spans="4:4" x14ac:dyDescent="0.3">
      <c r="D171" s="95" t="s">
        <v>524</v>
      </c>
    </row>
    <row r="172" spans="4:4" x14ac:dyDescent="0.3">
      <c r="D172" s="95" t="s">
        <v>523</v>
      </c>
    </row>
    <row r="173" spans="4:4" x14ac:dyDescent="0.3">
      <c r="D173" s="95" t="s">
        <v>525</v>
      </c>
    </row>
    <row r="174" spans="4:4" x14ac:dyDescent="0.3">
      <c r="D174" s="95" t="s">
        <v>525</v>
      </c>
    </row>
    <row r="175" spans="4:4" x14ac:dyDescent="0.3">
      <c r="D175" s="95" t="s">
        <v>525</v>
      </c>
    </row>
    <row r="176" spans="4:4" x14ac:dyDescent="0.3">
      <c r="D176" s="95" t="s">
        <v>523</v>
      </c>
    </row>
    <row r="177" spans="4:4" x14ac:dyDescent="0.3">
      <c r="D177" s="95" t="s">
        <v>525</v>
      </c>
    </row>
    <row r="178" spans="4:4" x14ac:dyDescent="0.3">
      <c r="D178" s="95" t="s">
        <v>523</v>
      </c>
    </row>
    <row r="179" spans="4:4" x14ac:dyDescent="0.3">
      <c r="D179" s="95" t="s">
        <v>523</v>
      </c>
    </row>
    <row r="180" spans="4:4" x14ac:dyDescent="0.3">
      <c r="D180" s="95" t="s">
        <v>523</v>
      </c>
    </row>
    <row r="181" spans="4:4" x14ac:dyDescent="0.3">
      <c r="D181" s="95" t="s">
        <v>523</v>
      </c>
    </row>
    <row r="182" spans="4:4" x14ac:dyDescent="0.3">
      <c r="D182" s="95" t="s">
        <v>524</v>
      </c>
    </row>
    <row r="183" spans="4:4" x14ac:dyDescent="0.3">
      <c r="D183" s="95" t="s">
        <v>523</v>
      </c>
    </row>
    <row r="184" spans="4:4" x14ac:dyDescent="0.3">
      <c r="D184" s="95" t="s">
        <v>523</v>
      </c>
    </row>
    <row r="185" spans="4:4" x14ac:dyDescent="0.3">
      <c r="D185" s="95" t="s">
        <v>524</v>
      </c>
    </row>
    <row r="186" spans="4:4" x14ac:dyDescent="0.3">
      <c r="D186" s="95" t="s">
        <v>523</v>
      </c>
    </row>
    <row r="187" spans="4:4" x14ac:dyDescent="0.3">
      <c r="D187" s="95" t="s">
        <v>525</v>
      </c>
    </row>
    <row r="188" spans="4:4" x14ac:dyDescent="0.3">
      <c r="D188" s="95" t="s">
        <v>523</v>
      </c>
    </row>
    <row r="189" spans="4:4" x14ac:dyDescent="0.3">
      <c r="D189" s="95" t="s">
        <v>524</v>
      </c>
    </row>
    <row r="190" spans="4:4" x14ac:dyDescent="0.3">
      <c r="D190" s="95" t="s">
        <v>522</v>
      </c>
    </row>
    <row r="191" spans="4:4" x14ac:dyDescent="0.3">
      <c r="D191" s="95" t="s">
        <v>525</v>
      </c>
    </row>
    <row r="192" spans="4:4" x14ac:dyDescent="0.3">
      <c r="D192" s="95" t="s">
        <v>526</v>
      </c>
    </row>
    <row r="193" spans="4:4" x14ac:dyDescent="0.3">
      <c r="D193" s="95" t="s">
        <v>524</v>
      </c>
    </row>
    <row r="194" spans="4:4" x14ac:dyDescent="0.3">
      <c r="D194" s="95" t="s">
        <v>525</v>
      </c>
    </row>
    <row r="195" spans="4:4" x14ac:dyDescent="0.3">
      <c r="D195" s="95" t="s">
        <v>525</v>
      </c>
    </row>
    <row r="196" spans="4:4" x14ac:dyDescent="0.3">
      <c r="D196" s="95" t="s">
        <v>525</v>
      </c>
    </row>
    <row r="197" spans="4:4" x14ac:dyDescent="0.3">
      <c r="D197" s="95" t="s">
        <v>525</v>
      </c>
    </row>
    <row r="198" spans="4:4" x14ac:dyDescent="0.3">
      <c r="D198" s="95" t="s">
        <v>524</v>
      </c>
    </row>
    <row r="199" spans="4:4" x14ac:dyDescent="0.3">
      <c r="D199" s="95" t="s">
        <v>525</v>
      </c>
    </row>
    <row r="200" spans="4:4" x14ac:dyDescent="0.3">
      <c r="D200" s="95" t="s">
        <v>522</v>
      </c>
    </row>
    <row r="201" spans="4:4" x14ac:dyDescent="0.3">
      <c r="D201" s="95" t="s">
        <v>524</v>
      </c>
    </row>
    <row r="202" spans="4:4" x14ac:dyDescent="0.3">
      <c r="D202" s="95" t="s">
        <v>523</v>
      </c>
    </row>
    <row r="203" spans="4:4" x14ac:dyDescent="0.3">
      <c r="D203" s="95" t="s">
        <v>523</v>
      </c>
    </row>
    <row r="204" spans="4:4" x14ac:dyDescent="0.3">
      <c r="D204" s="95" t="s">
        <v>525</v>
      </c>
    </row>
    <row r="205" spans="4:4" x14ac:dyDescent="0.3">
      <c r="D205" s="95" t="s">
        <v>521</v>
      </c>
    </row>
    <row r="206" spans="4:4" x14ac:dyDescent="0.3">
      <c r="D206" s="95" t="s">
        <v>525</v>
      </c>
    </row>
    <row r="207" spans="4:4" x14ac:dyDescent="0.3">
      <c r="D207" s="95" t="s">
        <v>523</v>
      </c>
    </row>
    <row r="208" spans="4:4" x14ac:dyDescent="0.3">
      <c r="D208" s="95" t="s">
        <v>525</v>
      </c>
    </row>
    <row r="209" spans="4:4" x14ac:dyDescent="0.3">
      <c r="D209" s="95" t="s">
        <v>525</v>
      </c>
    </row>
    <row r="210" spans="4:4" x14ac:dyDescent="0.3">
      <c r="D210" s="95" t="s">
        <v>522</v>
      </c>
    </row>
    <row r="211" spans="4:4" x14ac:dyDescent="0.3">
      <c r="D211" s="95" t="s">
        <v>525</v>
      </c>
    </row>
    <row r="212" spans="4:4" x14ac:dyDescent="0.3">
      <c r="D212" s="95" t="s">
        <v>525</v>
      </c>
    </row>
    <row r="213" spans="4:4" x14ac:dyDescent="0.3">
      <c r="D213" s="95" t="s">
        <v>523</v>
      </c>
    </row>
    <row r="214" spans="4:4" x14ac:dyDescent="0.3">
      <c r="D214" s="95" t="s">
        <v>523</v>
      </c>
    </row>
    <row r="215" spans="4:4" x14ac:dyDescent="0.3">
      <c r="D215" s="95" t="s">
        <v>526</v>
      </c>
    </row>
    <row r="216" spans="4:4" x14ac:dyDescent="0.3">
      <c r="D216" s="95" t="s">
        <v>522</v>
      </c>
    </row>
    <row r="217" spans="4:4" x14ac:dyDescent="0.3">
      <c r="D217" s="95" t="s">
        <v>526</v>
      </c>
    </row>
    <row r="218" spans="4:4" x14ac:dyDescent="0.3">
      <c r="D218" s="95" t="s">
        <v>523</v>
      </c>
    </row>
    <row r="219" spans="4:4" x14ac:dyDescent="0.3">
      <c r="D219" s="95" t="s">
        <v>524</v>
      </c>
    </row>
    <row r="220" spans="4:4" x14ac:dyDescent="0.3">
      <c r="D220" s="95" t="s">
        <v>523</v>
      </c>
    </row>
    <row r="221" spans="4:4" x14ac:dyDescent="0.3">
      <c r="D221" s="95" t="s">
        <v>525</v>
      </c>
    </row>
    <row r="222" spans="4:4" x14ac:dyDescent="0.3">
      <c r="D222" s="95" t="s">
        <v>525</v>
      </c>
    </row>
    <row r="223" spans="4:4" x14ac:dyDescent="0.3">
      <c r="D223" s="95" t="s">
        <v>526</v>
      </c>
    </row>
    <row r="224" spans="4:4" x14ac:dyDescent="0.3">
      <c r="D224" s="95" t="s">
        <v>523</v>
      </c>
    </row>
    <row r="225" spans="4:4" x14ac:dyDescent="0.3">
      <c r="D225" s="95" t="s">
        <v>526</v>
      </c>
    </row>
    <row r="226" spans="4:4" x14ac:dyDescent="0.3">
      <c r="D226" s="95" t="s">
        <v>525</v>
      </c>
    </row>
    <row r="227" spans="4:4" x14ac:dyDescent="0.3">
      <c r="D227" s="95" t="s">
        <v>525</v>
      </c>
    </row>
    <row r="228" spans="4:4" x14ac:dyDescent="0.3">
      <c r="D228" s="95" t="s">
        <v>523</v>
      </c>
    </row>
    <row r="229" spans="4:4" x14ac:dyDescent="0.3">
      <c r="D229" s="95" t="s">
        <v>524</v>
      </c>
    </row>
    <row r="230" spans="4:4" x14ac:dyDescent="0.3">
      <c r="D230" s="95" t="s">
        <v>523</v>
      </c>
    </row>
    <row r="231" spans="4:4" x14ac:dyDescent="0.3">
      <c r="D231" s="95" t="s">
        <v>523</v>
      </c>
    </row>
    <row r="232" spans="4:4" x14ac:dyDescent="0.3">
      <c r="D232" s="95" t="s">
        <v>526</v>
      </c>
    </row>
    <row r="233" spans="4:4" x14ac:dyDescent="0.3">
      <c r="D233" s="95" t="s">
        <v>526</v>
      </c>
    </row>
    <row r="234" spans="4:4" x14ac:dyDescent="0.3">
      <c r="D234" s="95" t="s">
        <v>526</v>
      </c>
    </row>
    <row r="235" spans="4:4" x14ac:dyDescent="0.3">
      <c r="D235" s="95" t="s">
        <v>524</v>
      </c>
    </row>
    <row r="236" spans="4:4" x14ac:dyDescent="0.3">
      <c r="D236" s="95" t="s">
        <v>523</v>
      </c>
    </row>
    <row r="237" spans="4:4" x14ac:dyDescent="0.3">
      <c r="D237" s="95" t="s">
        <v>523</v>
      </c>
    </row>
    <row r="238" spans="4:4" x14ac:dyDescent="0.3">
      <c r="D238" s="95" t="s">
        <v>524</v>
      </c>
    </row>
    <row r="239" spans="4:4" x14ac:dyDescent="0.3">
      <c r="D239" s="95" t="s">
        <v>525</v>
      </c>
    </row>
    <row r="240" spans="4:4" x14ac:dyDescent="0.3">
      <c r="D240" s="95" t="s">
        <v>525</v>
      </c>
    </row>
    <row r="241" spans="4:4" x14ac:dyDescent="0.3">
      <c r="D241" s="95" t="s">
        <v>526</v>
      </c>
    </row>
    <row r="242" spans="4:4" x14ac:dyDescent="0.3">
      <c r="D242" s="95" t="s">
        <v>525</v>
      </c>
    </row>
    <row r="243" spans="4:4" x14ac:dyDescent="0.3">
      <c r="D243" s="95" t="s">
        <v>525</v>
      </c>
    </row>
    <row r="244" spans="4:4" x14ac:dyDescent="0.3">
      <c r="D244" s="95" t="s">
        <v>523</v>
      </c>
    </row>
    <row r="245" spans="4:4" x14ac:dyDescent="0.3">
      <c r="D245" s="95" t="s">
        <v>526</v>
      </c>
    </row>
    <row r="246" spans="4:4" x14ac:dyDescent="0.3">
      <c r="D246" s="95" t="s">
        <v>523</v>
      </c>
    </row>
    <row r="247" spans="4:4" x14ac:dyDescent="0.3">
      <c r="D247" s="95" t="s">
        <v>525</v>
      </c>
    </row>
    <row r="248" spans="4:4" x14ac:dyDescent="0.3">
      <c r="D248" s="95" t="s">
        <v>522</v>
      </c>
    </row>
    <row r="249" spans="4:4" x14ac:dyDescent="0.3">
      <c r="D249" s="95" t="s">
        <v>521</v>
      </c>
    </row>
    <row r="250" spans="4:4" x14ac:dyDescent="0.3">
      <c r="D250" s="95" t="s">
        <v>524</v>
      </c>
    </row>
    <row r="251" spans="4:4" x14ac:dyDescent="0.3">
      <c r="D251" s="95" t="s">
        <v>524</v>
      </c>
    </row>
    <row r="252" spans="4:4" x14ac:dyDescent="0.3">
      <c r="D252" s="95" t="s">
        <v>523</v>
      </c>
    </row>
    <row r="253" spans="4:4" x14ac:dyDescent="0.3">
      <c r="D253" s="95" t="s">
        <v>522</v>
      </c>
    </row>
    <row r="254" spans="4:4" x14ac:dyDescent="0.3">
      <c r="D254" s="95" t="s">
        <v>523</v>
      </c>
    </row>
    <row r="255" spans="4:4" x14ac:dyDescent="0.3">
      <c r="D255" s="95" t="s">
        <v>523</v>
      </c>
    </row>
    <row r="256" spans="4:4" x14ac:dyDescent="0.3">
      <c r="D256" s="95" t="s">
        <v>525</v>
      </c>
    </row>
    <row r="257" spans="4:4" x14ac:dyDescent="0.3">
      <c r="D257" s="95" t="s">
        <v>525</v>
      </c>
    </row>
    <row r="258" spans="4:4" x14ac:dyDescent="0.3">
      <c r="D258" s="95" t="s">
        <v>522</v>
      </c>
    </row>
    <row r="259" spans="4:4" x14ac:dyDescent="0.3">
      <c r="D259" s="95" t="s">
        <v>523</v>
      </c>
    </row>
    <row r="260" spans="4:4" x14ac:dyDescent="0.3">
      <c r="D260" s="95" t="s">
        <v>526</v>
      </c>
    </row>
    <row r="261" spans="4:4" x14ac:dyDescent="0.3">
      <c r="D261" s="95" t="s">
        <v>525</v>
      </c>
    </row>
    <row r="262" spans="4:4" x14ac:dyDescent="0.3">
      <c r="D262" s="95" t="s">
        <v>526</v>
      </c>
    </row>
    <row r="263" spans="4:4" x14ac:dyDescent="0.3">
      <c r="D263" s="95" t="s">
        <v>525</v>
      </c>
    </row>
    <row r="264" spans="4:4" x14ac:dyDescent="0.3">
      <c r="D264" s="95" t="s">
        <v>525</v>
      </c>
    </row>
    <row r="265" spans="4:4" x14ac:dyDescent="0.3">
      <c r="D265" s="95" t="s">
        <v>522</v>
      </c>
    </row>
    <row r="266" spans="4:4" x14ac:dyDescent="0.3">
      <c r="D266" s="95" t="s">
        <v>525</v>
      </c>
    </row>
    <row r="267" spans="4:4" x14ac:dyDescent="0.3">
      <c r="D267" s="95" t="s">
        <v>522</v>
      </c>
    </row>
    <row r="268" spans="4:4" x14ac:dyDescent="0.3">
      <c r="D268" s="95" t="s">
        <v>525</v>
      </c>
    </row>
    <row r="269" spans="4:4" x14ac:dyDescent="0.3">
      <c r="D269" s="95" t="s">
        <v>526</v>
      </c>
    </row>
    <row r="270" spans="4:4" x14ac:dyDescent="0.3">
      <c r="D270" s="95" t="s">
        <v>524</v>
      </c>
    </row>
    <row r="271" spans="4:4" x14ac:dyDescent="0.3">
      <c r="D271" s="95" t="s">
        <v>521</v>
      </c>
    </row>
    <row r="272" spans="4:4" x14ac:dyDescent="0.3">
      <c r="D272" s="95" t="s">
        <v>522</v>
      </c>
    </row>
    <row r="273" spans="4:4" x14ac:dyDescent="0.3">
      <c r="D273" s="95" t="s">
        <v>523</v>
      </c>
    </row>
    <row r="274" spans="4:4" x14ac:dyDescent="0.3">
      <c r="D274" s="95" t="s">
        <v>525</v>
      </c>
    </row>
    <row r="275" spans="4:4" x14ac:dyDescent="0.3">
      <c r="D275" s="95" t="s">
        <v>521</v>
      </c>
    </row>
    <row r="276" spans="4:4" x14ac:dyDescent="0.3">
      <c r="D276" s="95" t="s">
        <v>525</v>
      </c>
    </row>
    <row r="277" spans="4:4" x14ac:dyDescent="0.3">
      <c r="D277" s="95" t="s">
        <v>524</v>
      </c>
    </row>
    <row r="278" spans="4:4" x14ac:dyDescent="0.3">
      <c r="D278" s="95" t="s">
        <v>525</v>
      </c>
    </row>
    <row r="279" spans="4:4" x14ac:dyDescent="0.3">
      <c r="D279" s="95" t="s">
        <v>523</v>
      </c>
    </row>
    <row r="280" spans="4:4" x14ac:dyDescent="0.3">
      <c r="D280" s="95" t="s">
        <v>525</v>
      </c>
    </row>
    <row r="281" spans="4:4" x14ac:dyDescent="0.3">
      <c r="D281" s="95" t="s">
        <v>522</v>
      </c>
    </row>
    <row r="282" spans="4:4" x14ac:dyDescent="0.3">
      <c r="D282" s="95" t="s">
        <v>522</v>
      </c>
    </row>
    <row r="283" spans="4:4" x14ac:dyDescent="0.3">
      <c r="D283" s="95" t="s">
        <v>522</v>
      </c>
    </row>
    <row r="284" spans="4:4" x14ac:dyDescent="0.3">
      <c r="D284" s="95" t="s">
        <v>525</v>
      </c>
    </row>
    <row r="285" spans="4:4" x14ac:dyDescent="0.3">
      <c r="D285" s="95" t="s">
        <v>525</v>
      </c>
    </row>
    <row r="286" spans="4:4" x14ac:dyDescent="0.3">
      <c r="D286" s="95" t="s">
        <v>523</v>
      </c>
    </row>
    <row r="287" spans="4:4" x14ac:dyDescent="0.3">
      <c r="D287" s="95" t="s">
        <v>525</v>
      </c>
    </row>
    <row r="288" spans="4:4" x14ac:dyDescent="0.3">
      <c r="D288" s="95" t="s">
        <v>523</v>
      </c>
    </row>
    <row r="289" spans="4:4" x14ac:dyDescent="0.3">
      <c r="D289" s="95" t="s">
        <v>524</v>
      </c>
    </row>
    <row r="290" spans="4:4" x14ac:dyDescent="0.3">
      <c r="D290" s="95" t="s">
        <v>525</v>
      </c>
    </row>
    <row r="291" spans="4:4" x14ac:dyDescent="0.3">
      <c r="D291" s="95" t="s">
        <v>523</v>
      </c>
    </row>
    <row r="292" spans="4:4" x14ac:dyDescent="0.3">
      <c r="D292" s="95" t="s">
        <v>523</v>
      </c>
    </row>
    <row r="293" spans="4:4" x14ac:dyDescent="0.3">
      <c r="D293" s="95" t="s">
        <v>525</v>
      </c>
    </row>
    <row r="294" spans="4:4" x14ac:dyDescent="0.3">
      <c r="D294" s="95" t="s">
        <v>524</v>
      </c>
    </row>
    <row r="295" spans="4:4" x14ac:dyDescent="0.3">
      <c r="D295" s="95" t="s">
        <v>525</v>
      </c>
    </row>
    <row r="296" spans="4:4" x14ac:dyDescent="0.3">
      <c r="D296" s="95" t="s">
        <v>523</v>
      </c>
    </row>
    <row r="297" spans="4:4" x14ac:dyDescent="0.3">
      <c r="D297" s="95" t="s">
        <v>525</v>
      </c>
    </row>
    <row r="298" spans="4:4" x14ac:dyDescent="0.3">
      <c r="D298" s="95" t="s">
        <v>523</v>
      </c>
    </row>
    <row r="299" spans="4:4" x14ac:dyDescent="0.3">
      <c r="D299" s="95" t="s">
        <v>523</v>
      </c>
    </row>
    <row r="300" spans="4:4" x14ac:dyDescent="0.3">
      <c r="D300" s="95" t="s">
        <v>524</v>
      </c>
    </row>
    <row r="301" spans="4:4" x14ac:dyDescent="0.3">
      <c r="D301" s="95" t="s">
        <v>523</v>
      </c>
    </row>
    <row r="302" spans="4:4" x14ac:dyDescent="0.3">
      <c r="D302" s="95" t="s">
        <v>526</v>
      </c>
    </row>
    <row r="303" spans="4:4" x14ac:dyDescent="0.3">
      <c r="D303" s="95" t="s">
        <v>526</v>
      </c>
    </row>
    <row r="304" spans="4:4" x14ac:dyDescent="0.3">
      <c r="D304" s="95" t="s">
        <v>525</v>
      </c>
    </row>
    <row r="305" spans="4:4" x14ac:dyDescent="0.3">
      <c r="D305" s="95" t="s">
        <v>524</v>
      </c>
    </row>
    <row r="306" spans="4:4" x14ac:dyDescent="0.3">
      <c r="D306" s="95" t="s">
        <v>524</v>
      </c>
    </row>
    <row r="307" spans="4:4" x14ac:dyDescent="0.3">
      <c r="D307" s="95" t="s">
        <v>522</v>
      </c>
    </row>
    <row r="308" spans="4:4" x14ac:dyDescent="0.3">
      <c r="D308" s="95" t="s">
        <v>526</v>
      </c>
    </row>
    <row r="309" spans="4:4" x14ac:dyDescent="0.3">
      <c r="D309" s="95" t="s">
        <v>525</v>
      </c>
    </row>
    <row r="310" spans="4:4" x14ac:dyDescent="0.3">
      <c r="D310" s="95" t="s">
        <v>525</v>
      </c>
    </row>
    <row r="311" spans="4:4" x14ac:dyDescent="0.3">
      <c r="D311" s="95" t="s">
        <v>523</v>
      </c>
    </row>
    <row r="312" spans="4:4" x14ac:dyDescent="0.3">
      <c r="D312" s="95" t="s">
        <v>523</v>
      </c>
    </row>
    <row r="313" spans="4:4" x14ac:dyDescent="0.3">
      <c r="D313" s="95" t="s">
        <v>523</v>
      </c>
    </row>
    <row r="314" spans="4:4" x14ac:dyDescent="0.3">
      <c r="D314" s="95" t="s">
        <v>525</v>
      </c>
    </row>
    <row r="315" spans="4:4" x14ac:dyDescent="0.3">
      <c r="D315" s="95" t="s">
        <v>525</v>
      </c>
    </row>
    <row r="316" spans="4:4" x14ac:dyDescent="0.3">
      <c r="D316" s="95" t="s">
        <v>526</v>
      </c>
    </row>
    <row r="317" spans="4:4" x14ac:dyDescent="0.3">
      <c r="D317" s="95" t="s">
        <v>525</v>
      </c>
    </row>
    <row r="318" spans="4:4" x14ac:dyDescent="0.3">
      <c r="D318" s="95" t="s">
        <v>523</v>
      </c>
    </row>
    <row r="319" spans="4:4" x14ac:dyDescent="0.3">
      <c r="D319" s="95" t="s">
        <v>525</v>
      </c>
    </row>
    <row r="320" spans="4:4" x14ac:dyDescent="0.3">
      <c r="D320" s="95" t="s">
        <v>522</v>
      </c>
    </row>
    <row r="321" spans="4:4" x14ac:dyDescent="0.3">
      <c r="D321" s="95" t="s">
        <v>521</v>
      </c>
    </row>
    <row r="322" spans="4:4" x14ac:dyDescent="0.3">
      <c r="D322" s="95" t="s">
        <v>525</v>
      </c>
    </row>
    <row r="323" spans="4:4" x14ac:dyDescent="0.3">
      <c r="D323" s="95" t="s">
        <v>523</v>
      </c>
    </row>
    <row r="324" spans="4:4" x14ac:dyDescent="0.3">
      <c r="D324" s="95" t="s">
        <v>523</v>
      </c>
    </row>
    <row r="325" spans="4:4" x14ac:dyDescent="0.3">
      <c r="D325" s="95" t="s">
        <v>525</v>
      </c>
    </row>
    <row r="326" spans="4:4" x14ac:dyDescent="0.3">
      <c r="D326" s="95" t="s">
        <v>525</v>
      </c>
    </row>
    <row r="327" spans="4:4" x14ac:dyDescent="0.3">
      <c r="D327" s="95" t="s">
        <v>525</v>
      </c>
    </row>
    <row r="328" spans="4:4" x14ac:dyDescent="0.3">
      <c r="D328" s="95" t="s">
        <v>524</v>
      </c>
    </row>
    <row r="329" spans="4:4" x14ac:dyDescent="0.3">
      <c r="D329" s="95" t="s">
        <v>525</v>
      </c>
    </row>
    <row r="330" spans="4:4" x14ac:dyDescent="0.3">
      <c r="D330" s="95" t="s">
        <v>522</v>
      </c>
    </row>
    <row r="331" spans="4:4" x14ac:dyDescent="0.3">
      <c r="D331" s="95" t="s">
        <v>524</v>
      </c>
    </row>
    <row r="332" spans="4:4" x14ac:dyDescent="0.3">
      <c r="D332" s="95" t="s">
        <v>522</v>
      </c>
    </row>
    <row r="333" spans="4:4" x14ac:dyDescent="0.3">
      <c r="D333" s="95" t="s">
        <v>521</v>
      </c>
    </row>
    <row r="334" spans="4:4" x14ac:dyDescent="0.3">
      <c r="D334" s="95" t="s">
        <v>523</v>
      </c>
    </row>
    <row r="335" spans="4:4" x14ac:dyDescent="0.3">
      <c r="D335" s="95" t="s">
        <v>523</v>
      </c>
    </row>
    <row r="336" spans="4:4" x14ac:dyDescent="0.3">
      <c r="D336" s="95" t="s">
        <v>526</v>
      </c>
    </row>
    <row r="337" spans="4:4" x14ac:dyDescent="0.3">
      <c r="D337" s="95" t="s">
        <v>525</v>
      </c>
    </row>
    <row r="338" spans="4:4" x14ac:dyDescent="0.3">
      <c r="D338" s="95" t="s">
        <v>523</v>
      </c>
    </row>
    <row r="339" spans="4:4" x14ac:dyDescent="0.3">
      <c r="D339" s="95" t="s">
        <v>523</v>
      </c>
    </row>
    <row r="340" spans="4:4" x14ac:dyDescent="0.3">
      <c r="D340" s="95" t="s">
        <v>526</v>
      </c>
    </row>
    <row r="341" spans="4:4" x14ac:dyDescent="0.3">
      <c r="D341" s="95" t="s">
        <v>523</v>
      </c>
    </row>
    <row r="342" spans="4:4" x14ac:dyDescent="0.3">
      <c r="D342" s="95" t="s">
        <v>523</v>
      </c>
    </row>
    <row r="343" spans="4:4" x14ac:dyDescent="0.3">
      <c r="D343" s="95" t="s">
        <v>523</v>
      </c>
    </row>
    <row r="344" spans="4:4" x14ac:dyDescent="0.3">
      <c r="D344" s="95" t="s">
        <v>523</v>
      </c>
    </row>
    <row r="345" spans="4:4" x14ac:dyDescent="0.3">
      <c r="D345" s="95" t="s">
        <v>526</v>
      </c>
    </row>
    <row r="346" spans="4:4" x14ac:dyDescent="0.3">
      <c r="D346" s="95" t="s">
        <v>522</v>
      </c>
    </row>
    <row r="347" spans="4:4" x14ac:dyDescent="0.3">
      <c r="D347" s="95" t="s">
        <v>525</v>
      </c>
    </row>
    <row r="348" spans="4:4" x14ac:dyDescent="0.3">
      <c r="D348" s="95" t="s">
        <v>523</v>
      </c>
    </row>
    <row r="349" spans="4:4" x14ac:dyDescent="0.3">
      <c r="D349" s="95" t="s">
        <v>522</v>
      </c>
    </row>
    <row r="350" spans="4:4" x14ac:dyDescent="0.3">
      <c r="D350" s="95" t="s">
        <v>526</v>
      </c>
    </row>
    <row r="351" spans="4:4" x14ac:dyDescent="0.3">
      <c r="D351" s="95" t="s">
        <v>525</v>
      </c>
    </row>
    <row r="352" spans="4:4" x14ac:dyDescent="0.3">
      <c r="D352" s="95" t="s">
        <v>524</v>
      </c>
    </row>
    <row r="353" spans="4:4" x14ac:dyDescent="0.3">
      <c r="D353" s="95" t="s">
        <v>526</v>
      </c>
    </row>
    <row r="354" spans="4:4" x14ac:dyDescent="0.3">
      <c r="D354" s="95" t="s">
        <v>526</v>
      </c>
    </row>
    <row r="355" spans="4:4" x14ac:dyDescent="0.3">
      <c r="D355" s="95" t="s">
        <v>526</v>
      </c>
    </row>
    <row r="356" spans="4:4" x14ac:dyDescent="0.3">
      <c r="D356" s="95" t="s">
        <v>522</v>
      </c>
    </row>
    <row r="357" spans="4:4" x14ac:dyDescent="0.3">
      <c r="D357" s="95" t="s">
        <v>525</v>
      </c>
    </row>
    <row r="358" spans="4:4" x14ac:dyDescent="0.3">
      <c r="D358" s="95" t="s">
        <v>525</v>
      </c>
    </row>
    <row r="359" spans="4:4" x14ac:dyDescent="0.3">
      <c r="D359" s="95" t="s">
        <v>522</v>
      </c>
    </row>
    <row r="360" spans="4:4" x14ac:dyDescent="0.3">
      <c r="D360" s="95" t="s">
        <v>521</v>
      </c>
    </row>
    <row r="361" spans="4:4" x14ac:dyDescent="0.3">
      <c r="D361" s="95" t="s">
        <v>523</v>
      </c>
    </row>
    <row r="362" spans="4:4" x14ac:dyDescent="0.3">
      <c r="D362" s="95" t="s">
        <v>523</v>
      </c>
    </row>
    <row r="363" spans="4:4" x14ac:dyDescent="0.3">
      <c r="D363" s="95" t="s">
        <v>522</v>
      </c>
    </row>
    <row r="364" spans="4:4" x14ac:dyDescent="0.3">
      <c r="D364" s="95" t="s">
        <v>525</v>
      </c>
    </row>
    <row r="365" spans="4:4" x14ac:dyDescent="0.3">
      <c r="D365" s="95" t="s">
        <v>525</v>
      </c>
    </row>
    <row r="366" spans="4:4" x14ac:dyDescent="0.3">
      <c r="D366" s="95" t="s">
        <v>523</v>
      </c>
    </row>
    <row r="367" spans="4:4" x14ac:dyDescent="0.3">
      <c r="D367" s="95" t="s">
        <v>521</v>
      </c>
    </row>
    <row r="368" spans="4:4" x14ac:dyDescent="0.3">
      <c r="D368" s="95" t="s">
        <v>522</v>
      </c>
    </row>
    <row r="369" spans="4:4" x14ac:dyDescent="0.3">
      <c r="D369" s="95" t="s">
        <v>525</v>
      </c>
    </row>
    <row r="370" spans="4:4" x14ac:dyDescent="0.3">
      <c r="D370" s="95" t="s">
        <v>523</v>
      </c>
    </row>
    <row r="371" spans="4:4" x14ac:dyDescent="0.3">
      <c r="D371" s="95" t="s">
        <v>525</v>
      </c>
    </row>
    <row r="372" spans="4:4" x14ac:dyDescent="0.3">
      <c r="D372" s="95" t="s">
        <v>523</v>
      </c>
    </row>
    <row r="373" spans="4:4" x14ac:dyDescent="0.3">
      <c r="D373" s="95" t="s">
        <v>525</v>
      </c>
    </row>
    <row r="374" spans="4:4" x14ac:dyDescent="0.3">
      <c r="D374" s="95" t="s">
        <v>525</v>
      </c>
    </row>
    <row r="375" spans="4:4" x14ac:dyDescent="0.3">
      <c r="D375" s="95" t="s">
        <v>522</v>
      </c>
    </row>
    <row r="376" spans="4:4" x14ac:dyDescent="0.3">
      <c r="D376" s="95" t="s">
        <v>525</v>
      </c>
    </row>
    <row r="377" spans="4:4" x14ac:dyDescent="0.3">
      <c r="D377" s="95" t="s">
        <v>523</v>
      </c>
    </row>
    <row r="378" spans="4:4" x14ac:dyDescent="0.3">
      <c r="D378" s="95" t="s">
        <v>524</v>
      </c>
    </row>
    <row r="379" spans="4:4" x14ac:dyDescent="0.3">
      <c r="D379" s="95" t="s">
        <v>523</v>
      </c>
    </row>
    <row r="380" spans="4:4" x14ac:dyDescent="0.3">
      <c r="D380" s="95" t="s">
        <v>522</v>
      </c>
    </row>
    <row r="381" spans="4:4" x14ac:dyDescent="0.3">
      <c r="D381" s="95" t="s">
        <v>525</v>
      </c>
    </row>
    <row r="382" spans="4:4" x14ac:dyDescent="0.3">
      <c r="D382" s="95" t="s">
        <v>525</v>
      </c>
    </row>
    <row r="383" spans="4:4" x14ac:dyDescent="0.3">
      <c r="D383" s="95" t="s">
        <v>524</v>
      </c>
    </row>
    <row r="384" spans="4:4" x14ac:dyDescent="0.3">
      <c r="D384" s="95" t="s">
        <v>523</v>
      </c>
    </row>
    <row r="385" spans="4:4" x14ac:dyDescent="0.3">
      <c r="D385" s="95" t="s">
        <v>523</v>
      </c>
    </row>
    <row r="386" spans="4:4" x14ac:dyDescent="0.3">
      <c r="D386" s="95" t="s">
        <v>524</v>
      </c>
    </row>
    <row r="387" spans="4:4" x14ac:dyDescent="0.3">
      <c r="D387" s="95" t="s">
        <v>521</v>
      </c>
    </row>
    <row r="388" spans="4:4" x14ac:dyDescent="0.3">
      <c r="D388" s="95" t="s">
        <v>523</v>
      </c>
    </row>
    <row r="389" spans="4:4" x14ac:dyDescent="0.3">
      <c r="D389" s="95" t="s">
        <v>521</v>
      </c>
    </row>
    <row r="390" spans="4:4" x14ac:dyDescent="0.3">
      <c r="D390" s="95" t="s">
        <v>524</v>
      </c>
    </row>
    <row r="391" spans="4:4" x14ac:dyDescent="0.3">
      <c r="D391" s="95" t="s">
        <v>523</v>
      </c>
    </row>
    <row r="392" spans="4:4" x14ac:dyDescent="0.3">
      <c r="D392" s="95" t="s">
        <v>523</v>
      </c>
    </row>
    <row r="393" spans="4:4" x14ac:dyDescent="0.3">
      <c r="D393" s="95" t="s">
        <v>525</v>
      </c>
    </row>
    <row r="394" spans="4:4" x14ac:dyDescent="0.3">
      <c r="D394" s="95" t="s">
        <v>523</v>
      </c>
    </row>
    <row r="395" spans="4:4" x14ac:dyDescent="0.3">
      <c r="D395" s="95" t="s">
        <v>523</v>
      </c>
    </row>
    <row r="396" spans="4:4" x14ac:dyDescent="0.3">
      <c r="D396" s="95" t="s">
        <v>523</v>
      </c>
    </row>
    <row r="397" spans="4:4" x14ac:dyDescent="0.3">
      <c r="D397" s="95" t="s">
        <v>523</v>
      </c>
    </row>
    <row r="398" spans="4:4" x14ac:dyDescent="0.3">
      <c r="D398" s="95" t="s">
        <v>525</v>
      </c>
    </row>
    <row r="399" spans="4:4" x14ac:dyDescent="0.3">
      <c r="D399" s="95" t="s">
        <v>523</v>
      </c>
    </row>
    <row r="400" spans="4:4" x14ac:dyDescent="0.3">
      <c r="D400" s="95" t="s">
        <v>525</v>
      </c>
    </row>
    <row r="401" spans="4:4" x14ac:dyDescent="0.3">
      <c r="D401" s="95" t="s">
        <v>523</v>
      </c>
    </row>
    <row r="402" spans="4:4" x14ac:dyDescent="0.3">
      <c r="D402" s="95" t="s">
        <v>522</v>
      </c>
    </row>
    <row r="403" spans="4:4" x14ac:dyDescent="0.3">
      <c r="D403" s="95" t="s">
        <v>525</v>
      </c>
    </row>
    <row r="404" spans="4:4" x14ac:dyDescent="0.3">
      <c r="D404" s="95" t="s">
        <v>523</v>
      </c>
    </row>
    <row r="405" spans="4:4" x14ac:dyDescent="0.3">
      <c r="D405" s="95" t="s">
        <v>523</v>
      </c>
    </row>
    <row r="406" spans="4:4" x14ac:dyDescent="0.3">
      <c r="D406" s="95" t="s">
        <v>525</v>
      </c>
    </row>
    <row r="407" spans="4:4" x14ac:dyDescent="0.3">
      <c r="D407" s="95" t="s">
        <v>525</v>
      </c>
    </row>
    <row r="408" spans="4:4" x14ac:dyDescent="0.3">
      <c r="D408" s="95" t="s">
        <v>524</v>
      </c>
    </row>
    <row r="409" spans="4:4" x14ac:dyDescent="0.3">
      <c r="D409" s="95" t="s">
        <v>525</v>
      </c>
    </row>
    <row r="410" spans="4:4" x14ac:dyDescent="0.3">
      <c r="D410" s="95" t="s">
        <v>523</v>
      </c>
    </row>
    <row r="411" spans="4:4" x14ac:dyDescent="0.3">
      <c r="D411" s="95" t="s">
        <v>522</v>
      </c>
    </row>
    <row r="412" spans="4:4" x14ac:dyDescent="0.3">
      <c r="D412" s="95" t="s">
        <v>525</v>
      </c>
    </row>
    <row r="413" spans="4:4" x14ac:dyDescent="0.3">
      <c r="D413" s="95" t="s">
        <v>522</v>
      </c>
    </row>
    <row r="414" spans="4:4" x14ac:dyDescent="0.3">
      <c r="D414" s="95" t="s">
        <v>524</v>
      </c>
    </row>
    <row r="415" spans="4:4" x14ac:dyDescent="0.3">
      <c r="D415" s="95" t="s">
        <v>523</v>
      </c>
    </row>
    <row r="416" spans="4:4" x14ac:dyDescent="0.3">
      <c r="D416" s="95" t="s">
        <v>525</v>
      </c>
    </row>
    <row r="417" spans="4:4" x14ac:dyDescent="0.3">
      <c r="D417" s="95" t="s">
        <v>523</v>
      </c>
    </row>
    <row r="418" spans="4:4" x14ac:dyDescent="0.3">
      <c r="D418" s="95" t="s">
        <v>525</v>
      </c>
    </row>
    <row r="419" spans="4:4" x14ac:dyDescent="0.3">
      <c r="D419" s="95" t="s">
        <v>523</v>
      </c>
    </row>
    <row r="420" spans="4:4" x14ac:dyDescent="0.3">
      <c r="D420" s="95" t="s">
        <v>525</v>
      </c>
    </row>
    <row r="421" spans="4:4" x14ac:dyDescent="0.3">
      <c r="D421" s="95" t="s">
        <v>523</v>
      </c>
    </row>
    <row r="422" spans="4:4" x14ac:dyDescent="0.3">
      <c r="D422" s="95" t="s">
        <v>526</v>
      </c>
    </row>
    <row r="423" spans="4:4" x14ac:dyDescent="0.3">
      <c r="D423" s="95" t="s">
        <v>521</v>
      </c>
    </row>
    <row r="424" spans="4:4" x14ac:dyDescent="0.3">
      <c r="D424" s="95" t="s">
        <v>521</v>
      </c>
    </row>
    <row r="425" spans="4:4" x14ac:dyDescent="0.3">
      <c r="D425" s="95" t="s">
        <v>526</v>
      </c>
    </row>
    <row r="426" spans="4:4" x14ac:dyDescent="0.3">
      <c r="D426" s="95" t="s">
        <v>522</v>
      </c>
    </row>
    <row r="427" spans="4:4" x14ac:dyDescent="0.3">
      <c r="D427" s="95" t="s">
        <v>521</v>
      </c>
    </row>
    <row r="428" spans="4:4" x14ac:dyDescent="0.3">
      <c r="D428" s="95" t="s">
        <v>525</v>
      </c>
    </row>
    <row r="429" spans="4:4" x14ac:dyDescent="0.3">
      <c r="D429" s="95" t="s">
        <v>523</v>
      </c>
    </row>
    <row r="430" spans="4:4" x14ac:dyDescent="0.3">
      <c r="D430" s="95" t="s">
        <v>524</v>
      </c>
    </row>
    <row r="431" spans="4:4" x14ac:dyDescent="0.3">
      <c r="D431" s="95" t="s">
        <v>524</v>
      </c>
    </row>
    <row r="432" spans="4:4" x14ac:dyDescent="0.3">
      <c r="D432" s="95" t="s">
        <v>525</v>
      </c>
    </row>
    <row r="433" spans="4:4" x14ac:dyDescent="0.3">
      <c r="D433" s="95" t="s">
        <v>522</v>
      </c>
    </row>
    <row r="434" spans="4:4" x14ac:dyDescent="0.3">
      <c r="D434" s="95" t="s">
        <v>521</v>
      </c>
    </row>
    <row r="435" spans="4:4" x14ac:dyDescent="0.3">
      <c r="D435" s="95" t="s">
        <v>524</v>
      </c>
    </row>
    <row r="436" spans="4:4" x14ac:dyDescent="0.3">
      <c r="D436" s="95" t="s">
        <v>523</v>
      </c>
    </row>
    <row r="437" spans="4:4" x14ac:dyDescent="0.3">
      <c r="D437" s="95" t="s">
        <v>523</v>
      </c>
    </row>
    <row r="438" spans="4:4" x14ac:dyDescent="0.3">
      <c r="D438" s="95" t="s">
        <v>523</v>
      </c>
    </row>
    <row r="439" spans="4:4" x14ac:dyDescent="0.3">
      <c r="D439" s="95" t="s">
        <v>523</v>
      </c>
    </row>
    <row r="440" spans="4:4" x14ac:dyDescent="0.3">
      <c r="D440" s="95" t="s">
        <v>525</v>
      </c>
    </row>
    <row r="441" spans="4:4" x14ac:dyDescent="0.3">
      <c r="D441" s="95" t="s">
        <v>523</v>
      </c>
    </row>
    <row r="442" spans="4:4" x14ac:dyDescent="0.3">
      <c r="D442" s="95" t="s">
        <v>523</v>
      </c>
    </row>
    <row r="443" spans="4:4" x14ac:dyDescent="0.3">
      <c r="D443" s="95" t="s">
        <v>523</v>
      </c>
    </row>
    <row r="444" spans="4:4" x14ac:dyDescent="0.3">
      <c r="D444" s="95" t="s">
        <v>525</v>
      </c>
    </row>
    <row r="445" spans="4:4" x14ac:dyDescent="0.3">
      <c r="D445" s="95" t="s">
        <v>524</v>
      </c>
    </row>
    <row r="446" spans="4:4" x14ac:dyDescent="0.3">
      <c r="D446" s="95" t="s">
        <v>523</v>
      </c>
    </row>
    <row r="447" spans="4:4" x14ac:dyDescent="0.3">
      <c r="D447" s="95" t="s">
        <v>525</v>
      </c>
    </row>
    <row r="448" spans="4:4" x14ac:dyDescent="0.3">
      <c r="D448" s="95" t="s">
        <v>524</v>
      </c>
    </row>
    <row r="449" spans="4:4" x14ac:dyDescent="0.3">
      <c r="D449" s="95" t="s">
        <v>523</v>
      </c>
    </row>
    <row r="450" spans="4:4" x14ac:dyDescent="0.3">
      <c r="D450" s="95" t="s">
        <v>523</v>
      </c>
    </row>
    <row r="451" spans="4:4" x14ac:dyDescent="0.3">
      <c r="D451" s="95" t="s">
        <v>525</v>
      </c>
    </row>
    <row r="452" spans="4:4" x14ac:dyDescent="0.3">
      <c r="D452" s="95" t="s">
        <v>525</v>
      </c>
    </row>
    <row r="453" spans="4:4" x14ac:dyDescent="0.3">
      <c r="D453" s="95" t="s">
        <v>523</v>
      </c>
    </row>
    <row r="454" spans="4:4" x14ac:dyDescent="0.3">
      <c r="D454" s="95" t="s">
        <v>525</v>
      </c>
    </row>
    <row r="455" spans="4:4" x14ac:dyDescent="0.3">
      <c r="D455" s="95" t="s">
        <v>521</v>
      </c>
    </row>
    <row r="456" spans="4:4" x14ac:dyDescent="0.3">
      <c r="D456" s="95" t="s">
        <v>525</v>
      </c>
    </row>
    <row r="457" spans="4:4" x14ac:dyDescent="0.3">
      <c r="D457" s="95" t="s">
        <v>521</v>
      </c>
    </row>
    <row r="458" spans="4:4" x14ac:dyDescent="0.3">
      <c r="D458" s="95" t="s">
        <v>525</v>
      </c>
    </row>
    <row r="459" spans="4:4" x14ac:dyDescent="0.3">
      <c r="D459" s="95" t="s">
        <v>523</v>
      </c>
    </row>
    <row r="460" spans="4:4" x14ac:dyDescent="0.3">
      <c r="D460" s="95" t="s">
        <v>524</v>
      </c>
    </row>
    <row r="461" spans="4:4" x14ac:dyDescent="0.3">
      <c r="D461" s="95" t="s">
        <v>522</v>
      </c>
    </row>
    <row r="462" spans="4:4" x14ac:dyDescent="0.3">
      <c r="D462" s="95" t="s">
        <v>525</v>
      </c>
    </row>
    <row r="463" spans="4:4" x14ac:dyDescent="0.3">
      <c r="D463" s="95" t="s">
        <v>525</v>
      </c>
    </row>
    <row r="464" spans="4:4" x14ac:dyDescent="0.3">
      <c r="D464" s="95" t="s">
        <v>525</v>
      </c>
    </row>
    <row r="465" spans="4:4" x14ac:dyDescent="0.3">
      <c r="D465" s="95" t="s">
        <v>525</v>
      </c>
    </row>
    <row r="466" spans="4:4" x14ac:dyDescent="0.3">
      <c r="D466" s="95" t="s">
        <v>525</v>
      </c>
    </row>
    <row r="467" spans="4:4" x14ac:dyDescent="0.3">
      <c r="D467" s="95" t="s">
        <v>525</v>
      </c>
    </row>
    <row r="468" spans="4:4" x14ac:dyDescent="0.3">
      <c r="D468" s="95" t="s">
        <v>525</v>
      </c>
    </row>
    <row r="469" spans="4:4" x14ac:dyDescent="0.3">
      <c r="D469" s="95" t="s">
        <v>521</v>
      </c>
    </row>
    <row r="470" spans="4:4" x14ac:dyDescent="0.3">
      <c r="D470" s="95" t="s">
        <v>526</v>
      </c>
    </row>
    <row r="471" spans="4:4" x14ac:dyDescent="0.3">
      <c r="D471" s="95" t="s">
        <v>526</v>
      </c>
    </row>
    <row r="472" spans="4:4" x14ac:dyDescent="0.3">
      <c r="D472" s="95" t="s">
        <v>523</v>
      </c>
    </row>
    <row r="473" spans="4:4" x14ac:dyDescent="0.3">
      <c r="D473" s="95" t="s">
        <v>523</v>
      </c>
    </row>
    <row r="474" spans="4:4" x14ac:dyDescent="0.3">
      <c r="D474" s="95" t="s">
        <v>526</v>
      </c>
    </row>
    <row r="475" spans="4:4" x14ac:dyDescent="0.3">
      <c r="D475" s="95" t="s">
        <v>523</v>
      </c>
    </row>
    <row r="476" spans="4:4" x14ac:dyDescent="0.3">
      <c r="D476" s="95" t="s">
        <v>525</v>
      </c>
    </row>
    <row r="477" spans="4:4" x14ac:dyDescent="0.3">
      <c r="D477" s="95" t="s">
        <v>523</v>
      </c>
    </row>
    <row r="478" spans="4:4" x14ac:dyDescent="0.3">
      <c r="D478" s="95" t="s">
        <v>525</v>
      </c>
    </row>
    <row r="479" spans="4:4" x14ac:dyDescent="0.3">
      <c r="D479" s="95" t="s">
        <v>523</v>
      </c>
    </row>
    <row r="480" spans="4:4" x14ac:dyDescent="0.3">
      <c r="D480" s="95" t="s">
        <v>522</v>
      </c>
    </row>
    <row r="481" spans="4:4" x14ac:dyDescent="0.3">
      <c r="D481" s="95" t="s">
        <v>526</v>
      </c>
    </row>
    <row r="482" spans="4:4" x14ac:dyDescent="0.3">
      <c r="D482" s="95" t="s">
        <v>524</v>
      </c>
    </row>
    <row r="483" spans="4:4" x14ac:dyDescent="0.3">
      <c r="D483" s="95" t="s">
        <v>523</v>
      </c>
    </row>
    <row r="484" spans="4:4" x14ac:dyDescent="0.3">
      <c r="D484" s="95" t="s">
        <v>524</v>
      </c>
    </row>
    <row r="485" spans="4:4" x14ac:dyDescent="0.3">
      <c r="D485" s="95" t="s">
        <v>523</v>
      </c>
    </row>
    <row r="486" spans="4:4" x14ac:dyDescent="0.3">
      <c r="D486" s="95" t="s">
        <v>524</v>
      </c>
    </row>
    <row r="487" spans="4:4" x14ac:dyDescent="0.3">
      <c r="D487" s="95" t="s">
        <v>525</v>
      </c>
    </row>
    <row r="488" spans="4:4" x14ac:dyDescent="0.3">
      <c r="D488" s="95" t="s">
        <v>526</v>
      </c>
    </row>
    <row r="489" spans="4:4" x14ac:dyDescent="0.3">
      <c r="D489" s="95" t="s">
        <v>523</v>
      </c>
    </row>
    <row r="490" spans="4:4" x14ac:dyDescent="0.3">
      <c r="D490" s="95" t="s">
        <v>525</v>
      </c>
    </row>
    <row r="491" spans="4:4" x14ac:dyDescent="0.3">
      <c r="D491" s="95" t="s">
        <v>526</v>
      </c>
    </row>
    <row r="492" spans="4:4" x14ac:dyDescent="0.3">
      <c r="D492" s="95" t="s">
        <v>525</v>
      </c>
    </row>
    <row r="493" spans="4:4" x14ac:dyDescent="0.3">
      <c r="D493" s="95" t="s">
        <v>525</v>
      </c>
    </row>
    <row r="494" spans="4:4" x14ac:dyDescent="0.3">
      <c r="D494" s="95" t="s">
        <v>523</v>
      </c>
    </row>
    <row r="495" spans="4:4" x14ac:dyDescent="0.3">
      <c r="D495" s="95" t="s">
        <v>522</v>
      </c>
    </row>
    <row r="496" spans="4:4" x14ac:dyDescent="0.3">
      <c r="D496" s="95" t="s">
        <v>525</v>
      </c>
    </row>
    <row r="497" spans="4:4" x14ac:dyDescent="0.3">
      <c r="D497" s="95" t="s">
        <v>523</v>
      </c>
    </row>
    <row r="498" spans="4:4" x14ac:dyDescent="0.3">
      <c r="D498" s="95" t="s">
        <v>522</v>
      </c>
    </row>
    <row r="499" spans="4:4" x14ac:dyDescent="0.3">
      <c r="D499" s="95" t="s">
        <v>523</v>
      </c>
    </row>
    <row r="500" spans="4:4" x14ac:dyDescent="0.3">
      <c r="D500" s="95" t="s">
        <v>524</v>
      </c>
    </row>
    <row r="501" spans="4:4" x14ac:dyDescent="0.3">
      <c r="D501" s="95" t="s">
        <v>525</v>
      </c>
    </row>
    <row r="502" spans="4:4" x14ac:dyDescent="0.3">
      <c r="D502" s="95" t="s">
        <v>521</v>
      </c>
    </row>
    <row r="503" spans="4:4" x14ac:dyDescent="0.3">
      <c r="D503" s="95" t="s">
        <v>525</v>
      </c>
    </row>
    <row r="504" spans="4:4" x14ac:dyDescent="0.3">
      <c r="D504" s="95" t="s">
        <v>524</v>
      </c>
    </row>
    <row r="505" spans="4:4" x14ac:dyDescent="0.3">
      <c r="D505" s="95" t="s">
        <v>525</v>
      </c>
    </row>
    <row r="506" spans="4:4" x14ac:dyDescent="0.3">
      <c r="D506" s="95" t="s">
        <v>523</v>
      </c>
    </row>
    <row r="507" spans="4:4" x14ac:dyDescent="0.3">
      <c r="D507" s="95" t="s">
        <v>526</v>
      </c>
    </row>
    <row r="508" spans="4:4" x14ac:dyDescent="0.3">
      <c r="D508" s="95" t="s">
        <v>523</v>
      </c>
    </row>
    <row r="509" spans="4:4" x14ac:dyDescent="0.3">
      <c r="D509" s="95" t="s">
        <v>523</v>
      </c>
    </row>
    <row r="510" spans="4:4" x14ac:dyDescent="0.3">
      <c r="D510" s="95" t="s">
        <v>524</v>
      </c>
    </row>
    <row r="511" spans="4:4" x14ac:dyDescent="0.3">
      <c r="D511" s="95" t="s">
        <v>523</v>
      </c>
    </row>
    <row r="512" spans="4:4" x14ac:dyDescent="0.3">
      <c r="D512" s="95" t="s">
        <v>525</v>
      </c>
    </row>
    <row r="513" spans="4:4" x14ac:dyDescent="0.3">
      <c r="D513" s="95" t="s">
        <v>525</v>
      </c>
    </row>
    <row r="514" spans="4:4" x14ac:dyDescent="0.3">
      <c r="D514" s="95" t="s">
        <v>523</v>
      </c>
    </row>
    <row r="515" spans="4:4" x14ac:dyDescent="0.3">
      <c r="D515" s="95" t="s">
        <v>525</v>
      </c>
    </row>
    <row r="516" spans="4:4" x14ac:dyDescent="0.3">
      <c r="D516" s="95" t="s">
        <v>524</v>
      </c>
    </row>
    <row r="517" spans="4:4" x14ac:dyDescent="0.3">
      <c r="D517" s="95" t="s">
        <v>525</v>
      </c>
    </row>
    <row r="518" spans="4:4" x14ac:dyDescent="0.3">
      <c r="D518" s="95" t="s">
        <v>526</v>
      </c>
    </row>
    <row r="519" spans="4:4" x14ac:dyDescent="0.3">
      <c r="D519" s="95" t="s">
        <v>524</v>
      </c>
    </row>
    <row r="520" spans="4:4" x14ac:dyDescent="0.3">
      <c r="D520" s="95" t="s">
        <v>525</v>
      </c>
    </row>
    <row r="521" spans="4:4" x14ac:dyDescent="0.3">
      <c r="D521" s="95" t="s">
        <v>524</v>
      </c>
    </row>
    <row r="522" spans="4:4" x14ac:dyDescent="0.3">
      <c r="D522" s="95" t="s">
        <v>522</v>
      </c>
    </row>
    <row r="523" spans="4:4" x14ac:dyDescent="0.3">
      <c r="D523" s="95" t="s">
        <v>523</v>
      </c>
    </row>
    <row r="524" spans="4:4" x14ac:dyDescent="0.3">
      <c r="D524" s="95" t="s">
        <v>523</v>
      </c>
    </row>
    <row r="525" spans="4:4" x14ac:dyDescent="0.3">
      <c r="D525" s="95" t="s">
        <v>524</v>
      </c>
    </row>
    <row r="526" spans="4:4" x14ac:dyDescent="0.3">
      <c r="D526" s="95" t="s">
        <v>522</v>
      </c>
    </row>
    <row r="527" spans="4:4" x14ac:dyDescent="0.3">
      <c r="D527" s="95" t="s">
        <v>523</v>
      </c>
    </row>
    <row r="528" spans="4:4" x14ac:dyDescent="0.3">
      <c r="D528" s="95" t="s">
        <v>523</v>
      </c>
    </row>
    <row r="529" spans="4:4" x14ac:dyDescent="0.3">
      <c r="D529" s="95" t="s">
        <v>524</v>
      </c>
    </row>
    <row r="530" spans="4:4" x14ac:dyDescent="0.3">
      <c r="D530" s="95" t="s">
        <v>525</v>
      </c>
    </row>
    <row r="531" spans="4:4" x14ac:dyDescent="0.3">
      <c r="D531" s="95" t="s">
        <v>525</v>
      </c>
    </row>
    <row r="532" spans="4:4" x14ac:dyDescent="0.3">
      <c r="D532" s="95" t="s">
        <v>525</v>
      </c>
    </row>
    <row r="533" spans="4:4" x14ac:dyDescent="0.3">
      <c r="D533" s="95" t="s">
        <v>525</v>
      </c>
    </row>
    <row r="534" spans="4:4" x14ac:dyDescent="0.3">
      <c r="D534" s="95" t="s">
        <v>523</v>
      </c>
    </row>
    <row r="535" spans="4:4" x14ac:dyDescent="0.3">
      <c r="D535" s="95" t="s">
        <v>523</v>
      </c>
    </row>
    <row r="536" spans="4:4" x14ac:dyDescent="0.3">
      <c r="D536" s="95" t="s">
        <v>523</v>
      </c>
    </row>
    <row r="537" spans="4:4" x14ac:dyDescent="0.3">
      <c r="D537" s="95" t="s">
        <v>526</v>
      </c>
    </row>
    <row r="538" spans="4:4" x14ac:dyDescent="0.3">
      <c r="D538" s="95" t="s">
        <v>525</v>
      </c>
    </row>
    <row r="539" spans="4:4" x14ac:dyDescent="0.3">
      <c r="D539" s="95" t="s">
        <v>523</v>
      </c>
    </row>
    <row r="540" spans="4:4" x14ac:dyDescent="0.3">
      <c r="D540" s="95" t="s">
        <v>521</v>
      </c>
    </row>
    <row r="541" spans="4:4" x14ac:dyDescent="0.3">
      <c r="D541" s="95" t="s">
        <v>522</v>
      </c>
    </row>
    <row r="542" spans="4:4" x14ac:dyDescent="0.3">
      <c r="D542" s="95" t="s">
        <v>523</v>
      </c>
    </row>
    <row r="543" spans="4:4" x14ac:dyDescent="0.3">
      <c r="D543" s="95" t="s">
        <v>523</v>
      </c>
    </row>
    <row r="544" spans="4:4" x14ac:dyDescent="0.3">
      <c r="D544" s="95" t="s">
        <v>525</v>
      </c>
    </row>
    <row r="545" spans="4:4" x14ac:dyDescent="0.3">
      <c r="D545" s="95" t="s">
        <v>523</v>
      </c>
    </row>
    <row r="546" spans="4:4" x14ac:dyDescent="0.3">
      <c r="D546" s="95" t="s">
        <v>526</v>
      </c>
    </row>
    <row r="547" spans="4:4" x14ac:dyDescent="0.3">
      <c r="D547" s="95" t="s">
        <v>525</v>
      </c>
    </row>
    <row r="548" spans="4:4" x14ac:dyDescent="0.3">
      <c r="D548" s="95" t="s">
        <v>525</v>
      </c>
    </row>
    <row r="549" spans="4:4" x14ac:dyDescent="0.3">
      <c r="D549" s="95" t="s">
        <v>524</v>
      </c>
    </row>
    <row r="550" spans="4:4" x14ac:dyDescent="0.3">
      <c r="D550" s="95" t="s">
        <v>525</v>
      </c>
    </row>
    <row r="551" spans="4:4" x14ac:dyDescent="0.3">
      <c r="D551" s="95" t="s">
        <v>523</v>
      </c>
    </row>
    <row r="552" spans="4:4" x14ac:dyDescent="0.3">
      <c r="D552" s="95" t="s">
        <v>525</v>
      </c>
    </row>
    <row r="553" spans="4:4" x14ac:dyDescent="0.3">
      <c r="D553" s="95" t="s">
        <v>525</v>
      </c>
    </row>
    <row r="554" spans="4:4" x14ac:dyDescent="0.3">
      <c r="D554" s="95" t="s">
        <v>525</v>
      </c>
    </row>
    <row r="555" spans="4:4" x14ac:dyDescent="0.3">
      <c r="D555" s="95" t="s">
        <v>523</v>
      </c>
    </row>
    <row r="556" spans="4:4" x14ac:dyDescent="0.3">
      <c r="D556" s="95" t="s">
        <v>525</v>
      </c>
    </row>
    <row r="557" spans="4:4" x14ac:dyDescent="0.3">
      <c r="D557" s="95" t="s">
        <v>524</v>
      </c>
    </row>
    <row r="558" spans="4:4" x14ac:dyDescent="0.3">
      <c r="D558" s="95" t="s">
        <v>523</v>
      </c>
    </row>
    <row r="559" spans="4:4" x14ac:dyDescent="0.3">
      <c r="D559" s="95" t="s">
        <v>523</v>
      </c>
    </row>
    <row r="560" spans="4:4" x14ac:dyDescent="0.3">
      <c r="D560" s="95" t="s">
        <v>523</v>
      </c>
    </row>
    <row r="561" spans="4:4" x14ac:dyDescent="0.3">
      <c r="D561" s="95" t="s">
        <v>525</v>
      </c>
    </row>
    <row r="562" spans="4:4" x14ac:dyDescent="0.3">
      <c r="D562" s="95" t="s">
        <v>523</v>
      </c>
    </row>
    <row r="563" spans="4:4" x14ac:dyDescent="0.3">
      <c r="D563" s="95" t="s">
        <v>523</v>
      </c>
    </row>
    <row r="564" spans="4:4" x14ac:dyDescent="0.3">
      <c r="D564" s="95" t="s">
        <v>525</v>
      </c>
    </row>
    <row r="565" spans="4:4" x14ac:dyDescent="0.3">
      <c r="D565" s="95" t="s">
        <v>521</v>
      </c>
    </row>
    <row r="566" spans="4:4" x14ac:dyDescent="0.3">
      <c r="D566" s="95" t="s">
        <v>525</v>
      </c>
    </row>
    <row r="567" spans="4:4" x14ac:dyDescent="0.3">
      <c r="D567" s="95" t="s">
        <v>524</v>
      </c>
    </row>
    <row r="568" spans="4:4" x14ac:dyDescent="0.3">
      <c r="D568" s="95" t="s">
        <v>522</v>
      </c>
    </row>
    <row r="569" spans="4:4" x14ac:dyDescent="0.3">
      <c r="D569" s="95" t="s">
        <v>526</v>
      </c>
    </row>
    <row r="570" spans="4:4" x14ac:dyDescent="0.3">
      <c r="D570" s="95" t="s">
        <v>523</v>
      </c>
    </row>
    <row r="571" spans="4:4" x14ac:dyDescent="0.3">
      <c r="D571" s="95" t="s">
        <v>523</v>
      </c>
    </row>
    <row r="572" spans="4:4" x14ac:dyDescent="0.3">
      <c r="D572" s="95" t="s">
        <v>524</v>
      </c>
    </row>
    <row r="573" spans="4:4" x14ac:dyDescent="0.3">
      <c r="D573" s="95" t="s">
        <v>523</v>
      </c>
    </row>
    <row r="574" spans="4:4" x14ac:dyDescent="0.3">
      <c r="D574" s="95" t="s">
        <v>522</v>
      </c>
    </row>
    <row r="575" spans="4:4" x14ac:dyDescent="0.3">
      <c r="D575" s="95" t="s">
        <v>525</v>
      </c>
    </row>
    <row r="576" spans="4:4" x14ac:dyDescent="0.3">
      <c r="D576" s="95" t="s">
        <v>521</v>
      </c>
    </row>
    <row r="577" spans="4:4" x14ac:dyDescent="0.3">
      <c r="D577" s="95" t="s">
        <v>522</v>
      </c>
    </row>
    <row r="578" spans="4:4" x14ac:dyDescent="0.3">
      <c r="D578" s="95" t="s">
        <v>522</v>
      </c>
    </row>
    <row r="579" spans="4:4" x14ac:dyDescent="0.3">
      <c r="D579" s="95" t="s">
        <v>522</v>
      </c>
    </row>
    <row r="580" spans="4:4" x14ac:dyDescent="0.3">
      <c r="D580" s="95" t="s">
        <v>525</v>
      </c>
    </row>
    <row r="581" spans="4:4" x14ac:dyDescent="0.3">
      <c r="D581" s="95" t="s">
        <v>525</v>
      </c>
    </row>
    <row r="582" spans="4:4" x14ac:dyDescent="0.3">
      <c r="D582" s="95" t="s">
        <v>525</v>
      </c>
    </row>
    <row r="583" spans="4:4" x14ac:dyDescent="0.3">
      <c r="D583" s="95" t="s">
        <v>526</v>
      </c>
    </row>
    <row r="584" spans="4:4" x14ac:dyDescent="0.3">
      <c r="D584" s="95" t="s">
        <v>526</v>
      </c>
    </row>
    <row r="585" spans="4:4" x14ac:dyDescent="0.3">
      <c r="D585" s="95" t="s">
        <v>523</v>
      </c>
    </row>
    <row r="586" spans="4:4" x14ac:dyDescent="0.3">
      <c r="D586" s="95" t="s">
        <v>524</v>
      </c>
    </row>
    <row r="587" spans="4:4" x14ac:dyDescent="0.3">
      <c r="D587" s="95" t="s">
        <v>523</v>
      </c>
    </row>
    <row r="588" spans="4:4" x14ac:dyDescent="0.3">
      <c r="D588" s="95" t="s">
        <v>523</v>
      </c>
    </row>
    <row r="589" spans="4:4" x14ac:dyDescent="0.3">
      <c r="D589" s="95" t="s">
        <v>525</v>
      </c>
    </row>
    <row r="590" spans="4:4" x14ac:dyDescent="0.3">
      <c r="D590" s="95" t="s">
        <v>523</v>
      </c>
    </row>
    <row r="591" spans="4:4" x14ac:dyDescent="0.3">
      <c r="D591" s="95" t="s">
        <v>523</v>
      </c>
    </row>
    <row r="592" spans="4:4" x14ac:dyDescent="0.3">
      <c r="D592" s="95" t="s">
        <v>525</v>
      </c>
    </row>
    <row r="593" spans="4:4" x14ac:dyDescent="0.3">
      <c r="D593" s="95" t="s">
        <v>524</v>
      </c>
    </row>
    <row r="594" spans="4:4" x14ac:dyDescent="0.3">
      <c r="D594" s="95" t="s">
        <v>522</v>
      </c>
    </row>
    <row r="595" spans="4:4" x14ac:dyDescent="0.3">
      <c r="D595" s="95" t="s">
        <v>525</v>
      </c>
    </row>
    <row r="596" spans="4:4" x14ac:dyDescent="0.3">
      <c r="D596" s="95" t="s">
        <v>523</v>
      </c>
    </row>
    <row r="597" spans="4:4" x14ac:dyDescent="0.3">
      <c r="D597" s="95" t="s">
        <v>525</v>
      </c>
    </row>
    <row r="598" spans="4:4" x14ac:dyDescent="0.3">
      <c r="D598" s="95" t="s">
        <v>525</v>
      </c>
    </row>
    <row r="599" spans="4:4" x14ac:dyDescent="0.3">
      <c r="D599" s="95" t="s">
        <v>525</v>
      </c>
    </row>
    <row r="600" spans="4:4" x14ac:dyDescent="0.3">
      <c r="D600" s="95" t="s">
        <v>526</v>
      </c>
    </row>
    <row r="601" spans="4:4" x14ac:dyDescent="0.3">
      <c r="D601" s="95" t="s">
        <v>525</v>
      </c>
    </row>
    <row r="602" spans="4:4" x14ac:dyDescent="0.3">
      <c r="D602" s="95" t="s">
        <v>525</v>
      </c>
    </row>
    <row r="603" spans="4:4" x14ac:dyDescent="0.3">
      <c r="D603" s="95" t="s">
        <v>525</v>
      </c>
    </row>
    <row r="604" spans="4:4" x14ac:dyDescent="0.3">
      <c r="D604" s="95" t="s">
        <v>524</v>
      </c>
    </row>
    <row r="605" spans="4:4" x14ac:dyDescent="0.3">
      <c r="D605" s="95" t="s">
        <v>523</v>
      </c>
    </row>
    <row r="606" spans="4:4" x14ac:dyDescent="0.3">
      <c r="D606" s="95" t="s">
        <v>523</v>
      </c>
    </row>
    <row r="607" spans="4:4" x14ac:dyDescent="0.3">
      <c r="D607" s="95" t="s">
        <v>521</v>
      </c>
    </row>
    <row r="608" spans="4:4" x14ac:dyDescent="0.3">
      <c r="D608" s="95" t="s">
        <v>525</v>
      </c>
    </row>
    <row r="609" spans="4:4" x14ac:dyDescent="0.3">
      <c r="D609" s="95" t="s">
        <v>523</v>
      </c>
    </row>
    <row r="610" spans="4:4" x14ac:dyDescent="0.3">
      <c r="D610" s="95" t="s">
        <v>526</v>
      </c>
    </row>
    <row r="611" spans="4:4" x14ac:dyDescent="0.3">
      <c r="D611" s="95" t="s">
        <v>525</v>
      </c>
    </row>
    <row r="612" spans="4:4" x14ac:dyDescent="0.3">
      <c r="D612" s="95" t="s">
        <v>523</v>
      </c>
    </row>
    <row r="613" spans="4:4" x14ac:dyDescent="0.3">
      <c r="D613" s="95" t="s">
        <v>525</v>
      </c>
    </row>
    <row r="614" spans="4:4" x14ac:dyDescent="0.3">
      <c r="D614" s="95" t="s">
        <v>521</v>
      </c>
    </row>
    <row r="615" spans="4:4" x14ac:dyDescent="0.3">
      <c r="D615" s="95" t="s">
        <v>525</v>
      </c>
    </row>
    <row r="616" spans="4:4" x14ac:dyDescent="0.3">
      <c r="D616" s="95" t="s">
        <v>522</v>
      </c>
    </row>
    <row r="617" spans="4:4" x14ac:dyDescent="0.3">
      <c r="D617" s="95" t="s">
        <v>525</v>
      </c>
    </row>
    <row r="618" spans="4:4" x14ac:dyDescent="0.3">
      <c r="D618" s="95" t="s">
        <v>525</v>
      </c>
    </row>
    <row r="619" spans="4:4" x14ac:dyDescent="0.3">
      <c r="D619" s="95" t="s">
        <v>522</v>
      </c>
    </row>
    <row r="620" spans="4:4" x14ac:dyDescent="0.3">
      <c r="D620" s="95" t="s">
        <v>525</v>
      </c>
    </row>
    <row r="621" spans="4:4" x14ac:dyDescent="0.3">
      <c r="D621" s="95" t="s">
        <v>521</v>
      </c>
    </row>
    <row r="622" spans="4:4" x14ac:dyDescent="0.3">
      <c r="D622" s="95" t="s">
        <v>523</v>
      </c>
    </row>
    <row r="623" spans="4:4" x14ac:dyDescent="0.3">
      <c r="D623" s="95" t="s">
        <v>523</v>
      </c>
    </row>
    <row r="624" spans="4:4" x14ac:dyDescent="0.3">
      <c r="D624" s="95" t="s">
        <v>525</v>
      </c>
    </row>
    <row r="625" spans="4:4" x14ac:dyDescent="0.3">
      <c r="D625" s="95" t="s">
        <v>525</v>
      </c>
    </row>
    <row r="626" spans="4:4" x14ac:dyDescent="0.3">
      <c r="D626" s="95" t="s">
        <v>524</v>
      </c>
    </row>
    <row r="627" spans="4:4" x14ac:dyDescent="0.3">
      <c r="D627" s="95" t="s">
        <v>524</v>
      </c>
    </row>
    <row r="628" spans="4:4" x14ac:dyDescent="0.3">
      <c r="D628" s="95" t="s">
        <v>526</v>
      </c>
    </row>
    <row r="629" spans="4:4" x14ac:dyDescent="0.3">
      <c r="D629" s="95" t="s">
        <v>525</v>
      </c>
    </row>
    <row r="630" spans="4:4" x14ac:dyDescent="0.3">
      <c r="D630" s="95" t="s">
        <v>525</v>
      </c>
    </row>
    <row r="631" spans="4:4" x14ac:dyDescent="0.3">
      <c r="D631" s="95" t="s">
        <v>523</v>
      </c>
    </row>
    <row r="632" spans="4:4" x14ac:dyDescent="0.3">
      <c r="D632" s="95" t="s">
        <v>522</v>
      </c>
    </row>
    <row r="633" spans="4:4" x14ac:dyDescent="0.3">
      <c r="D633" s="95" t="s">
        <v>522</v>
      </c>
    </row>
    <row r="634" spans="4:4" x14ac:dyDescent="0.3">
      <c r="D634" s="95" t="s">
        <v>523</v>
      </c>
    </row>
    <row r="635" spans="4:4" x14ac:dyDescent="0.3">
      <c r="D635" s="95" t="s">
        <v>523</v>
      </c>
    </row>
    <row r="636" spans="4:4" x14ac:dyDescent="0.3">
      <c r="D636" s="95" t="s">
        <v>523</v>
      </c>
    </row>
    <row r="637" spans="4:4" x14ac:dyDescent="0.3">
      <c r="D637" s="95" t="s">
        <v>525</v>
      </c>
    </row>
    <row r="638" spans="4:4" x14ac:dyDescent="0.3">
      <c r="D638" s="95" t="s">
        <v>523</v>
      </c>
    </row>
    <row r="639" spans="4:4" x14ac:dyDescent="0.3">
      <c r="D639" s="95" t="s">
        <v>523</v>
      </c>
    </row>
    <row r="640" spans="4:4" x14ac:dyDescent="0.3">
      <c r="D640" s="95" t="s">
        <v>523</v>
      </c>
    </row>
    <row r="641" spans="4:4" x14ac:dyDescent="0.3">
      <c r="D641" s="95" t="s">
        <v>522</v>
      </c>
    </row>
    <row r="642" spans="4:4" x14ac:dyDescent="0.3">
      <c r="D642" s="95" t="s">
        <v>522</v>
      </c>
    </row>
    <row r="643" spans="4:4" x14ac:dyDescent="0.3">
      <c r="D643" s="95" t="s">
        <v>523</v>
      </c>
    </row>
    <row r="644" spans="4:4" x14ac:dyDescent="0.3">
      <c r="D644" s="95" t="s">
        <v>525</v>
      </c>
    </row>
    <row r="645" spans="4:4" x14ac:dyDescent="0.3">
      <c r="D645" s="95" t="s">
        <v>522</v>
      </c>
    </row>
    <row r="646" spans="4:4" x14ac:dyDescent="0.3">
      <c r="D646" s="95" t="s">
        <v>525</v>
      </c>
    </row>
    <row r="647" spans="4:4" x14ac:dyDescent="0.3">
      <c r="D647" s="95" t="s">
        <v>521</v>
      </c>
    </row>
    <row r="648" spans="4:4" x14ac:dyDescent="0.3">
      <c r="D648" s="95" t="s">
        <v>523</v>
      </c>
    </row>
    <row r="649" spans="4:4" x14ac:dyDescent="0.3">
      <c r="D649" s="95" t="s">
        <v>525</v>
      </c>
    </row>
    <row r="650" spans="4:4" x14ac:dyDescent="0.3">
      <c r="D650" s="95" t="s">
        <v>523</v>
      </c>
    </row>
    <row r="651" spans="4:4" x14ac:dyDescent="0.3">
      <c r="D651" s="95" t="s">
        <v>525</v>
      </c>
    </row>
    <row r="652" spans="4:4" x14ac:dyDescent="0.3">
      <c r="D652" s="95" t="s">
        <v>523</v>
      </c>
    </row>
    <row r="653" spans="4:4" x14ac:dyDescent="0.3">
      <c r="D653" s="95" t="s">
        <v>523</v>
      </c>
    </row>
    <row r="654" spans="4:4" x14ac:dyDescent="0.3">
      <c r="D654" s="95" t="s">
        <v>526</v>
      </c>
    </row>
    <row r="655" spans="4:4" x14ac:dyDescent="0.3">
      <c r="D655" s="95" t="s">
        <v>526</v>
      </c>
    </row>
    <row r="656" spans="4:4" x14ac:dyDescent="0.3">
      <c r="D656" s="95" t="s">
        <v>523</v>
      </c>
    </row>
    <row r="657" spans="4:4" x14ac:dyDescent="0.3">
      <c r="D657" s="95" t="s">
        <v>523</v>
      </c>
    </row>
    <row r="658" spans="4:4" x14ac:dyDescent="0.3">
      <c r="D658" s="95" t="s">
        <v>521</v>
      </c>
    </row>
    <row r="659" spans="4:4" x14ac:dyDescent="0.3">
      <c r="D659" s="95" t="s">
        <v>525</v>
      </c>
    </row>
    <row r="660" spans="4:4" x14ac:dyDescent="0.3">
      <c r="D660" s="95" t="s">
        <v>525</v>
      </c>
    </row>
    <row r="661" spans="4:4" x14ac:dyDescent="0.3">
      <c r="D661" s="95" t="s">
        <v>523</v>
      </c>
    </row>
    <row r="662" spans="4:4" x14ac:dyDescent="0.3">
      <c r="D662" s="95" t="s">
        <v>525</v>
      </c>
    </row>
    <row r="663" spans="4:4" x14ac:dyDescent="0.3">
      <c r="D663" s="95" t="s">
        <v>525</v>
      </c>
    </row>
    <row r="664" spans="4:4" x14ac:dyDescent="0.3">
      <c r="D664" s="95" t="s">
        <v>526</v>
      </c>
    </row>
    <row r="665" spans="4:4" x14ac:dyDescent="0.3">
      <c r="D665" s="95" t="s">
        <v>525</v>
      </c>
    </row>
    <row r="666" spans="4:4" x14ac:dyDescent="0.3">
      <c r="D666" s="95" t="s">
        <v>522</v>
      </c>
    </row>
    <row r="667" spans="4:4" x14ac:dyDescent="0.3">
      <c r="D667" s="95" t="s">
        <v>523</v>
      </c>
    </row>
    <row r="668" spans="4:4" x14ac:dyDescent="0.3">
      <c r="D668" s="95" t="s">
        <v>525</v>
      </c>
    </row>
    <row r="669" spans="4:4" x14ac:dyDescent="0.3">
      <c r="D669" s="95" t="s">
        <v>522</v>
      </c>
    </row>
    <row r="670" spans="4:4" x14ac:dyDescent="0.3">
      <c r="D670" s="95" t="s">
        <v>523</v>
      </c>
    </row>
    <row r="671" spans="4:4" x14ac:dyDescent="0.3">
      <c r="D671" s="95" t="s">
        <v>523</v>
      </c>
    </row>
    <row r="672" spans="4:4" x14ac:dyDescent="0.3">
      <c r="D672" s="95" t="s">
        <v>523</v>
      </c>
    </row>
    <row r="673" spans="4:4" x14ac:dyDescent="0.3">
      <c r="D673" s="95" t="s">
        <v>522</v>
      </c>
    </row>
    <row r="674" spans="4:4" x14ac:dyDescent="0.3">
      <c r="D674" s="95" t="s">
        <v>525</v>
      </c>
    </row>
    <row r="675" spans="4:4" x14ac:dyDescent="0.3">
      <c r="D675" s="95" t="s">
        <v>523</v>
      </c>
    </row>
    <row r="676" spans="4:4" x14ac:dyDescent="0.3">
      <c r="D676" s="95" t="s">
        <v>523</v>
      </c>
    </row>
    <row r="677" spans="4:4" x14ac:dyDescent="0.3">
      <c r="D677" s="95" t="s">
        <v>524</v>
      </c>
    </row>
    <row r="678" spans="4:4" x14ac:dyDescent="0.3">
      <c r="D678" s="95" t="s">
        <v>525</v>
      </c>
    </row>
    <row r="679" spans="4:4" x14ac:dyDescent="0.3">
      <c r="D679" s="95" t="s">
        <v>524</v>
      </c>
    </row>
    <row r="680" spans="4:4" x14ac:dyDescent="0.3">
      <c r="D680" s="95" t="s">
        <v>522</v>
      </c>
    </row>
    <row r="681" spans="4:4" x14ac:dyDescent="0.3">
      <c r="D681" s="95" t="s">
        <v>524</v>
      </c>
    </row>
    <row r="682" spans="4:4" x14ac:dyDescent="0.3">
      <c r="D682" s="95" t="s">
        <v>525</v>
      </c>
    </row>
    <row r="683" spans="4:4" x14ac:dyDescent="0.3">
      <c r="D683" s="95" t="s">
        <v>521</v>
      </c>
    </row>
    <row r="684" spans="4:4" x14ac:dyDescent="0.3">
      <c r="D684" s="95" t="s">
        <v>523</v>
      </c>
    </row>
    <row r="685" spans="4:4" x14ac:dyDescent="0.3">
      <c r="D685" s="95" t="s">
        <v>522</v>
      </c>
    </row>
    <row r="686" spans="4:4" x14ac:dyDescent="0.3">
      <c r="D686" s="95" t="s">
        <v>522</v>
      </c>
    </row>
    <row r="687" spans="4:4" x14ac:dyDescent="0.3">
      <c r="D687" s="95" t="s">
        <v>524</v>
      </c>
    </row>
    <row r="688" spans="4:4" x14ac:dyDescent="0.3">
      <c r="D688" s="95" t="s">
        <v>524</v>
      </c>
    </row>
    <row r="689" spans="4:4" x14ac:dyDescent="0.3">
      <c r="D689" s="95" t="s">
        <v>525</v>
      </c>
    </row>
    <row r="690" spans="4:4" x14ac:dyDescent="0.3">
      <c r="D690" s="95" t="s">
        <v>523</v>
      </c>
    </row>
    <row r="691" spans="4:4" x14ac:dyDescent="0.3">
      <c r="D691" s="95" t="s">
        <v>523</v>
      </c>
    </row>
    <row r="692" spans="4:4" x14ac:dyDescent="0.3">
      <c r="D692" s="95" t="s">
        <v>525</v>
      </c>
    </row>
    <row r="693" spans="4:4" x14ac:dyDescent="0.3">
      <c r="D693" s="95" t="s">
        <v>523</v>
      </c>
    </row>
    <row r="694" spans="4:4" x14ac:dyDescent="0.3">
      <c r="D694" s="95" t="s">
        <v>523</v>
      </c>
    </row>
    <row r="695" spans="4:4" x14ac:dyDescent="0.3">
      <c r="D695" s="95" t="s">
        <v>522</v>
      </c>
    </row>
    <row r="696" spans="4:4" x14ac:dyDescent="0.3">
      <c r="D696" s="95" t="s">
        <v>523</v>
      </c>
    </row>
    <row r="697" spans="4:4" x14ac:dyDescent="0.3">
      <c r="D697" s="95" t="s">
        <v>524</v>
      </c>
    </row>
    <row r="698" spans="4:4" x14ac:dyDescent="0.3">
      <c r="D698" s="95" t="s">
        <v>524</v>
      </c>
    </row>
    <row r="699" spans="4:4" x14ac:dyDescent="0.3">
      <c r="D699" s="95" t="s">
        <v>522</v>
      </c>
    </row>
    <row r="700" spans="4:4" x14ac:dyDescent="0.3">
      <c r="D700" s="95" t="s">
        <v>525</v>
      </c>
    </row>
    <row r="701" spans="4:4" x14ac:dyDescent="0.3">
      <c r="D701" s="95" t="s">
        <v>523</v>
      </c>
    </row>
    <row r="702" spans="4:4" x14ac:dyDescent="0.3">
      <c r="D702" s="95" t="s">
        <v>525</v>
      </c>
    </row>
    <row r="703" spans="4:4" x14ac:dyDescent="0.3">
      <c r="D703" s="95" t="s">
        <v>524</v>
      </c>
    </row>
    <row r="704" spans="4:4" x14ac:dyDescent="0.3">
      <c r="D704" s="95" t="s">
        <v>525</v>
      </c>
    </row>
    <row r="705" spans="4:4" x14ac:dyDescent="0.3">
      <c r="D705" s="95" t="s">
        <v>525</v>
      </c>
    </row>
    <row r="706" spans="4:4" x14ac:dyDescent="0.3">
      <c r="D706" s="95" t="s">
        <v>525</v>
      </c>
    </row>
    <row r="707" spans="4:4" x14ac:dyDescent="0.3">
      <c r="D707" s="95" t="s">
        <v>523</v>
      </c>
    </row>
    <row r="708" spans="4:4" x14ac:dyDescent="0.3">
      <c r="D708" s="95" t="s">
        <v>525</v>
      </c>
    </row>
    <row r="709" spans="4:4" x14ac:dyDescent="0.3">
      <c r="D709" s="95" t="s">
        <v>525</v>
      </c>
    </row>
    <row r="710" spans="4:4" x14ac:dyDescent="0.3">
      <c r="D710" s="95" t="s">
        <v>522</v>
      </c>
    </row>
    <row r="711" spans="4:4" x14ac:dyDescent="0.3">
      <c r="D711" s="95" t="s">
        <v>525</v>
      </c>
    </row>
    <row r="712" spans="4:4" x14ac:dyDescent="0.3">
      <c r="D712" s="95" t="s">
        <v>526</v>
      </c>
    </row>
    <row r="713" spans="4:4" x14ac:dyDescent="0.3">
      <c r="D713" s="95" t="s">
        <v>524</v>
      </c>
    </row>
    <row r="714" spans="4:4" x14ac:dyDescent="0.3">
      <c r="D714" s="95" t="s">
        <v>521</v>
      </c>
    </row>
    <row r="715" spans="4:4" x14ac:dyDescent="0.3">
      <c r="D715" s="95" t="s">
        <v>523</v>
      </c>
    </row>
    <row r="716" spans="4:4" x14ac:dyDescent="0.3">
      <c r="D716" s="95" t="s">
        <v>525</v>
      </c>
    </row>
    <row r="717" spans="4:4" x14ac:dyDescent="0.3">
      <c r="D717" s="95" t="s">
        <v>521</v>
      </c>
    </row>
    <row r="718" spans="4:4" x14ac:dyDescent="0.3">
      <c r="D718" s="95" t="s">
        <v>525</v>
      </c>
    </row>
    <row r="719" spans="4:4" x14ac:dyDescent="0.3">
      <c r="D719" s="95" t="s">
        <v>522</v>
      </c>
    </row>
    <row r="720" spans="4:4" x14ac:dyDescent="0.3">
      <c r="D720" s="95" t="s">
        <v>523</v>
      </c>
    </row>
    <row r="721" spans="4:4" x14ac:dyDescent="0.3">
      <c r="D721" s="95" t="s">
        <v>525</v>
      </c>
    </row>
    <row r="722" spans="4:4" x14ac:dyDescent="0.3">
      <c r="D722" s="95" t="s">
        <v>525</v>
      </c>
    </row>
    <row r="723" spans="4:4" x14ac:dyDescent="0.3">
      <c r="D723" s="95" t="s">
        <v>524</v>
      </c>
    </row>
    <row r="724" spans="4:4" x14ac:dyDescent="0.3">
      <c r="D724" s="95" t="s">
        <v>524</v>
      </c>
    </row>
    <row r="725" spans="4:4" x14ac:dyDescent="0.3">
      <c r="D725" s="95" t="s">
        <v>524</v>
      </c>
    </row>
    <row r="726" spans="4:4" x14ac:dyDescent="0.3">
      <c r="D726" s="95" t="s">
        <v>521</v>
      </c>
    </row>
    <row r="727" spans="4:4" x14ac:dyDescent="0.3">
      <c r="D727" s="95" t="s">
        <v>526</v>
      </c>
    </row>
    <row r="728" spans="4:4" x14ac:dyDescent="0.3">
      <c r="D728" s="95" t="s">
        <v>525</v>
      </c>
    </row>
    <row r="729" spans="4:4" x14ac:dyDescent="0.3">
      <c r="D729" s="95" t="s">
        <v>526</v>
      </c>
    </row>
    <row r="730" spans="4:4" x14ac:dyDescent="0.3">
      <c r="D730" s="95" t="s">
        <v>525</v>
      </c>
    </row>
    <row r="731" spans="4:4" x14ac:dyDescent="0.3">
      <c r="D731" s="95" t="s">
        <v>523</v>
      </c>
    </row>
    <row r="732" spans="4:4" x14ac:dyDescent="0.3">
      <c r="D732" s="95" t="s">
        <v>525</v>
      </c>
    </row>
    <row r="733" spans="4:4" x14ac:dyDescent="0.3">
      <c r="D733" s="95" t="s">
        <v>525</v>
      </c>
    </row>
    <row r="734" spans="4:4" x14ac:dyDescent="0.3">
      <c r="D734" s="95" t="s">
        <v>525</v>
      </c>
    </row>
    <row r="735" spans="4:4" x14ac:dyDescent="0.3">
      <c r="D735" s="95" t="s">
        <v>525</v>
      </c>
    </row>
    <row r="736" spans="4:4" x14ac:dyDescent="0.3">
      <c r="D736" s="95" t="s">
        <v>525</v>
      </c>
    </row>
    <row r="737" spans="4:4" x14ac:dyDescent="0.3">
      <c r="D737" s="95" t="s">
        <v>525</v>
      </c>
    </row>
    <row r="738" spans="4:4" x14ac:dyDescent="0.3">
      <c r="D738" s="95" t="s">
        <v>521</v>
      </c>
    </row>
    <row r="739" spans="4:4" x14ac:dyDescent="0.3">
      <c r="D739" s="95" t="s">
        <v>525</v>
      </c>
    </row>
    <row r="740" spans="4:4" x14ac:dyDescent="0.3">
      <c r="D740" s="95" t="s">
        <v>524</v>
      </c>
    </row>
    <row r="741" spans="4:4" x14ac:dyDescent="0.3">
      <c r="D741" s="95" t="s">
        <v>522</v>
      </c>
    </row>
    <row r="742" spans="4:4" x14ac:dyDescent="0.3">
      <c r="D742" s="95" t="s">
        <v>521</v>
      </c>
    </row>
    <row r="743" spans="4:4" x14ac:dyDescent="0.3">
      <c r="D743" s="95" t="s">
        <v>525</v>
      </c>
    </row>
    <row r="744" spans="4:4" x14ac:dyDescent="0.3">
      <c r="D744" s="95" t="s">
        <v>521</v>
      </c>
    </row>
    <row r="745" spans="4:4" x14ac:dyDescent="0.3">
      <c r="D745" s="95" t="s">
        <v>522</v>
      </c>
    </row>
    <row r="746" spans="4:4" x14ac:dyDescent="0.3">
      <c r="D746" s="95" t="s">
        <v>525</v>
      </c>
    </row>
    <row r="747" spans="4:4" x14ac:dyDescent="0.3">
      <c r="D747" s="95" t="s">
        <v>524</v>
      </c>
    </row>
    <row r="748" spans="4:4" x14ac:dyDescent="0.3">
      <c r="D748" s="95" t="s">
        <v>525</v>
      </c>
    </row>
    <row r="749" spans="4:4" x14ac:dyDescent="0.3">
      <c r="D749" s="95" t="s">
        <v>525</v>
      </c>
    </row>
    <row r="750" spans="4:4" x14ac:dyDescent="0.3">
      <c r="D750" s="95" t="s">
        <v>526</v>
      </c>
    </row>
    <row r="751" spans="4:4" x14ac:dyDescent="0.3">
      <c r="D751" s="95" t="s">
        <v>525</v>
      </c>
    </row>
    <row r="752" spans="4:4" x14ac:dyDescent="0.3">
      <c r="D752" s="95" t="s">
        <v>524</v>
      </c>
    </row>
    <row r="753" spans="4:4" x14ac:dyDescent="0.3">
      <c r="D753" s="95" t="s">
        <v>524</v>
      </c>
    </row>
    <row r="754" spans="4:4" x14ac:dyDescent="0.3">
      <c r="D754" s="95" t="s">
        <v>526</v>
      </c>
    </row>
    <row r="755" spans="4:4" x14ac:dyDescent="0.3">
      <c r="D755" s="95" t="s">
        <v>525</v>
      </c>
    </row>
    <row r="756" spans="4:4" x14ac:dyDescent="0.3">
      <c r="D756" s="95" t="s">
        <v>524</v>
      </c>
    </row>
    <row r="757" spans="4:4" x14ac:dyDescent="0.3">
      <c r="D757" s="95" t="s">
        <v>525</v>
      </c>
    </row>
    <row r="758" spans="4:4" x14ac:dyDescent="0.3">
      <c r="D758" s="95" t="s">
        <v>523</v>
      </c>
    </row>
    <row r="759" spans="4:4" x14ac:dyDescent="0.3">
      <c r="D759" s="95" t="s">
        <v>522</v>
      </c>
    </row>
    <row r="760" spans="4:4" x14ac:dyDescent="0.3">
      <c r="D760" s="95" t="s">
        <v>523</v>
      </c>
    </row>
    <row r="761" spans="4:4" x14ac:dyDescent="0.3">
      <c r="D761" s="95" t="s">
        <v>526</v>
      </c>
    </row>
    <row r="762" spans="4:4" x14ac:dyDescent="0.3">
      <c r="D762" s="95" t="s">
        <v>523</v>
      </c>
    </row>
    <row r="763" spans="4:4" x14ac:dyDescent="0.3">
      <c r="D763" s="95" t="s">
        <v>523</v>
      </c>
    </row>
    <row r="764" spans="4:4" x14ac:dyDescent="0.3">
      <c r="D764" s="95" t="s">
        <v>523</v>
      </c>
    </row>
    <row r="765" spans="4:4" x14ac:dyDescent="0.3">
      <c r="D765" s="95" t="s">
        <v>523</v>
      </c>
    </row>
    <row r="766" spans="4:4" x14ac:dyDescent="0.3">
      <c r="D766" s="95" t="s">
        <v>525</v>
      </c>
    </row>
    <row r="767" spans="4:4" x14ac:dyDescent="0.3">
      <c r="D767" s="95" t="s">
        <v>525</v>
      </c>
    </row>
    <row r="768" spans="4:4" x14ac:dyDescent="0.3">
      <c r="D768" s="95" t="s">
        <v>526</v>
      </c>
    </row>
    <row r="769" spans="4:4" x14ac:dyDescent="0.3">
      <c r="D769" s="95" t="s">
        <v>523</v>
      </c>
    </row>
    <row r="770" spans="4:4" x14ac:dyDescent="0.3">
      <c r="D770" s="95" t="s">
        <v>525</v>
      </c>
    </row>
    <row r="771" spans="4:4" x14ac:dyDescent="0.3">
      <c r="D771" s="95" t="s">
        <v>525</v>
      </c>
    </row>
    <row r="772" spans="4:4" x14ac:dyDescent="0.3">
      <c r="D772" s="95" t="s">
        <v>521</v>
      </c>
    </row>
    <row r="773" spans="4:4" x14ac:dyDescent="0.3">
      <c r="D773" s="95" t="s">
        <v>523</v>
      </c>
    </row>
    <row r="774" spans="4:4" x14ac:dyDescent="0.3">
      <c r="D774" s="95" t="s">
        <v>523</v>
      </c>
    </row>
    <row r="775" spans="4:4" x14ac:dyDescent="0.3">
      <c r="D775" s="95" t="s">
        <v>525</v>
      </c>
    </row>
    <row r="776" spans="4:4" x14ac:dyDescent="0.3">
      <c r="D776" s="95" t="s">
        <v>523</v>
      </c>
    </row>
    <row r="777" spans="4:4" x14ac:dyDescent="0.3">
      <c r="D777" s="95" t="s">
        <v>523</v>
      </c>
    </row>
    <row r="778" spans="4:4" x14ac:dyDescent="0.3">
      <c r="D778" s="95" t="s">
        <v>525</v>
      </c>
    </row>
    <row r="779" spans="4:4" x14ac:dyDescent="0.3">
      <c r="D779" s="95" t="s">
        <v>526</v>
      </c>
    </row>
    <row r="780" spans="4:4" x14ac:dyDescent="0.3">
      <c r="D780" s="95" t="s">
        <v>525</v>
      </c>
    </row>
    <row r="781" spans="4:4" x14ac:dyDescent="0.3">
      <c r="D781" s="95" t="s">
        <v>526</v>
      </c>
    </row>
    <row r="782" spans="4:4" x14ac:dyDescent="0.3">
      <c r="D782" s="95" t="s">
        <v>525</v>
      </c>
    </row>
    <row r="783" spans="4:4" x14ac:dyDescent="0.3">
      <c r="D783" s="95" t="s">
        <v>525</v>
      </c>
    </row>
    <row r="784" spans="4:4" x14ac:dyDescent="0.3">
      <c r="D784" s="95" t="s">
        <v>525</v>
      </c>
    </row>
    <row r="785" spans="4:4" x14ac:dyDescent="0.3">
      <c r="D785" s="95" t="s">
        <v>521</v>
      </c>
    </row>
    <row r="786" spans="4:4" x14ac:dyDescent="0.3">
      <c r="D786" s="95" t="s">
        <v>525</v>
      </c>
    </row>
    <row r="787" spans="4:4" x14ac:dyDescent="0.3">
      <c r="D787" s="95" t="s">
        <v>525</v>
      </c>
    </row>
    <row r="788" spans="4:4" x14ac:dyDescent="0.3">
      <c r="D788" s="95" t="s">
        <v>522</v>
      </c>
    </row>
    <row r="789" spans="4:4" x14ac:dyDescent="0.3">
      <c r="D789" s="95" t="s">
        <v>526</v>
      </c>
    </row>
    <row r="790" spans="4:4" x14ac:dyDescent="0.3">
      <c r="D790" s="95" t="s">
        <v>525</v>
      </c>
    </row>
    <row r="791" spans="4:4" x14ac:dyDescent="0.3">
      <c r="D791" s="95" t="s">
        <v>525</v>
      </c>
    </row>
    <row r="792" spans="4:4" x14ac:dyDescent="0.3">
      <c r="D792" s="95" t="s">
        <v>525</v>
      </c>
    </row>
    <row r="793" spans="4:4" x14ac:dyDescent="0.3">
      <c r="D793" s="95" t="s">
        <v>525</v>
      </c>
    </row>
    <row r="794" spans="4:4" x14ac:dyDescent="0.3">
      <c r="D794" s="95" t="s">
        <v>526</v>
      </c>
    </row>
    <row r="795" spans="4:4" x14ac:dyDescent="0.3">
      <c r="D795" s="95" t="s">
        <v>525</v>
      </c>
    </row>
    <row r="796" spans="4:4" x14ac:dyDescent="0.3">
      <c r="D796" s="95" t="s">
        <v>526</v>
      </c>
    </row>
    <row r="797" spans="4:4" x14ac:dyDescent="0.3">
      <c r="D797" s="95" t="s">
        <v>525</v>
      </c>
    </row>
    <row r="798" spans="4:4" x14ac:dyDescent="0.3">
      <c r="D798" s="95" t="s">
        <v>525</v>
      </c>
    </row>
    <row r="799" spans="4:4" x14ac:dyDescent="0.3">
      <c r="D799" s="95" t="s">
        <v>525</v>
      </c>
    </row>
    <row r="800" spans="4:4" x14ac:dyDescent="0.3">
      <c r="D800" s="95" t="s">
        <v>525</v>
      </c>
    </row>
    <row r="801" spans="4:4" x14ac:dyDescent="0.3">
      <c r="D801" s="95" t="s">
        <v>523</v>
      </c>
    </row>
    <row r="802" spans="4:4" x14ac:dyDescent="0.3">
      <c r="D802" s="95" t="s">
        <v>525</v>
      </c>
    </row>
    <row r="803" spans="4:4" x14ac:dyDescent="0.3">
      <c r="D803" s="95" t="s">
        <v>525</v>
      </c>
    </row>
    <row r="804" spans="4:4" x14ac:dyDescent="0.3">
      <c r="D804" s="95" t="s">
        <v>524</v>
      </c>
    </row>
    <row r="805" spans="4:4" x14ac:dyDescent="0.3">
      <c r="D805" s="95" t="s">
        <v>525</v>
      </c>
    </row>
    <row r="806" spans="4:4" x14ac:dyDescent="0.3">
      <c r="D806" s="95" t="s">
        <v>526</v>
      </c>
    </row>
    <row r="807" spans="4:4" x14ac:dyDescent="0.3">
      <c r="D807" s="95" t="s">
        <v>526</v>
      </c>
    </row>
    <row r="808" spans="4:4" x14ac:dyDescent="0.3">
      <c r="D808" s="95" t="s">
        <v>522</v>
      </c>
    </row>
    <row r="809" spans="4:4" x14ac:dyDescent="0.3">
      <c r="D809" s="95" t="s">
        <v>523</v>
      </c>
    </row>
    <row r="810" spans="4:4" x14ac:dyDescent="0.3">
      <c r="D810" s="95" t="s">
        <v>525</v>
      </c>
    </row>
    <row r="811" spans="4:4" x14ac:dyDescent="0.3">
      <c r="D811" s="95" t="s">
        <v>522</v>
      </c>
    </row>
    <row r="812" spans="4:4" x14ac:dyDescent="0.3">
      <c r="D812" s="95" t="s">
        <v>525</v>
      </c>
    </row>
    <row r="813" spans="4:4" x14ac:dyDescent="0.3">
      <c r="D813" s="95" t="s">
        <v>523</v>
      </c>
    </row>
    <row r="814" spans="4:4" x14ac:dyDescent="0.3">
      <c r="D814" s="95" t="s">
        <v>524</v>
      </c>
    </row>
    <row r="815" spans="4:4" x14ac:dyDescent="0.3">
      <c r="D815" s="95" t="s">
        <v>523</v>
      </c>
    </row>
    <row r="816" spans="4:4" x14ac:dyDescent="0.3">
      <c r="D816" s="95" t="s">
        <v>525</v>
      </c>
    </row>
    <row r="817" spans="4:4" x14ac:dyDescent="0.3">
      <c r="D817" s="95" t="s">
        <v>523</v>
      </c>
    </row>
    <row r="818" spans="4:4" x14ac:dyDescent="0.3">
      <c r="D818" s="95" t="s">
        <v>525</v>
      </c>
    </row>
    <row r="819" spans="4:4" x14ac:dyDescent="0.3">
      <c r="D819" s="95" t="s">
        <v>526</v>
      </c>
    </row>
    <row r="820" spans="4:4" x14ac:dyDescent="0.3">
      <c r="D820" s="95" t="s">
        <v>521</v>
      </c>
    </row>
    <row r="821" spans="4:4" x14ac:dyDescent="0.3">
      <c r="D821" s="95" t="s">
        <v>523</v>
      </c>
    </row>
    <row r="822" spans="4:4" x14ac:dyDescent="0.3">
      <c r="D822" s="95" t="s">
        <v>525</v>
      </c>
    </row>
    <row r="823" spans="4:4" x14ac:dyDescent="0.3">
      <c r="D823" s="95" t="s">
        <v>524</v>
      </c>
    </row>
    <row r="824" spans="4:4" x14ac:dyDescent="0.3">
      <c r="D824" s="95" t="s">
        <v>522</v>
      </c>
    </row>
    <row r="825" spans="4:4" x14ac:dyDescent="0.3">
      <c r="D825" s="95" t="s">
        <v>525</v>
      </c>
    </row>
    <row r="826" spans="4:4" x14ac:dyDescent="0.3">
      <c r="D826" s="95" t="s">
        <v>525</v>
      </c>
    </row>
    <row r="827" spans="4:4" x14ac:dyDescent="0.3">
      <c r="D827" s="95" t="s">
        <v>526</v>
      </c>
    </row>
    <row r="828" spans="4:4" x14ac:dyDescent="0.3">
      <c r="D828" s="95" t="s">
        <v>525</v>
      </c>
    </row>
    <row r="829" spans="4:4" x14ac:dyDescent="0.3">
      <c r="D829" s="95" t="s">
        <v>525</v>
      </c>
    </row>
    <row r="830" spans="4:4" x14ac:dyDescent="0.3">
      <c r="D830" s="95" t="s">
        <v>524</v>
      </c>
    </row>
    <row r="831" spans="4:4" x14ac:dyDescent="0.3">
      <c r="D831" s="95" t="s">
        <v>525</v>
      </c>
    </row>
    <row r="832" spans="4:4" x14ac:dyDescent="0.3">
      <c r="D832" s="95" t="s">
        <v>524</v>
      </c>
    </row>
    <row r="833" spans="4:4" x14ac:dyDescent="0.3">
      <c r="D833" s="95" t="s">
        <v>522</v>
      </c>
    </row>
    <row r="834" spans="4:4" x14ac:dyDescent="0.3">
      <c r="D834" s="95" t="s">
        <v>522</v>
      </c>
    </row>
    <row r="835" spans="4:4" x14ac:dyDescent="0.3">
      <c r="D835" s="95" t="s">
        <v>525</v>
      </c>
    </row>
    <row r="836" spans="4:4" x14ac:dyDescent="0.3">
      <c r="D836" s="95" t="s">
        <v>525</v>
      </c>
    </row>
    <row r="837" spans="4:4" x14ac:dyDescent="0.3">
      <c r="D837" s="95" t="s">
        <v>522</v>
      </c>
    </row>
    <row r="838" spans="4:4" x14ac:dyDescent="0.3">
      <c r="D838" s="95" t="s">
        <v>525</v>
      </c>
    </row>
    <row r="839" spans="4:4" x14ac:dyDescent="0.3">
      <c r="D839" s="95" t="s">
        <v>522</v>
      </c>
    </row>
    <row r="840" spans="4:4" x14ac:dyDescent="0.3">
      <c r="D840" s="95" t="s">
        <v>525</v>
      </c>
    </row>
    <row r="841" spans="4:4" x14ac:dyDescent="0.3">
      <c r="D841" s="95" t="s">
        <v>523</v>
      </c>
    </row>
    <row r="842" spans="4:4" x14ac:dyDescent="0.3">
      <c r="D842" s="95" t="s">
        <v>523</v>
      </c>
    </row>
    <row r="843" spans="4:4" x14ac:dyDescent="0.3">
      <c r="D843" s="95" t="s">
        <v>525</v>
      </c>
    </row>
    <row r="844" spans="4:4" x14ac:dyDescent="0.3">
      <c r="D844" s="95" t="s">
        <v>526</v>
      </c>
    </row>
    <row r="845" spans="4:4" x14ac:dyDescent="0.3">
      <c r="D845" s="95" t="s">
        <v>523</v>
      </c>
    </row>
    <row r="846" spans="4:4" x14ac:dyDescent="0.3">
      <c r="D846" s="95" t="s">
        <v>525</v>
      </c>
    </row>
    <row r="847" spans="4:4" x14ac:dyDescent="0.3">
      <c r="D847" s="95" t="s">
        <v>524</v>
      </c>
    </row>
    <row r="848" spans="4:4" x14ac:dyDescent="0.3">
      <c r="D848" s="95" t="s">
        <v>525</v>
      </c>
    </row>
    <row r="849" spans="4:4" x14ac:dyDescent="0.3">
      <c r="D849" s="95" t="s">
        <v>525</v>
      </c>
    </row>
    <row r="850" spans="4:4" x14ac:dyDescent="0.3">
      <c r="D850" s="95" t="s">
        <v>522</v>
      </c>
    </row>
    <row r="851" spans="4:4" x14ac:dyDescent="0.3">
      <c r="D851" s="95" t="s">
        <v>523</v>
      </c>
    </row>
    <row r="852" spans="4:4" x14ac:dyDescent="0.3">
      <c r="D852" s="95" t="s">
        <v>526</v>
      </c>
    </row>
    <row r="853" spans="4:4" x14ac:dyDescent="0.3">
      <c r="D853" s="95" t="s">
        <v>525</v>
      </c>
    </row>
    <row r="854" spans="4:4" x14ac:dyDescent="0.3">
      <c r="D854" s="95" t="s">
        <v>523</v>
      </c>
    </row>
    <row r="855" spans="4:4" x14ac:dyDescent="0.3">
      <c r="D855" s="95" t="s">
        <v>525</v>
      </c>
    </row>
    <row r="856" spans="4:4" x14ac:dyDescent="0.3">
      <c r="D856" s="95" t="s">
        <v>525</v>
      </c>
    </row>
    <row r="857" spans="4:4" x14ac:dyDescent="0.3">
      <c r="D857" s="95" t="s">
        <v>525</v>
      </c>
    </row>
    <row r="858" spans="4:4" x14ac:dyDescent="0.3">
      <c r="D858" s="95" t="s">
        <v>523</v>
      </c>
    </row>
    <row r="859" spans="4:4" x14ac:dyDescent="0.3">
      <c r="D859" s="95" t="s">
        <v>525</v>
      </c>
    </row>
    <row r="860" spans="4:4" x14ac:dyDescent="0.3">
      <c r="D860" s="95" t="s">
        <v>525</v>
      </c>
    </row>
    <row r="861" spans="4:4" x14ac:dyDescent="0.3">
      <c r="D861" s="95" t="s">
        <v>521</v>
      </c>
    </row>
    <row r="862" spans="4:4" x14ac:dyDescent="0.3">
      <c r="D862" s="95" t="s">
        <v>524</v>
      </c>
    </row>
    <row r="863" spans="4:4" x14ac:dyDescent="0.3">
      <c r="D863" s="95" t="s">
        <v>522</v>
      </c>
    </row>
    <row r="864" spans="4:4" x14ac:dyDescent="0.3">
      <c r="D864" s="95" t="s">
        <v>525</v>
      </c>
    </row>
    <row r="865" spans="4:4" x14ac:dyDescent="0.3">
      <c r="D865" s="95" t="s">
        <v>526</v>
      </c>
    </row>
    <row r="866" spans="4:4" x14ac:dyDescent="0.3">
      <c r="D866" s="95" t="s">
        <v>524</v>
      </c>
    </row>
    <row r="867" spans="4:4" x14ac:dyDescent="0.3">
      <c r="D867" s="95" t="s">
        <v>523</v>
      </c>
    </row>
    <row r="868" spans="4:4" x14ac:dyDescent="0.3">
      <c r="D868" s="95" t="s">
        <v>525</v>
      </c>
    </row>
    <row r="869" spans="4:4" x14ac:dyDescent="0.3">
      <c r="D869" s="95" t="s">
        <v>523</v>
      </c>
    </row>
    <row r="870" spans="4:4" x14ac:dyDescent="0.3">
      <c r="D870" s="95" t="s">
        <v>522</v>
      </c>
    </row>
    <row r="871" spans="4:4" x14ac:dyDescent="0.3">
      <c r="D871" s="95" t="s">
        <v>523</v>
      </c>
    </row>
    <row r="872" spans="4:4" x14ac:dyDescent="0.3">
      <c r="D872" s="95" t="s">
        <v>525</v>
      </c>
    </row>
    <row r="873" spans="4:4" x14ac:dyDescent="0.3">
      <c r="D873" s="95" t="s">
        <v>525</v>
      </c>
    </row>
    <row r="874" spans="4:4" x14ac:dyDescent="0.3">
      <c r="D874" s="95" t="s">
        <v>525</v>
      </c>
    </row>
    <row r="875" spans="4:4" x14ac:dyDescent="0.3">
      <c r="D875" s="95" t="s">
        <v>525</v>
      </c>
    </row>
    <row r="876" spans="4:4" x14ac:dyDescent="0.3">
      <c r="D876" s="95" t="s">
        <v>525</v>
      </c>
    </row>
    <row r="877" spans="4:4" x14ac:dyDescent="0.3">
      <c r="D877" s="95" t="s">
        <v>522</v>
      </c>
    </row>
    <row r="878" spans="4:4" x14ac:dyDescent="0.3">
      <c r="D878" s="95" t="s">
        <v>525</v>
      </c>
    </row>
    <row r="879" spans="4:4" x14ac:dyDescent="0.3">
      <c r="D879" s="95" t="s">
        <v>523</v>
      </c>
    </row>
    <row r="880" spans="4:4" x14ac:dyDescent="0.3">
      <c r="D880" s="95" t="s">
        <v>521</v>
      </c>
    </row>
    <row r="881" spans="4:4" x14ac:dyDescent="0.3">
      <c r="D881" s="95" t="s">
        <v>523</v>
      </c>
    </row>
    <row r="882" spans="4:4" x14ac:dyDescent="0.3">
      <c r="D882" s="95" t="s">
        <v>523</v>
      </c>
    </row>
    <row r="883" spans="4:4" x14ac:dyDescent="0.3">
      <c r="D883" s="95" t="s">
        <v>525</v>
      </c>
    </row>
    <row r="884" spans="4:4" x14ac:dyDescent="0.3">
      <c r="D884" s="95" t="s">
        <v>523</v>
      </c>
    </row>
    <row r="885" spans="4:4" x14ac:dyDescent="0.3">
      <c r="D885" s="95" t="s">
        <v>523</v>
      </c>
    </row>
    <row r="886" spans="4:4" x14ac:dyDescent="0.3">
      <c r="D886" s="95" t="s">
        <v>525</v>
      </c>
    </row>
    <row r="887" spans="4:4" x14ac:dyDescent="0.3">
      <c r="D887" s="95" t="s">
        <v>523</v>
      </c>
    </row>
    <row r="888" spans="4:4" x14ac:dyDescent="0.3">
      <c r="D888" s="95" t="s">
        <v>525</v>
      </c>
    </row>
    <row r="889" spans="4:4" x14ac:dyDescent="0.3">
      <c r="D889" s="95" t="s">
        <v>522</v>
      </c>
    </row>
    <row r="890" spans="4:4" x14ac:dyDescent="0.3">
      <c r="D890" s="95" t="s">
        <v>522</v>
      </c>
    </row>
    <row r="891" spans="4:4" x14ac:dyDescent="0.3">
      <c r="D891" s="95" t="s">
        <v>525</v>
      </c>
    </row>
    <row r="892" spans="4:4" x14ac:dyDescent="0.3">
      <c r="D892" s="95" t="s">
        <v>525</v>
      </c>
    </row>
    <row r="893" spans="4:4" x14ac:dyDescent="0.3">
      <c r="D893" s="95" t="s">
        <v>524</v>
      </c>
    </row>
    <row r="894" spans="4:4" x14ac:dyDescent="0.3">
      <c r="D894" s="95" t="s">
        <v>525</v>
      </c>
    </row>
    <row r="895" spans="4:4" x14ac:dyDescent="0.3">
      <c r="D895" s="95" t="s">
        <v>523</v>
      </c>
    </row>
    <row r="896" spans="4:4" x14ac:dyDescent="0.3">
      <c r="D896" s="95" t="s">
        <v>525</v>
      </c>
    </row>
    <row r="897" spans="4:4" x14ac:dyDescent="0.3">
      <c r="D897" s="95" t="s">
        <v>523</v>
      </c>
    </row>
    <row r="898" spans="4:4" x14ac:dyDescent="0.3">
      <c r="D898" s="95" t="s">
        <v>525</v>
      </c>
    </row>
    <row r="899" spans="4:4" x14ac:dyDescent="0.3">
      <c r="D899" s="95" t="s">
        <v>525</v>
      </c>
    </row>
    <row r="900" spans="4:4" x14ac:dyDescent="0.3">
      <c r="D900" s="95" t="s">
        <v>523</v>
      </c>
    </row>
    <row r="901" spans="4:4" x14ac:dyDescent="0.3">
      <c r="D901" s="95" t="s">
        <v>524</v>
      </c>
    </row>
    <row r="902" spans="4:4" x14ac:dyDescent="0.3">
      <c r="D902" s="95" t="s">
        <v>524</v>
      </c>
    </row>
    <row r="903" spans="4:4" x14ac:dyDescent="0.3">
      <c r="D903" s="95" t="s">
        <v>523</v>
      </c>
    </row>
    <row r="904" spans="4:4" x14ac:dyDescent="0.3">
      <c r="D904" s="95" t="s">
        <v>526</v>
      </c>
    </row>
    <row r="905" spans="4:4" x14ac:dyDescent="0.3">
      <c r="D905" s="95" t="s">
        <v>525</v>
      </c>
    </row>
    <row r="906" spans="4:4" x14ac:dyDescent="0.3">
      <c r="D906" s="95" t="s">
        <v>526</v>
      </c>
    </row>
    <row r="907" spans="4:4" x14ac:dyDescent="0.3">
      <c r="D907" s="95" t="s">
        <v>525</v>
      </c>
    </row>
    <row r="908" spans="4:4" x14ac:dyDescent="0.3">
      <c r="D908" s="95" t="s">
        <v>524</v>
      </c>
    </row>
    <row r="909" spans="4:4" x14ac:dyDescent="0.3">
      <c r="D909" s="95" t="s">
        <v>523</v>
      </c>
    </row>
    <row r="910" spans="4:4" x14ac:dyDescent="0.3">
      <c r="D910" s="95" t="s">
        <v>525</v>
      </c>
    </row>
    <row r="911" spans="4:4" x14ac:dyDescent="0.3">
      <c r="D911" s="95" t="s">
        <v>524</v>
      </c>
    </row>
    <row r="912" spans="4:4" x14ac:dyDescent="0.3">
      <c r="D912" s="95" t="s">
        <v>526</v>
      </c>
    </row>
    <row r="913" spans="4:4" x14ac:dyDescent="0.3">
      <c r="D913" s="95" t="s">
        <v>524</v>
      </c>
    </row>
    <row r="914" spans="4:4" x14ac:dyDescent="0.3">
      <c r="D914" s="95" t="s">
        <v>523</v>
      </c>
    </row>
    <row r="915" spans="4:4" x14ac:dyDescent="0.3">
      <c r="D915" s="95" t="s">
        <v>523</v>
      </c>
    </row>
    <row r="916" spans="4:4" x14ac:dyDescent="0.3">
      <c r="D916" s="95" t="s">
        <v>524</v>
      </c>
    </row>
    <row r="917" spans="4:4" x14ac:dyDescent="0.3">
      <c r="D917" s="95" t="s">
        <v>523</v>
      </c>
    </row>
    <row r="918" spans="4:4" x14ac:dyDescent="0.3">
      <c r="D918" s="95" t="s">
        <v>524</v>
      </c>
    </row>
    <row r="919" spans="4:4" x14ac:dyDescent="0.3">
      <c r="D919" s="95" t="s">
        <v>523</v>
      </c>
    </row>
    <row r="920" spans="4:4" x14ac:dyDescent="0.3">
      <c r="D920" s="95" t="s">
        <v>524</v>
      </c>
    </row>
    <row r="921" spans="4:4" x14ac:dyDescent="0.3">
      <c r="D921" s="95" t="s">
        <v>523</v>
      </c>
    </row>
    <row r="922" spans="4:4" x14ac:dyDescent="0.3">
      <c r="D922" s="95" t="s">
        <v>524</v>
      </c>
    </row>
    <row r="923" spans="4:4" x14ac:dyDescent="0.3">
      <c r="D923" s="95" t="s">
        <v>525</v>
      </c>
    </row>
    <row r="924" spans="4:4" x14ac:dyDescent="0.3">
      <c r="D924" s="95" t="s">
        <v>522</v>
      </c>
    </row>
    <row r="925" spans="4:4" x14ac:dyDescent="0.3">
      <c r="D925" s="95" t="s">
        <v>523</v>
      </c>
    </row>
    <row r="926" spans="4:4" x14ac:dyDescent="0.3">
      <c r="D926" s="95" t="s">
        <v>525</v>
      </c>
    </row>
    <row r="927" spans="4:4" x14ac:dyDescent="0.3">
      <c r="D927" s="95" t="s">
        <v>524</v>
      </c>
    </row>
    <row r="928" spans="4:4" x14ac:dyDescent="0.3">
      <c r="D928" s="95" t="s">
        <v>522</v>
      </c>
    </row>
    <row r="929" spans="4:4" x14ac:dyDescent="0.3">
      <c r="D929" s="95" t="s">
        <v>525</v>
      </c>
    </row>
    <row r="930" spans="4:4" x14ac:dyDescent="0.3">
      <c r="D930" s="95" t="s">
        <v>523</v>
      </c>
    </row>
    <row r="931" spans="4:4" x14ac:dyDescent="0.3">
      <c r="D931" s="95" t="s">
        <v>523</v>
      </c>
    </row>
    <row r="932" spans="4:4" x14ac:dyDescent="0.3">
      <c r="D932" s="95" t="s">
        <v>526</v>
      </c>
    </row>
    <row r="933" spans="4:4" x14ac:dyDescent="0.3">
      <c r="D933" s="95" t="s">
        <v>523</v>
      </c>
    </row>
    <row r="934" spans="4:4" x14ac:dyDescent="0.3">
      <c r="D934" s="95" t="s">
        <v>525</v>
      </c>
    </row>
    <row r="935" spans="4:4" x14ac:dyDescent="0.3">
      <c r="D935" s="95" t="s">
        <v>525</v>
      </c>
    </row>
    <row r="936" spans="4:4" x14ac:dyDescent="0.3">
      <c r="D936" s="95" t="s">
        <v>523</v>
      </c>
    </row>
    <row r="937" spans="4:4" x14ac:dyDescent="0.3">
      <c r="D937" s="95" t="s">
        <v>523</v>
      </c>
    </row>
    <row r="938" spans="4:4" x14ac:dyDescent="0.3">
      <c r="D938" s="95" t="s">
        <v>523</v>
      </c>
    </row>
    <row r="939" spans="4:4" x14ac:dyDescent="0.3">
      <c r="D939" s="95" t="s">
        <v>525</v>
      </c>
    </row>
    <row r="940" spans="4:4" x14ac:dyDescent="0.3">
      <c r="D940" s="95" t="s">
        <v>521</v>
      </c>
    </row>
    <row r="941" spans="4:4" x14ac:dyDescent="0.3">
      <c r="D941" s="95" t="s">
        <v>522</v>
      </c>
    </row>
    <row r="942" spans="4:4" x14ac:dyDescent="0.3">
      <c r="D942" s="95" t="s">
        <v>522</v>
      </c>
    </row>
    <row r="943" spans="4:4" x14ac:dyDescent="0.3">
      <c r="D943" s="95" t="s">
        <v>525</v>
      </c>
    </row>
    <row r="944" spans="4:4" x14ac:dyDescent="0.3">
      <c r="D944" s="95" t="s">
        <v>524</v>
      </c>
    </row>
    <row r="945" spans="4:4" x14ac:dyDescent="0.3">
      <c r="D945" s="95" t="s">
        <v>523</v>
      </c>
    </row>
    <row r="946" spans="4:4" x14ac:dyDescent="0.3">
      <c r="D946" s="95" t="s">
        <v>525</v>
      </c>
    </row>
    <row r="947" spans="4:4" x14ac:dyDescent="0.3">
      <c r="D947" s="95" t="s">
        <v>523</v>
      </c>
    </row>
    <row r="948" spans="4:4" x14ac:dyDescent="0.3">
      <c r="D948" s="95" t="s">
        <v>525</v>
      </c>
    </row>
    <row r="949" spans="4:4" x14ac:dyDescent="0.3">
      <c r="D949" s="95" t="s">
        <v>525</v>
      </c>
    </row>
    <row r="950" spans="4:4" x14ac:dyDescent="0.3">
      <c r="D950" s="95" t="s">
        <v>523</v>
      </c>
    </row>
    <row r="951" spans="4:4" x14ac:dyDescent="0.3">
      <c r="D951" s="95" t="s">
        <v>523</v>
      </c>
    </row>
    <row r="952" spans="4:4" x14ac:dyDescent="0.3">
      <c r="D952" s="95" t="s">
        <v>525</v>
      </c>
    </row>
    <row r="953" spans="4:4" x14ac:dyDescent="0.3">
      <c r="D953" s="95" t="s">
        <v>523</v>
      </c>
    </row>
    <row r="954" spans="4:4" x14ac:dyDescent="0.3">
      <c r="D954" s="95" t="s">
        <v>522</v>
      </c>
    </row>
    <row r="955" spans="4:4" x14ac:dyDescent="0.3">
      <c r="D955" s="95" t="s">
        <v>525</v>
      </c>
    </row>
    <row r="956" spans="4:4" x14ac:dyDescent="0.3">
      <c r="D956" s="95" t="s">
        <v>522</v>
      </c>
    </row>
    <row r="957" spans="4:4" x14ac:dyDescent="0.3">
      <c r="D957" s="95" t="s">
        <v>522</v>
      </c>
    </row>
    <row r="958" spans="4:4" x14ac:dyDescent="0.3">
      <c r="D958" s="95" t="s">
        <v>525</v>
      </c>
    </row>
    <row r="959" spans="4:4" x14ac:dyDescent="0.3">
      <c r="D959" s="95" t="s">
        <v>524</v>
      </c>
    </row>
    <row r="960" spans="4:4" x14ac:dyDescent="0.3">
      <c r="D960" s="95" t="s">
        <v>525</v>
      </c>
    </row>
    <row r="961" spans="4:4" x14ac:dyDescent="0.3">
      <c r="D961" s="95" t="s">
        <v>523</v>
      </c>
    </row>
    <row r="962" spans="4:4" x14ac:dyDescent="0.3">
      <c r="D962" s="95" t="s">
        <v>526</v>
      </c>
    </row>
    <row r="963" spans="4:4" x14ac:dyDescent="0.3">
      <c r="D963" s="95" t="s">
        <v>523</v>
      </c>
    </row>
    <row r="964" spans="4:4" x14ac:dyDescent="0.3">
      <c r="D964" s="95" t="s">
        <v>523</v>
      </c>
    </row>
    <row r="965" spans="4:4" x14ac:dyDescent="0.3">
      <c r="D965" s="95" t="s">
        <v>525</v>
      </c>
    </row>
    <row r="966" spans="4:4" x14ac:dyDescent="0.3">
      <c r="D966" s="95" t="s">
        <v>525</v>
      </c>
    </row>
    <row r="967" spans="4:4" x14ac:dyDescent="0.3">
      <c r="D967" s="95" t="s">
        <v>526</v>
      </c>
    </row>
    <row r="968" spans="4:4" x14ac:dyDescent="0.3">
      <c r="D968" s="95" t="s">
        <v>525</v>
      </c>
    </row>
    <row r="969" spans="4:4" x14ac:dyDescent="0.3">
      <c r="D969" s="95" t="s">
        <v>525</v>
      </c>
    </row>
    <row r="970" spans="4:4" x14ac:dyDescent="0.3">
      <c r="D970" s="95" t="s">
        <v>523</v>
      </c>
    </row>
    <row r="971" spans="4:4" x14ac:dyDescent="0.3">
      <c r="D971" s="95" t="s">
        <v>525</v>
      </c>
    </row>
    <row r="972" spans="4:4" x14ac:dyDescent="0.3">
      <c r="D972" s="95" t="s">
        <v>525</v>
      </c>
    </row>
    <row r="973" spans="4:4" x14ac:dyDescent="0.3">
      <c r="D973" s="95" t="s">
        <v>521</v>
      </c>
    </row>
    <row r="974" spans="4:4" x14ac:dyDescent="0.3">
      <c r="D974" s="95" t="s">
        <v>523</v>
      </c>
    </row>
    <row r="975" spans="4:4" x14ac:dyDescent="0.3">
      <c r="D975" s="95" t="s">
        <v>522</v>
      </c>
    </row>
    <row r="976" spans="4:4" x14ac:dyDescent="0.3">
      <c r="D976" s="95" t="s">
        <v>523</v>
      </c>
    </row>
    <row r="977" spans="4:4" x14ac:dyDescent="0.3">
      <c r="D977" s="95" t="s">
        <v>523</v>
      </c>
    </row>
    <row r="978" spans="4:4" x14ac:dyDescent="0.3">
      <c r="D978" s="95" t="s">
        <v>523</v>
      </c>
    </row>
    <row r="979" spans="4:4" x14ac:dyDescent="0.3">
      <c r="D979" s="95" t="s">
        <v>523</v>
      </c>
    </row>
    <row r="980" spans="4:4" x14ac:dyDescent="0.3">
      <c r="D980" s="95" t="s">
        <v>522</v>
      </c>
    </row>
    <row r="981" spans="4:4" x14ac:dyDescent="0.3">
      <c r="D981" s="95" t="s">
        <v>524</v>
      </c>
    </row>
    <row r="982" spans="4:4" x14ac:dyDescent="0.3">
      <c r="D982" s="95" t="s">
        <v>524</v>
      </c>
    </row>
    <row r="983" spans="4:4" x14ac:dyDescent="0.3">
      <c r="D983" s="95" t="s">
        <v>525</v>
      </c>
    </row>
    <row r="984" spans="4:4" x14ac:dyDescent="0.3">
      <c r="D984" s="95" t="s">
        <v>523</v>
      </c>
    </row>
    <row r="985" spans="4:4" x14ac:dyDescent="0.3">
      <c r="D985" s="95" t="s">
        <v>525</v>
      </c>
    </row>
    <row r="986" spans="4:4" x14ac:dyDescent="0.3">
      <c r="D986" s="95" t="s">
        <v>525</v>
      </c>
    </row>
    <row r="987" spans="4:4" x14ac:dyDescent="0.3">
      <c r="D987" s="95" t="s">
        <v>526</v>
      </c>
    </row>
    <row r="988" spans="4:4" x14ac:dyDescent="0.3">
      <c r="D988" s="95" t="s">
        <v>521</v>
      </c>
    </row>
    <row r="989" spans="4:4" x14ac:dyDescent="0.3">
      <c r="D989" s="95" t="s">
        <v>523</v>
      </c>
    </row>
    <row r="990" spans="4:4" x14ac:dyDescent="0.3">
      <c r="D990" s="95" t="s">
        <v>525</v>
      </c>
    </row>
    <row r="991" spans="4:4" x14ac:dyDescent="0.3">
      <c r="D991" s="95" t="s">
        <v>523</v>
      </c>
    </row>
    <row r="992" spans="4:4" x14ac:dyDescent="0.3">
      <c r="D992" s="95" t="s">
        <v>525</v>
      </c>
    </row>
    <row r="993" spans="4:8" x14ac:dyDescent="0.3">
      <c r="D993" s="95" t="s">
        <v>525</v>
      </c>
    </row>
    <row r="994" spans="4:8" x14ac:dyDescent="0.3">
      <c r="D994" s="95" t="s">
        <v>523</v>
      </c>
    </row>
    <row r="995" spans="4:8" x14ac:dyDescent="0.3">
      <c r="D995" s="95" t="s">
        <v>522</v>
      </c>
    </row>
    <row r="996" spans="4:8" x14ac:dyDescent="0.3">
      <c r="D996" s="95" t="s">
        <v>523</v>
      </c>
    </row>
    <row r="997" spans="4:8" x14ac:dyDescent="0.3">
      <c r="D997" s="95" t="s">
        <v>524</v>
      </c>
    </row>
    <row r="998" spans="4:8" x14ac:dyDescent="0.3">
      <c r="D998" s="95" t="s">
        <v>524</v>
      </c>
    </row>
    <row r="999" spans="4:8" x14ac:dyDescent="0.3">
      <c r="D999" s="95" t="s">
        <v>525</v>
      </c>
    </row>
    <row r="1000" spans="4:8" x14ac:dyDescent="0.3">
      <c r="D1000" s="95" t="s">
        <v>522</v>
      </c>
    </row>
    <row r="1001" spans="4:8" x14ac:dyDescent="0.3">
      <c r="D1001" s="95" t="s">
        <v>523</v>
      </c>
    </row>
    <row r="1002" spans="4:8" x14ac:dyDescent="0.3">
      <c r="D1002" s="95" t="s">
        <v>525</v>
      </c>
    </row>
    <row r="1003" spans="4:8" x14ac:dyDescent="0.3">
      <c r="D1003" s="95" t="s">
        <v>522</v>
      </c>
    </row>
    <row r="1004" spans="4:8" x14ac:dyDescent="0.3">
      <c r="D1004" s="96" t="s">
        <v>524</v>
      </c>
    </row>
    <row r="1006" spans="4:8" x14ac:dyDescent="0.3">
      <c r="E1006" s="75" t="s">
        <v>521</v>
      </c>
      <c r="F1006" s="75">
        <v>1.6021016841442322</v>
      </c>
      <c r="G1006" s="92">
        <v>5.9481530384544609E-2</v>
      </c>
      <c r="H1006" s="92">
        <v>5.9481530384544609E-2</v>
      </c>
    </row>
    <row r="1007" spans="4:8" x14ac:dyDescent="0.3">
      <c r="E1007" s="75" t="s">
        <v>522</v>
      </c>
      <c r="F1007" s="75">
        <v>2.8255615668473659</v>
      </c>
      <c r="G1007" s="92">
        <v>0.10490515543125936</v>
      </c>
      <c r="H1007" s="92">
        <v>0.16438668581580396</v>
      </c>
    </row>
    <row r="1008" spans="4:8" x14ac:dyDescent="0.3">
      <c r="E1008" s="75" t="s">
        <v>523</v>
      </c>
      <c r="F1008" s="75">
        <v>8.0634757293669317</v>
      </c>
      <c r="G1008" s="92">
        <v>0.29937417914741904</v>
      </c>
      <c r="H1008" s="92">
        <v>0.463760864963223</v>
      </c>
    </row>
    <row r="1009" spans="5:8" x14ac:dyDescent="0.3">
      <c r="E1009" s="75" t="s">
        <v>524</v>
      </c>
      <c r="F1009" s="75">
        <v>2.9358286106140241</v>
      </c>
      <c r="G1009" s="92">
        <v>0.10899906069278702</v>
      </c>
      <c r="H1009" s="92">
        <v>0.57275992565600997</v>
      </c>
    </row>
    <row r="1010" spans="5:8" x14ac:dyDescent="0.3">
      <c r="E1010" s="75" t="s">
        <v>525</v>
      </c>
      <c r="F1010" s="75">
        <v>8.8869696747506879</v>
      </c>
      <c r="G1010" s="92">
        <v>0.32994819365511657</v>
      </c>
      <c r="H1010" s="92">
        <v>0.9027081193111266</v>
      </c>
    </row>
    <row r="1011" spans="5:8" x14ac:dyDescent="0.3">
      <c r="E1011" s="75" t="s">
        <v>526</v>
      </c>
      <c r="F1011" s="75">
        <v>2.6205022785645204</v>
      </c>
      <c r="G1011" s="92">
        <v>9.7291880688873483E-2</v>
      </c>
      <c r="H1011" s="92">
        <v>1</v>
      </c>
    </row>
    <row r="1012" spans="5:8" x14ac:dyDescent="0.3">
      <c r="E1012" s="75" t="s">
        <v>2283</v>
      </c>
      <c r="F1012" s="75" t="s">
        <v>77</v>
      </c>
      <c r="G1012" s="75"/>
      <c r="H1012" s="75"/>
    </row>
  </sheetData>
  <mergeCells count="2">
    <mergeCell ref="F4:N8"/>
    <mergeCell ref="F10:N10"/>
  </mergeCells>
  <hyperlinks>
    <hyperlink ref="B2" location="Contents!C11" display="Contents" xr:uid="{07EE1D76-2DDF-45B1-A3C1-BADC71CBB50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F18A4-3496-4D78-9E4C-54CE85D7423C}">
  <sheetPr codeName="Sheet7">
    <tabColor rgb="FF92D050"/>
  </sheetPr>
  <dimension ref="B2:U26"/>
  <sheetViews>
    <sheetView showGridLines="0" showRowColHeaders="0" zoomScale="130" zoomScaleNormal="130" workbookViewId="0">
      <selection activeCell="B2" sqref="B2"/>
    </sheetView>
  </sheetViews>
  <sheetFormatPr defaultRowHeight="14.4" x14ac:dyDescent="0.3"/>
  <cols>
    <col min="1" max="1" width="5.77734375" customWidth="1"/>
    <col min="2" max="2" width="8.88671875" customWidth="1"/>
    <col min="3" max="3" width="4.88671875" customWidth="1"/>
    <col min="5" max="5" width="8.88671875" customWidth="1"/>
    <col min="6" max="6" width="11.77734375" bestFit="1" customWidth="1"/>
    <col min="7" max="7" width="10" bestFit="1" customWidth="1"/>
    <col min="8" max="8" width="19.88671875" bestFit="1" customWidth="1"/>
    <col min="9" max="9" width="8.88671875" customWidth="1"/>
    <col min="10" max="10" width="15.5546875" bestFit="1" customWidth="1"/>
    <col min="11" max="11" width="4.88671875" customWidth="1"/>
    <col min="12" max="12" width="6.77734375" customWidth="1"/>
    <col min="13" max="13" width="10.5546875" bestFit="1" customWidth="1"/>
    <col min="14" max="14" width="6.77734375" customWidth="1"/>
    <col min="17" max="17" width="11.5546875" bestFit="1" customWidth="1"/>
    <col min="18" max="18" width="9.77734375" bestFit="1" customWidth="1"/>
    <col min="19" max="19" width="19.44140625" bestFit="1" customWidth="1"/>
    <col min="21" max="21" width="15.5546875" bestFit="1" customWidth="1"/>
  </cols>
  <sheetData>
    <row r="2" spans="2:21" x14ac:dyDescent="0.3">
      <c r="B2" s="10" t="s">
        <v>99</v>
      </c>
    </row>
    <row r="3" spans="2:21" ht="4.95" customHeight="1" thickBot="1" x14ac:dyDescent="0.35"/>
    <row r="4" spans="2:21" ht="14.4" customHeight="1" x14ac:dyDescent="0.3">
      <c r="C4" s="267" t="s">
        <v>1147</v>
      </c>
      <c r="D4" s="268"/>
      <c r="E4" s="268"/>
      <c r="F4" s="268"/>
      <c r="G4" s="268"/>
      <c r="H4" s="268"/>
      <c r="I4" s="268"/>
      <c r="J4" s="268"/>
      <c r="K4" s="269"/>
    </row>
    <row r="5" spans="2:21" ht="14.4" customHeight="1" x14ac:dyDescent="0.3">
      <c r="C5" s="270"/>
      <c r="D5" s="271"/>
      <c r="E5" s="271"/>
      <c r="F5" s="271"/>
      <c r="G5" s="271"/>
      <c r="H5" s="271"/>
      <c r="I5" s="271"/>
      <c r="J5" s="271"/>
      <c r="K5" s="272"/>
    </row>
    <row r="6" spans="2:21" ht="14.4" customHeight="1" x14ac:dyDescent="0.3">
      <c r="C6" s="270"/>
      <c r="D6" s="271"/>
      <c r="E6" s="271"/>
      <c r="F6" s="271"/>
      <c r="G6" s="271"/>
      <c r="H6" s="271"/>
      <c r="I6" s="271"/>
      <c r="J6" s="271"/>
      <c r="K6" s="272"/>
    </row>
    <row r="7" spans="2:21" ht="14.4" customHeight="1" x14ac:dyDescent="0.3">
      <c r="C7" s="270"/>
      <c r="D7" s="271"/>
      <c r="E7" s="271"/>
      <c r="F7" s="271"/>
      <c r="G7" s="271"/>
      <c r="H7" s="271"/>
      <c r="I7" s="271"/>
      <c r="J7" s="271"/>
      <c r="K7" s="272"/>
    </row>
    <row r="8" spans="2:21" ht="15" customHeight="1" thickBot="1" x14ac:dyDescent="0.35">
      <c r="C8" s="273"/>
      <c r="D8" s="274"/>
      <c r="E8" s="274"/>
      <c r="F8" s="274"/>
      <c r="G8" s="274"/>
      <c r="H8" s="274"/>
      <c r="I8" s="274"/>
      <c r="J8" s="274"/>
      <c r="K8" s="275"/>
    </row>
    <row r="10" spans="2:21" x14ac:dyDescent="0.3">
      <c r="O10" s="284" t="s">
        <v>1149</v>
      </c>
      <c r="P10" s="284"/>
      <c r="Q10" s="284"/>
      <c r="R10" s="284"/>
      <c r="S10" s="284"/>
      <c r="T10" s="284"/>
      <c r="U10" s="284"/>
    </row>
    <row r="11" spans="2:21" x14ac:dyDescent="0.3">
      <c r="D11" s="29" t="s">
        <v>0</v>
      </c>
      <c r="E11" s="44" t="s">
        <v>13</v>
      </c>
      <c r="F11" s="44" t="s">
        <v>1144</v>
      </c>
      <c r="G11" s="44" t="s">
        <v>1145</v>
      </c>
      <c r="H11" s="44" t="s">
        <v>1146</v>
      </c>
      <c r="I11" s="44" t="s">
        <v>14</v>
      </c>
      <c r="J11" s="45" t="s">
        <v>31</v>
      </c>
      <c r="M11" s="42" t="s">
        <v>1148</v>
      </c>
      <c r="O11" s="38" t="str" cm="1">
        <f t="array" aca="1" ref="O11:U26" ca="1">NORM_TABLE(D11:J26)</f>
        <v>Item</v>
      </c>
      <c r="P11" s="11" t="str">
        <f ca="1"/>
        <v>Age</v>
      </c>
      <c r="Q11" s="11" t="str">
        <f ca="1"/>
        <v>Sex = Female</v>
      </c>
      <c r="R11" s="11" t="str">
        <f ca="1"/>
        <v>Sex = Male</v>
      </c>
      <c r="S11" s="11" t="str">
        <f ca="1"/>
        <v>Sex = Prefer not to say</v>
      </c>
      <c r="T11" s="43" t="str">
        <f ca="1"/>
        <v>Salary</v>
      </c>
      <c r="U11" s="4" t="str">
        <f ca="1"/>
        <v>Names</v>
      </c>
    </row>
    <row r="12" spans="2:21" x14ac:dyDescent="0.3">
      <c r="D12" s="32" t="s">
        <v>15</v>
      </c>
      <c r="E12" s="33">
        <v>58</v>
      </c>
      <c r="F12" s="33">
        <v>1</v>
      </c>
      <c r="G12" s="33">
        <v>0</v>
      </c>
      <c r="H12" s="33">
        <v>0</v>
      </c>
      <c r="I12" s="46">
        <v>34900</v>
      </c>
      <c r="J12" s="34" t="s">
        <v>1129</v>
      </c>
      <c r="M12" s="14" cm="1">
        <f t="array" ref="M12:M26">NORMALISE(E12:E26)</f>
        <v>0.92600000000000005</v>
      </c>
      <c r="O12" s="18" t="str">
        <f ca="1"/>
        <v>Name 1</v>
      </c>
      <c r="P12">
        <f ca="1"/>
        <v>0.92600000000000005</v>
      </c>
      <c r="Q12">
        <f ca="1"/>
        <v>1</v>
      </c>
      <c r="R12">
        <f ca="1"/>
        <v>0</v>
      </c>
      <c r="S12">
        <f ca="1"/>
        <v>0</v>
      </c>
      <c r="T12">
        <f ca="1"/>
        <v>0.67069999999999996</v>
      </c>
      <c r="U12" s="8" t="str">
        <f ca="1"/>
        <v>Oliver Norton</v>
      </c>
    </row>
    <row r="13" spans="2:21" x14ac:dyDescent="0.3">
      <c r="D13" s="32" t="s">
        <v>16</v>
      </c>
      <c r="E13" s="33">
        <v>42</v>
      </c>
      <c r="F13" s="33">
        <v>1</v>
      </c>
      <c r="G13" s="33">
        <v>0</v>
      </c>
      <c r="H13" s="33">
        <v>0</v>
      </c>
      <c r="I13" s="46">
        <v>36400</v>
      </c>
      <c r="J13" s="34" t="s">
        <v>1130</v>
      </c>
      <c r="M13" s="18">
        <v>-0.25609999999999999</v>
      </c>
      <c r="O13" s="18" t="str">
        <f ca="1"/>
        <v>Name 2</v>
      </c>
      <c r="P13">
        <f ca="1"/>
        <v>-0.25609999999999999</v>
      </c>
      <c r="Q13">
        <f ca="1"/>
        <v>1</v>
      </c>
      <c r="R13">
        <f ca="1"/>
        <v>0</v>
      </c>
      <c r="S13">
        <f ca="1"/>
        <v>0</v>
      </c>
      <c r="T13">
        <f ca="1"/>
        <v>0.84970000000000001</v>
      </c>
      <c r="U13" s="8" t="str">
        <f ca="1"/>
        <v>Ralph Coles</v>
      </c>
    </row>
    <row r="14" spans="2:21" x14ac:dyDescent="0.3">
      <c r="D14" s="32" t="s">
        <v>18</v>
      </c>
      <c r="E14" s="33">
        <v>50</v>
      </c>
      <c r="F14" s="33">
        <v>1</v>
      </c>
      <c r="G14" s="33">
        <v>0</v>
      </c>
      <c r="H14" s="33">
        <v>0</v>
      </c>
      <c r="I14" s="46">
        <v>37400</v>
      </c>
      <c r="J14" s="34" t="s">
        <v>1131</v>
      </c>
      <c r="M14" s="18">
        <v>0.33489999999999998</v>
      </c>
      <c r="O14" s="18" t="str">
        <f ca="1"/>
        <v>Name 3</v>
      </c>
      <c r="P14">
        <f ca="1"/>
        <v>0.33489999999999998</v>
      </c>
      <c r="Q14">
        <f ca="1"/>
        <v>1</v>
      </c>
      <c r="R14">
        <f ca="1"/>
        <v>0</v>
      </c>
      <c r="S14">
        <f ca="1"/>
        <v>0</v>
      </c>
      <c r="T14">
        <f ca="1"/>
        <v>0.96909999999999996</v>
      </c>
      <c r="U14" s="8" t="str">
        <f ca="1"/>
        <v>Liam Webb</v>
      </c>
    </row>
    <row r="15" spans="2:21" x14ac:dyDescent="0.3">
      <c r="D15" s="32" t="s">
        <v>19</v>
      </c>
      <c r="E15" s="33">
        <v>60</v>
      </c>
      <c r="F15" s="33">
        <v>1</v>
      </c>
      <c r="G15" s="33">
        <v>0</v>
      </c>
      <c r="H15" s="33">
        <v>0</v>
      </c>
      <c r="I15" s="46">
        <v>22300</v>
      </c>
      <c r="J15" s="34" t="s">
        <v>1132</v>
      </c>
      <c r="M15" s="18">
        <v>1.0738000000000001</v>
      </c>
      <c r="O15" s="18" t="str">
        <f ca="1"/>
        <v>Name 4</v>
      </c>
      <c r="P15">
        <f ca="1"/>
        <v>1.0738000000000001</v>
      </c>
      <c r="Q15">
        <f ca="1"/>
        <v>1</v>
      </c>
      <c r="R15">
        <f ca="1"/>
        <v>0</v>
      </c>
      <c r="S15">
        <f ca="1"/>
        <v>0</v>
      </c>
      <c r="T15">
        <f ca="1"/>
        <v>-0.83299999999999996</v>
      </c>
      <c r="U15" s="8" t="str">
        <f ca="1"/>
        <v>Samuel Nicholson</v>
      </c>
    </row>
    <row r="16" spans="2:21" x14ac:dyDescent="0.3">
      <c r="D16" s="32" t="s">
        <v>20</v>
      </c>
      <c r="E16" s="33">
        <v>21</v>
      </c>
      <c r="F16" s="33">
        <v>0</v>
      </c>
      <c r="G16" s="33">
        <v>1</v>
      </c>
      <c r="H16" s="33">
        <v>0</v>
      </c>
      <c r="I16" s="46">
        <v>24400</v>
      </c>
      <c r="J16" s="34" t="s">
        <v>1133</v>
      </c>
      <c r="M16" s="18">
        <v>-1.8077000000000001</v>
      </c>
      <c r="O16" s="18" t="str">
        <f ca="1"/>
        <v>Name 5</v>
      </c>
      <c r="P16">
        <f ca="1"/>
        <v>-1.8077000000000001</v>
      </c>
      <c r="Q16">
        <f ca="1"/>
        <v>0</v>
      </c>
      <c r="R16">
        <f ca="1"/>
        <v>1</v>
      </c>
      <c r="S16">
        <f ca="1"/>
        <v>0</v>
      </c>
      <c r="T16">
        <f ca="1"/>
        <v>-0.58240000000000003</v>
      </c>
      <c r="U16" s="8" t="str">
        <f ca="1"/>
        <v>Steve Goddard</v>
      </c>
    </row>
    <row r="17" spans="4:21" x14ac:dyDescent="0.3">
      <c r="D17" s="32" t="s">
        <v>21</v>
      </c>
      <c r="E17" s="33">
        <v>45</v>
      </c>
      <c r="F17" s="33">
        <v>0</v>
      </c>
      <c r="G17" s="33">
        <v>1</v>
      </c>
      <c r="H17" s="33">
        <v>0</v>
      </c>
      <c r="I17" s="46">
        <v>18600</v>
      </c>
      <c r="J17" s="34" t="s">
        <v>1134</v>
      </c>
      <c r="M17" s="18">
        <v>-3.4500000000000003E-2</v>
      </c>
      <c r="O17" s="18" t="str">
        <f ca="1"/>
        <v>Name 6</v>
      </c>
      <c r="P17">
        <f ca="1"/>
        <v>-3.4500000000000003E-2</v>
      </c>
      <c r="Q17">
        <f ca="1"/>
        <v>0</v>
      </c>
      <c r="R17">
        <f ca="1"/>
        <v>1</v>
      </c>
      <c r="S17">
        <f ca="1"/>
        <v>0</v>
      </c>
      <c r="T17">
        <f ca="1"/>
        <v>-1.2746</v>
      </c>
      <c r="U17" s="8" t="str">
        <f ca="1"/>
        <v>Eashan Tadavi</v>
      </c>
    </row>
    <row r="18" spans="4:21" x14ac:dyDescent="0.3">
      <c r="D18" s="32" t="s">
        <v>22</v>
      </c>
      <c r="E18" s="33">
        <v>42</v>
      </c>
      <c r="F18" s="33">
        <v>0</v>
      </c>
      <c r="G18" s="33">
        <v>1</v>
      </c>
      <c r="H18" s="33">
        <v>0</v>
      </c>
      <c r="I18" s="46">
        <v>34000</v>
      </c>
      <c r="J18" s="34" t="s">
        <v>1135</v>
      </c>
      <c r="M18" s="18">
        <v>-0.25609999999999999</v>
      </c>
      <c r="O18" s="18" t="str">
        <f ca="1"/>
        <v>Name 7</v>
      </c>
      <c r="P18">
        <f ca="1"/>
        <v>-0.25609999999999999</v>
      </c>
      <c r="Q18">
        <f ca="1"/>
        <v>0</v>
      </c>
      <c r="R18">
        <f ca="1"/>
        <v>1</v>
      </c>
      <c r="S18">
        <f ca="1"/>
        <v>0</v>
      </c>
      <c r="T18">
        <f ca="1"/>
        <v>0.56330000000000002</v>
      </c>
      <c r="U18" s="8" t="str">
        <f ca="1"/>
        <v>Leo Chapman</v>
      </c>
    </row>
    <row r="19" spans="4:21" x14ac:dyDescent="0.3">
      <c r="D19" s="32" t="s">
        <v>23</v>
      </c>
      <c r="E19" s="33">
        <v>71</v>
      </c>
      <c r="F19" s="33">
        <v>1</v>
      </c>
      <c r="G19" s="33">
        <v>0</v>
      </c>
      <c r="H19" s="33">
        <v>0</v>
      </c>
      <c r="I19" s="46">
        <v>41000</v>
      </c>
      <c r="J19" s="34" t="s">
        <v>1136</v>
      </c>
      <c r="M19" s="18">
        <v>1.8865000000000001</v>
      </c>
      <c r="O19" s="18" t="str">
        <f ca="1"/>
        <v>Name 8</v>
      </c>
      <c r="P19">
        <f ca="1"/>
        <v>1.8865000000000001</v>
      </c>
      <c r="Q19">
        <f ca="1"/>
        <v>1</v>
      </c>
      <c r="R19">
        <f ca="1"/>
        <v>0</v>
      </c>
      <c r="S19">
        <f ca="1"/>
        <v>0</v>
      </c>
      <c r="T19">
        <f ca="1"/>
        <v>1.3987000000000001</v>
      </c>
      <c r="U19" s="8" t="str">
        <f ca="1"/>
        <v>Evelyn Giles</v>
      </c>
    </row>
    <row r="20" spans="4:21" x14ac:dyDescent="0.3">
      <c r="D20" s="32" t="s">
        <v>24</v>
      </c>
      <c r="E20" s="33">
        <v>22</v>
      </c>
      <c r="F20" s="33">
        <v>1</v>
      </c>
      <c r="G20" s="33">
        <v>0</v>
      </c>
      <c r="H20" s="33">
        <v>0</v>
      </c>
      <c r="I20" s="46">
        <v>35800</v>
      </c>
      <c r="J20" s="34" t="s">
        <v>1137</v>
      </c>
      <c r="M20" s="18">
        <v>-1.7338</v>
      </c>
      <c r="O20" s="18" t="str">
        <f ca="1"/>
        <v>Name 9</v>
      </c>
      <c r="P20">
        <f ca="1"/>
        <v>-1.7338</v>
      </c>
      <c r="Q20">
        <f ca="1"/>
        <v>1</v>
      </c>
      <c r="R20">
        <f ca="1"/>
        <v>0</v>
      </c>
      <c r="S20">
        <f ca="1"/>
        <v>0</v>
      </c>
      <c r="T20">
        <f ca="1"/>
        <v>0.77810000000000001</v>
      </c>
      <c r="U20" s="8" t="str">
        <f ca="1"/>
        <v>Billy Griffiths</v>
      </c>
    </row>
    <row r="21" spans="4:21" x14ac:dyDescent="0.3">
      <c r="D21" s="32" t="s">
        <v>25</v>
      </c>
      <c r="E21" s="33">
        <v>58</v>
      </c>
      <c r="F21" s="33">
        <v>0</v>
      </c>
      <c r="G21" s="33">
        <v>1</v>
      </c>
      <c r="H21" s="33">
        <v>0</v>
      </c>
      <c r="I21" s="46">
        <v>21900</v>
      </c>
      <c r="J21" s="34" t="s">
        <v>1138</v>
      </c>
      <c r="M21" s="18">
        <v>0.92600000000000005</v>
      </c>
      <c r="O21" s="18" t="str">
        <f ca="1"/>
        <v>Name 10</v>
      </c>
      <c r="P21">
        <f ca="1"/>
        <v>0.92600000000000005</v>
      </c>
      <c r="Q21">
        <f ca="1"/>
        <v>0</v>
      </c>
      <c r="R21">
        <f ca="1"/>
        <v>1</v>
      </c>
      <c r="S21">
        <f ca="1"/>
        <v>0</v>
      </c>
      <c r="T21">
        <f ca="1"/>
        <v>-0.88080000000000003</v>
      </c>
      <c r="U21" s="8" t="str">
        <f ca="1"/>
        <v>Thea Hall</v>
      </c>
    </row>
    <row r="22" spans="4:21" x14ac:dyDescent="0.3">
      <c r="D22" s="32" t="s">
        <v>26</v>
      </c>
      <c r="E22" s="33">
        <v>52</v>
      </c>
      <c r="F22" s="33">
        <v>1</v>
      </c>
      <c r="G22" s="33">
        <v>0</v>
      </c>
      <c r="H22" s="33">
        <v>0</v>
      </c>
      <c r="I22" s="46">
        <v>18000</v>
      </c>
      <c r="J22" s="34" t="s">
        <v>1139</v>
      </c>
      <c r="M22" s="18">
        <v>0.48270000000000002</v>
      </c>
      <c r="O22" s="18" t="str">
        <f ca="1"/>
        <v>Name 11</v>
      </c>
      <c r="P22">
        <f ca="1"/>
        <v>0.48270000000000002</v>
      </c>
      <c r="Q22">
        <f ca="1"/>
        <v>1</v>
      </c>
      <c r="R22">
        <f ca="1"/>
        <v>0</v>
      </c>
      <c r="S22">
        <f ca="1"/>
        <v>0</v>
      </c>
      <c r="T22">
        <f ca="1"/>
        <v>-1.3462000000000001</v>
      </c>
      <c r="U22" s="8" t="str">
        <f ca="1"/>
        <v>Ethan Clements</v>
      </c>
    </row>
    <row r="23" spans="4:21" x14ac:dyDescent="0.3">
      <c r="D23" s="32" t="s">
        <v>27</v>
      </c>
      <c r="E23" s="33">
        <v>50</v>
      </c>
      <c r="F23" s="33">
        <v>0</v>
      </c>
      <c r="G23" s="33">
        <v>0</v>
      </c>
      <c r="H23" s="33">
        <v>1</v>
      </c>
      <c r="I23" s="46">
        <v>18000</v>
      </c>
      <c r="J23" s="34" t="s">
        <v>1140</v>
      </c>
      <c r="M23" s="18">
        <v>0.33489999999999998</v>
      </c>
      <c r="O23" s="18" t="str">
        <f ca="1"/>
        <v>Name 12</v>
      </c>
      <c r="P23">
        <f ca="1"/>
        <v>0.33489999999999998</v>
      </c>
      <c r="Q23">
        <f ca="1"/>
        <v>0</v>
      </c>
      <c r="R23">
        <f ca="1"/>
        <v>0</v>
      </c>
      <c r="S23">
        <f ca="1"/>
        <v>1</v>
      </c>
      <c r="T23">
        <f ca="1"/>
        <v>-1.3462000000000001</v>
      </c>
      <c r="U23" s="8" t="str">
        <f ca="1"/>
        <v>Florence Horton</v>
      </c>
    </row>
    <row r="24" spans="4:21" x14ac:dyDescent="0.3">
      <c r="D24" s="32" t="s">
        <v>28</v>
      </c>
      <c r="E24" s="33">
        <v>30</v>
      </c>
      <c r="F24" s="33">
        <v>0</v>
      </c>
      <c r="G24" s="33">
        <v>1</v>
      </c>
      <c r="H24" s="33">
        <v>0</v>
      </c>
      <c r="I24" s="46">
        <v>36000</v>
      </c>
      <c r="J24" s="34" t="s">
        <v>1141</v>
      </c>
      <c r="M24" s="18">
        <v>-1.1428</v>
      </c>
      <c r="O24" s="18" t="str">
        <f ca="1"/>
        <v>Name 13</v>
      </c>
      <c r="P24">
        <f ca="1"/>
        <v>-1.1428</v>
      </c>
      <c r="Q24">
        <f ca="1"/>
        <v>0</v>
      </c>
      <c r="R24">
        <f ca="1"/>
        <v>1</v>
      </c>
      <c r="S24">
        <f ca="1"/>
        <v>0</v>
      </c>
      <c r="T24">
        <f ca="1"/>
        <v>0.80200000000000005</v>
      </c>
      <c r="U24" s="8" t="str">
        <f ca="1"/>
        <v>Wén Yǐn</v>
      </c>
    </row>
    <row r="25" spans="4:21" x14ac:dyDescent="0.3">
      <c r="D25" s="32" t="s">
        <v>29</v>
      </c>
      <c r="E25" s="33">
        <v>37</v>
      </c>
      <c r="F25" s="33">
        <v>0</v>
      </c>
      <c r="G25" s="33">
        <v>1</v>
      </c>
      <c r="H25" s="33">
        <v>0</v>
      </c>
      <c r="I25" s="46">
        <v>21300</v>
      </c>
      <c r="J25" s="34" t="s">
        <v>1142</v>
      </c>
      <c r="M25" s="18">
        <v>-0.62560000000000004</v>
      </c>
      <c r="O25" s="18" t="str">
        <f ca="1"/>
        <v>Name 14</v>
      </c>
      <c r="P25">
        <f ca="1"/>
        <v>-0.62560000000000004</v>
      </c>
      <c r="Q25">
        <f ca="1"/>
        <v>0</v>
      </c>
      <c r="R25">
        <f ca="1"/>
        <v>1</v>
      </c>
      <c r="S25">
        <f ca="1"/>
        <v>0</v>
      </c>
      <c r="T25">
        <f ca="1"/>
        <v>-0.95240000000000002</v>
      </c>
      <c r="U25" s="8" t="str">
        <f ca="1"/>
        <v>Louie Nixon</v>
      </c>
    </row>
    <row r="26" spans="4:21" x14ac:dyDescent="0.3">
      <c r="D26" s="35" t="s">
        <v>30</v>
      </c>
      <c r="E26" s="36">
        <v>44</v>
      </c>
      <c r="F26" s="36">
        <v>1</v>
      </c>
      <c r="G26" s="36">
        <v>0</v>
      </c>
      <c r="H26" s="36">
        <v>0</v>
      </c>
      <c r="I26" s="47">
        <v>39200</v>
      </c>
      <c r="J26" s="37" t="s">
        <v>1143</v>
      </c>
      <c r="M26" s="19">
        <v>-0.1084</v>
      </c>
      <c r="O26" s="19" t="str">
        <f ca="1"/>
        <v>Name 15</v>
      </c>
      <c r="P26" s="16">
        <f ca="1"/>
        <v>-0.1084</v>
      </c>
      <c r="Q26" s="16">
        <f ca="1"/>
        <v>1</v>
      </c>
      <c r="R26" s="16">
        <f ca="1"/>
        <v>0</v>
      </c>
      <c r="S26" s="16">
        <f ca="1"/>
        <v>0</v>
      </c>
      <c r="T26" s="16">
        <f ca="1"/>
        <v>1.1839</v>
      </c>
      <c r="U26" s="6" t="str">
        <f ca="1"/>
        <v>Simona Bruno</v>
      </c>
    </row>
  </sheetData>
  <mergeCells count="2">
    <mergeCell ref="O10:U10"/>
    <mergeCell ref="C4:K8"/>
  </mergeCells>
  <phoneticPr fontId="2" type="noConversion"/>
  <hyperlinks>
    <hyperlink ref="B2" location="Contents!C12" display="Contents" xr:uid="{21F1F265-B945-4B6E-A4D6-70EDFF42C4D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DFEFB-4F83-4A5A-8CB2-AB8E21C90113}">
  <sheetPr codeName="Sheet25">
    <tabColor rgb="FF92D050"/>
  </sheetPr>
  <dimension ref="A1:Q414"/>
  <sheetViews>
    <sheetView workbookViewId="0">
      <pane xSplit="1" ySplit="1" topLeftCell="B2" activePane="bottomRight" state="frozen"/>
      <selection pane="topRight" activeCell="B1" sqref="B1"/>
      <selection pane="bottomLeft" activeCell="A2" sqref="A2"/>
      <selection pane="bottomRight" activeCell="F7" sqref="F7"/>
    </sheetView>
  </sheetViews>
  <sheetFormatPr defaultRowHeight="14.4" x14ac:dyDescent="0.3"/>
  <sheetData>
    <row r="1" spans="1:17" x14ac:dyDescent="0.3">
      <c r="A1" t="s">
        <v>83</v>
      </c>
      <c r="B1" t="s">
        <v>1</v>
      </c>
      <c r="C1" t="s">
        <v>2</v>
      </c>
      <c r="D1" t="s">
        <v>3</v>
      </c>
      <c r="E1" t="s">
        <v>4</v>
      </c>
      <c r="F1" t="s">
        <v>105</v>
      </c>
      <c r="G1" t="s">
        <v>520</v>
      </c>
      <c r="I1" t="str" cm="1">
        <f t="array" aca="1" ref="I1:N414" ca="1">MIX(A1:F414,,)</f>
        <v>Name</v>
      </c>
      <c r="J1" t="str">
        <f ca="1"/>
        <v>Metric_1</v>
      </c>
      <c r="K1" t="str">
        <f ca="1"/>
        <v>Metric_2</v>
      </c>
      <c r="L1" t="str">
        <f ca="1"/>
        <v>Metric_3</v>
      </c>
      <c r="M1" t="str">
        <f ca="1"/>
        <v>Metric_4</v>
      </c>
      <c r="N1" t="str">
        <f ca="1"/>
        <v>Text</v>
      </c>
    </row>
    <row r="2" spans="1:17" x14ac:dyDescent="0.3">
      <c r="A2" t="s">
        <v>106</v>
      </c>
      <c r="B2">
        <v>-0.33</v>
      </c>
      <c r="C2">
        <v>-4.43</v>
      </c>
      <c r="D2">
        <v>5.85</v>
      </c>
      <c r="E2">
        <v>3.09</v>
      </c>
      <c r="F2" t="s">
        <v>33</v>
      </c>
      <c r="I2" t="str">
        <f ca="1"/>
        <v>Item_9</v>
      </c>
      <c r="J2">
        <f ca="1"/>
        <v>-2.9</v>
      </c>
      <c r="K2">
        <f ca="1"/>
        <v>-5.81</v>
      </c>
      <c r="L2">
        <f ca="1"/>
        <v>4.6900000000000004</v>
      </c>
      <c r="M2">
        <f ca="1"/>
        <v>1.99</v>
      </c>
      <c r="N2" t="str">
        <f ca="1"/>
        <v>C</v>
      </c>
    </row>
    <row r="3" spans="1:17" x14ac:dyDescent="0.3">
      <c r="A3" t="s">
        <v>107</v>
      </c>
      <c r="B3">
        <v>-3.57</v>
      </c>
      <c r="C3">
        <v>-3.98</v>
      </c>
      <c r="D3">
        <v>5.1100000000000003</v>
      </c>
      <c r="E3">
        <v>2.39</v>
      </c>
      <c r="F3" t="s">
        <v>32</v>
      </c>
      <c r="I3" t="str">
        <f ca="1"/>
        <v>Item_285</v>
      </c>
      <c r="J3">
        <f ca="1"/>
        <v>-0.46</v>
      </c>
      <c r="K3">
        <f ca="1"/>
        <v>-1.22</v>
      </c>
      <c r="L3">
        <f ca="1"/>
        <v>6.23</v>
      </c>
      <c r="M3">
        <f ca="1"/>
        <v>1.26</v>
      </c>
      <c r="N3" t="str">
        <f ca="1"/>
        <v>C</v>
      </c>
    </row>
    <row r="4" spans="1:17" x14ac:dyDescent="0.3">
      <c r="A4" t="s">
        <v>108</v>
      </c>
      <c r="B4">
        <v>0.46</v>
      </c>
      <c r="C4">
        <v>-6.14</v>
      </c>
      <c r="D4">
        <v>4.6900000000000004</v>
      </c>
      <c r="E4">
        <v>1.49</v>
      </c>
      <c r="F4" t="s">
        <v>33</v>
      </c>
      <c r="I4" t="str">
        <f ca="1"/>
        <v>Item_36</v>
      </c>
      <c r="J4">
        <f ca="1"/>
        <v>-2.3199999999999998</v>
      </c>
      <c r="K4">
        <f ca="1"/>
        <v>-0.35</v>
      </c>
      <c r="L4">
        <f ca="1"/>
        <v>5.08</v>
      </c>
      <c r="M4">
        <f ca="1"/>
        <v>2.94</v>
      </c>
      <c r="N4" t="str">
        <f ca="1"/>
        <v>A</v>
      </c>
    </row>
    <row r="5" spans="1:17" x14ac:dyDescent="0.3">
      <c r="A5" t="s">
        <v>109</v>
      </c>
      <c r="B5">
        <v>-1.34</v>
      </c>
      <c r="C5">
        <v>-3.17</v>
      </c>
      <c r="D5">
        <v>5.35</v>
      </c>
      <c r="E5">
        <v>1.57</v>
      </c>
      <c r="F5" t="s">
        <v>32</v>
      </c>
      <c r="I5" t="str">
        <f ca="1"/>
        <v>Item_17</v>
      </c>
      <c r="J5">
        <f ca="1"/>
        <v>-2.34</v>
      </c>
      <c r="K5">
        <f ca="1"/>
        <v>-3.13</v>
      </c>
      <c r="L5">
        <f ca="1"/>
        <v>4.45</v>
      </c>
      <c r="M5">
        <f ca="1"/>
        <v>2.25</v>
      </c>
      <c r="N5" t="str">
        <f ca="1"/>
        <v>A</v>
      </c>
      <c r="Q5" s="1" t="s">
        <v>519</v>
      </c>
    </row>
    <row r="6" spans="1:17" x14ac:dyDescent="0.3">
      <c r="A6" t="s">
        <v>110</v>
      </c>
      <c r="B6">
        <v>1.83</v>
      </c>
      <c r="C6">
        <v>2.04</v>
      </c>
      <c r="D6">
        <v>5.33</v>
      </c>
      <c r="E6">
        <v>3.84</v>
      </c>
      <c r="F6" t="s">
        <v>32</v>
      </c>
      <c r="I6" t="str">
        <f ca="1"/>
        <v>Item_210</v>
      </c>
      <c r="J6">
        <f ca="1"/>
        <v>6.18</v>
      </c>
      <c r="K6">
        <f ca="1"/>
        <v>-2.9</v>
      </c>
      <c r="L6">
        <f ca="1"/>
        <v>2.11</v>
      </c>
      <c r="M6">
        <f ca="1"/>
        <v>1.07</v>
      </c>
      <c r="N6" t="str">
        <f ca="1"/>
        <v>C</v>
      </c>
    </row>
    <row r="7" spans="1:17" x14ac:dyDescent="0.3">
      <c r="A7" t="s">
        <v>111</v>
      </c>
      <c r="B7">
        <v>-0.87</v>
      </c>
      <c r="C7">
        <v>0.62</v>
      </c>
      <c r="D7">
        <v>5.36</v>
      </c>
      <c r="E7">
        <v>0.5</v>
      </c>
      <c r="F7" t="s">
        <v>32</v>
      </c>
      <c r="I7" t="str">
        <f ca="1"/>
        <v>Item_99</v>
      </c>
      <c r="J7">
        <f ca="1"/>
        <v>3.92</v>
      </c>
      <c r="K7">
        <f ca="1"/>
        <v>-3.22</v>
      </c>
      <c r="L7">
        <f ca="1"/>
        <v>-0.95</v>
      </c>
      <c r="M7">
        <f ca="1"/>
        <v>4.17</v>
      </c>
      <c r="N7" t="str">
        <f ca="1"/>
        <v>C</v>
      </c>
    </row>
    <row r="8" spans="1:17" x14ac:dyDescent="0.3">
      <c r="A8" t="s">
        <v>112</v>
      </c>
      <c r="B8">
        <v>-2.73</v>
      </c>
      <c r="C8">
        <v>-1.79</v>
      </c>
      <c r="D8">
        <v>4.43</v>
      </c>
      <c r="E8">
        <v>-0.38</v>
      </c>
      <c r="F8" t="s">
        <v>34</v>
      </c>
      <c r="I8" t="str">
        <f ca="1"/>
        <v>Item_349</v>
      </c>
      <c r="J8">
        <f ca="1"/>
        <v>7.23</v>
      </c>
      <c r="K8">
        <f ca="1"/>
        <v>4.34</v>
      </c>
      <c r="L8">
        <f ca="1"/>
        <v>3.3</v>
      </c>
      <c r="M8">
        <f ca="1"/>
        <v>-1.24</v>
      </c>
      <c r="N8" t="str">
        <f ca="1"/>
        <v>B</v>
      </c>
    </row>
    <row r="9" spans="1:17" x14ac:dyDescent="0.3">
      <c r="A9" t="s">
        <v>113</v>
      </c>
      <c r="B9">
        <v>1.76</v>
      </c>
      <c r="C9">
        <v>3.3</v>
      </c>
      <c r="D9">
        <v>5.0999999999999996</v>
      </c>
      <c r="E9">
        <v>2.54</v>
      </c>
      <c r="F9" t="s">
        <v>32</v>
      </c>
      <c r="I9" t="str">
        <f ca="1"/>
        <v>Item_294</v>
      </c>
      <c r="J9">
        <f ca="1"/>
        <v>1.62</v>
      </c>
      <c r="K9">
        <f ca="1"/>
        <v>-2.74</v>
      </c>
      <c r="L9">
        <f ca="1"/>
        <v>0.02</v>
      </c>
      <c r="M9">
        <f ca="1"/>
        <v>3</v>
      </c>
      <c r="N9" t="str">
        <f ca="1"/>
        <v>A</v>
      </c>
    </row>
    <row r="10" spans="1:17" x14ac:dyDescent="0.3">
      <c r="A10" t="s">
        <v>114</v>
      </c>
      <c r="B10">
        <v>-2.9</v>
      </c>
      <c r="C10">
        <v>-5.81</v>
      </c>
      <c r="D10">
        <v>4.6900000000000004</v>
      </c>
      <c r="E10">
        <v>1.99</v>
      </c>
      <c r="F10" t="s">
        <v>32</v>
      </c>
      <c r="I10" t="str">
        <f ca="1"/>
        <v>Item_75</v>
      </c>
      <c r="J10">
        <f ca="1"/>
        <v>-0.48</v>
      </c>
      <c r="K10">
        <f ca="1"/>
        <v>4.1100000000000003</v>
      </c>
      <c r="L10">
        <f ca="1"/>
        <v>5.31</v>
      </c>
      <c r="M10">
        <f ca="1"/>
        <v>1.82</v>
      </c>
      <c r="N10" t="str">
        <f ca="1"/>
        <v>A</v>
      </c>
    </row>
    <row r="11" spans="1:17" x14ac:dyDescent="0.3">
      <c r="A11" t="s">
        <v>115</v>
      </c>
      <c r="B11">
        <v>-2.11</v>
      </c>
      <c r="C11">
        <v>-1.0900000000000001</v>
      </c>
      <c r="D11">
        <v>4.91</v>
      </c>
      <c r="E11">
        <v>2.0699999999999998</v>
      </c>
      <c r="F11" t="s">
        <v>34</v>
      </c>
      <c r="I11" t="str">
        <f ca="1"/>
        <v>Item_150</v>
      </c>
      <c r="J11">
        <f ca="1"/>
        <v>2.13</v>
      </c>
      <c r="K11">
        <f ca="1"/>
        <v>-0.68</v>
      </c>
      <c r="L11">
        <f ca="1"/>
        <v>0.94</v>
      </c>
      <c r="M11">
        <f ca="1"/>
        <v>3.25</v>
      </c>
      <c r="N11" t="str">
        <f ca="1"/>
        <v>C</v>
      </c>
    </row>
    <row r="12" spans="1:17" x14ac:dyDescent="0.3">
      <c r="A12" t="s">
        <v>116</v>
      </c>
      <c r="B12">
        <v>-0.72</v>
      </c>
      <c r="C12">
        <v>-1.17</v>
      </c>
      <c r="D12">
        <v>5.17</v>
      </c>
      <c r="E12">
        <v>3.51</v>
      </c>
      <c r="F12" t="s">
        <v>33</v>
      </c>
      <c r="I12" t="str">
        <f ca="1"/>
        <v>Item_160</v>
      </c>
      <c r="J12">
        <f ca="1"/>
        <v>3.44</v>
      </c>
      <c r="K12">
        <f ca="1"/>
        <v>-1.71</v>
      </c>
      <c r="L12">
        <f ca="1"/>
        <v>-0.21</v>
      </c>
      <c r="M12">
        <f ca="1"/>
        <v>1.86</v>
      </c>
      <c r="N12" t="str">
        <f ca="1"/>
        <v>C</v>
      </c>
    </row>
    <row r="13" spans="1:17" x14ac:dyDescent="0.3">
      <c r="A13" t="s">
        <v>117</v>
      </c>
      <c r="B13">
        <v>-3.84</v>
      </c>
      <c r="C13">
        <v>-1.77</v>
      </c>
      <c r="D13">
        <v>5.7</v>
      </c>
      <c r="E13">
        <v>2.89</v>
      </c>
      <c r="F13" t="s">
        <v>32</v>
      </c>
      <c r="I13" t="str">
        <f ca="1"/>
        <v>Item_194</v>
      </c>
      <c r="J13">
        <f ca="1"/>
        <v>3.55</v>
      </c>
      <c r="K13">
        <f ca="1"/>
        <v>-1.35</v>
      </c>
      <c r="L13">
        <f ca="1"/>
        <v>1.84</v>
      </c>
      <c r="M13">
        <f ca="1"/>
        <v>4.28</v>
      </c>
      <c r="N13" t="str">
        <f ca="1"/>
        <v>B</v>
      </c>
      <c r="P13" s="10" t="s">
        <v>99</v>
      </c>
    </row>
    <row r="14" spans="1:17" x14ac:dyDescent="0.3">
      <c r="A14" t="s">
        <v>118</v>
      </c>
      <c r="B14">
        <v>-4.3899999999999997</v>
      </c>
      <c r="C14">
        <v>3.11</v>
      </c>
      <c r="D14">
        <v>5.27</v>
      </c>
      <c r="E14">
        <v>2.13</v>
      </c>
      <c r="F14" t="s">
        <v>32</v>
      </c>
      <c r="I14" t="str">
        <f ca="1"/>
        <v>Item_296</v>
      </c>
      <c r="J14">
        <f ca="1"/>
        <v>0</v>
      </c>
      <c r="K14">
        <f ca="1"/>
        <v>-0.98</v>
      </c>
      <c r="L14">
        <f ca="1"/>
        <v>1.97</v>
      </c>
      <c r="M14">
        <f ca="1"/>
        <v>3.59</v>
      </c>
      <c r="N14" t="str">
        <f ca="1"/>
        <v>A</v>
      </c>
      <c r="P14" t="s">
        <v>101</v>
      </c>
    </row>
    <row r="15" spans="1:17" x14ac:dyDescent="0.3">
      <c r="A15" t="s">
        <v>119</v>
      </c>
      <c r="B15">
        <v>-1.33</v>
      </c>
      <c r="C15">
        <v>2.69</v>
      </c>
      <c r="D15">
        <v>3.87</v>
      </c>
      <c r="E15">
        <v>1.24</v>
      </c>
      <c r="F15" t="s">
        <v>32</v>
      </c>
      <c r="I15" t="str">
        <f ca="1"/>
        <v>Item_249</v>
      </c>
      <c r="J15">
        <f ca="1"/>
        <v>-2.72</v>
      </c>
      <c r="K15">
        <f ca="1"/>
        <v>-0.85</v>
      </c>
      <c r="L15">
        <f ca="1"/>
        <v>-0.33</v>
      </c>
      <c r="M15">
        <f ca="1"/>
        <v>3.04</v>
      </c>
      <c r="N15" t="str">
        <f ca="1"/>
        <v>A</v>
      </c>
      <c r="P15" t="s">
        <v>102</v>
      </c>
    </row>
    <row r="16" spans="1:17" x14ac:dyDescent="0.3">
      <c r="A16" t="s">
        <v>120</v>
      </c>
      <c r="B16">
        <v>-0.39</v>
      </c>
      <c r="C16">
        <v>-1.6</v>
      </c>
      <c r="D16">
        <v>5.04</v>
      </c>
      <c r="E16">
        <v>2.2799999999999998</v>
      </c>
      <c r="F16" t="s">
        <v>33</v>
      </c>
      <c r="I16" t="str">
        <f ca="1"/>
        <v>Item_80</v>
      </c>
      <c r="J16">
        <f ca="1"/>
        <v>-1.36</v>
      </c>
      <c r="K16">
        <f ca="1"/>
        <v>-3.38</v>
      </c>
      <c r="L16">
        <f ca="1"/>
        <v>5.23</v>
      </c>
      <c r="M16">
        <f ca="1"/>
        <v>2.4300000000000002</v>
      </c>
      <c r="N16" t="str">
        <f ca="1"/>
        <v>C</v>
      </c>
      <c r="P16" t="s">
        <v>103</v>
      </c>
    </row>
    <row r="17" spans="1:14" x14ac:dyDescent="0.3">
      <c r="A17" t="s">
        <v>121</v>
      </c>
      <c r="B17">
        <v>-4.08</v>
      </c>
      <c r="C17">
        <v>-1.4</v>
      </c>
      <c r="D17">
        <v>5.3</v>
      </c>
      <c r="E17">
        <v>5.78</v>
      </c>
      <c r="F17" t="s">
        <v>32</v>
      </c>
      <c r="I17" t="str">
        <f ca="1"/>
        <v>Item_88</v>
      </c>
      <c r="J17">
        <f ca="1"/>
        <v>-0.65</v>
      </c>
      <c r="K17">
        <f ca="1"/>
        <v>-1.34</v>
      </c>
      <c r="L17">
        <f ca="1"/>
        <v>5.65</v>
      </c>
      <c r="M17">
        <f ca="1"/>
        <v>2.1</v>
      </c>
      <c r="N17" t="str">
        <f ca="1"/>
        <v>A</v>
      </c>
    </row>
    <row r="18" spans="1:14" x14ac:dyDescent="0.3">
      <c r="A18" t="s">
        <v>122</v>
      </c>
      <c r="B18">
        <v>-2.34</v>
      </c>
      <c r="C18">
        <v>-3.13</v>
      </c>
      <c r="D18">
        <v>4.45</v>
      </c>
      <c r="E18">
        <v>2.25</v>
      </c>
      <c r="F18" t="s">
        <v>33</v>
      </c>
      <c r="I18" t="str">
        <f ca="1"/>
        <v>Item_7</v>
      </c>
      <c r="J18">
        <f ca="1"/>
        <v>-2.73</v>
      </c>
      <c r="K18">
        <f ca="1"/>
        <v>-1.79</v>
      </c>
      <c r="L18">
        <f ca="1"/>
        <v>4.43</v>
      </c>
      <c r="M18">
        <f ca="1"/>
        <v>-0.38</v>
      </c>
      <c r="N18" t="str">
        <f ca="1"/>
        <v>B</v>
      </c>
    </row>
    <row r="19" spans="1:14" x14ac:dyDescent="0.3">
      <c r="A19" t="s">
        <v>123</v>
      </c>
      <c r="B19">
        <v>-1.86</v>
      </c>
      <c r="C19">
        <v>-1.07</v>
      </c>
      <c r="D19">
        <v>5.01</v>
      </c>
      <c r="E19">
        <v>0.27</v>
      </c>
      <c r="F19" t="s">
        <v>34</v>
      </c>
      <c r="I19" t="str">
        <f ca="1"/>
        <v>Item_325</v>
      </c>
      <c r="J19">
        <f ca="1"/>
        <v>7.54</v>
      </c>
      <c r="K19">
        <f ca="1"/>
        <v>3.95</v>
      </c>
      <c r="L19">
        <f ca="1"/>
        <v>1.74</v>
      </c>
      <c r="M19">
        <f ca="1"/>
        <v>2.48</v>
      </c>
      <c r="N19" t="str">
        <f ca="1"/>
        <v>B</v>
      </c>
    </row>
    <row r="20" spans="1:14" x14ac:dyDescent="0.3">
      <c r="A20" t="s">
        <v>124</v>
      </c>
      <c r="B20">
        <v>-5.22</v>
      </c>
      <c r="C20">
        <v>-0.68</v>
      </c>
      <c r="D20">
        <v>5.48</v>
      </c>
      <c r="E20">
        <v>2.21</v>
      </c>
      <c r="F20" t="s">
        <v>33</v>
      </c>
      <c r="I20" t="str">
        <f ca="1"/>
        <v>Item_168</v>
      </c>
      <c r="J20">
        <f ca="1"/>
        <v>2.27</v>
      </c>
      <c r="K20">
        <f ca="1"/>
        <v>-2.54</v>
      </c>
      <c r="L20">
        <f ca="1"/>
        <v>1.1299999999999999</v>
      </c>
      <c r="M20">
        <f ca="1"/>
        <v>2.62</v>
      </c>
      <c r="N20" t="str">
        <f ca="1"/>
        <v>C</v>
      </c>
    </row>
    <row r="21" spans="1:14" x14ac:dyDescent="0.3">
      <c r="A21" t="s">
        <v>125</v>
      </c>
      <c r="B21">
        <v>-3.58</v>
      </c>
      <c r="C21">
        <v>0.41</v>
      </c>
      <c r="D21">
        <v>4.12</v>
      </c>
      <c r="E21">
        <v>2.44</v>
      </c>
      <c r="F21" t="s">
        <v>33</v>
      </c>
      <c r="I21" t="str">
        <f ca="1"/>
        <v>Item_33</v>
      </c>
      <c r="J21">
        <f ca="1"/>
        <v>-3.26</v>
      </c>
      <c r="K21">
        <f ca="1"/>
        <v>-5.32</v>
      </c>
      <c r="L21">
        <f ca="1"/>
        <v>5.48</v>
      </c>
      <c r="M21">
        <f ca="1"/>
        <v>1.43</v>
      </c>
      <c r="N21" t="str">
        <f ca="1"/>
        <v>B</v>
      </c>
    </row>
    <row r="22" spans="1:14" x14ac:dyDescent="0.3">
      <c r="A22" t="s">
        <v>126</v>
      </c>
      <c r="B22">
        <v>-4.97</v>
      </c>
      <c r="C22">
        <v>-1.82</v>
      </c>
      <c r="D22">
        <v>5.74</v>
      </c>
      <c r="E22">
        <v>2.85</v>
      </c>
      <c r="F22" t="s">
        <v>32</v>
      </c>
      <c r="I22" t="str">
        <f ca="1"/>
        <v>Item_222</v>
      </c>
      <c r="J22">
        <f ca="1"/>
        <v>4.12</v>
      </c>
      <c r="K22">
        <f ca="1"/>
        <v>-0.03</v>
      </c>
      <c r="L22">
        <f ca="1"/>
        <v>-2.1800000000000002</v>
      </c>
      <c r="M22">
        <f ca="1"/>
        <v>4.2</v>
      </c>
      <c r="N22" t="str">
        <f ca="1"/>
        <v>C</v>
      </c>
    </row>
    <row r="23" spans="1:14" x14ac:dyDescent="0.3">
      <c r="A23" t="s">
        <v>127</v>
      </c>
      <c r="B23">
        <v>-0.51</v>
      </c>
      <c r="C23">
        <v>-1.25</v>
      </c>
      <c r="D23">
        <v>5.4</v>
      </c>
      <c r="E23">
        <v>1.73</v>
      </c>
      <c r="F23" t="s">
        <v>34</v>
      </c>
      <c r="I23" t="str">
        <f ca="1"/>
        <v>Item_164</v>
      </c>
      <c r="J23">
        <f ca="1"/>
        <v>4.04</v>
      </c>
      <c r="K23">
        <f ca="1"/>
        <v>-3.38</v>
      </c>
      <c r="L23">
        <f ca="1"/>
        <v>2.94</v>
      </c>
      <c r="M23">
        <f ca="1"/>
        <v>2.46</v>
      </c>
      <c r="N23" t="str">
        <f ca="1"/>
        <v>A</v>
      </c>
    </row>
    <row r="24" spans="1:14" x14ac:dyDescent="0.3">
      <c r="A24" t="s">
        <v>128</v>
      </c>
      <c r="B24">
        <v>-0.52</v>
      </c>
      <c r="C24">
        <v>-2.2200000000000002</v>
      </c>
      <c r="D24">
        <v>4.93</v>
      </c>
      <c r="E24">
        <v>0.68</v>
      </c>
      <c r="F24" t="s">
        <v>34</v>
      </c>
      <c r="I24" t="str">
        <f ca="1"/>
        <v>Item_142</v>
      </c>
      <c r="J24">
        <f ca="1"/>
        <v>-0.48</v>
      </c>
      <c r="K24">
        <f ca="1"/>
        <v>-1.92</v>
      </c>
      <c r="L24">
        <f ca="1"/>
        <v>4.3899999999999997</v>
      </c>
      <c r="M24">
        <f ca="1"/>
        <v>3</v>
      </c>
      <c r="N24" t="str">
        <f ca="1"/>
        <v>C</v>
      </c>
    </row>
    <row r="25" spans="1:14" x14ac:dyDescent="0.3">
      <c r="A25" t="s">
        <v>129</v>
      </c>
      <c r="B25">
        <v>-3.06</v>
      </c>
      <c r="C25">
        <v>-4.42</v>
      </c>
      <c r="D25">
        <v>5.61</v>
      </c>
      <c r="E25">
        <v>3.16</v>
      </c>
      <c r="F25" t="s">
        <v>34</v>
      </c>
      <c r="I25" t="str">
        <f ca="1"/>
        <v>Item_254</v>
      </c>
      <c r="J25">
        <f ca="1"/>
        <v>7.12</v>
      </c>
      <c r="K25">
        <f ca="1"/>
        <v>-0.61</v>
      </c>
      <c r="L25">
        <f ca="1"/>
        <v>1.91</v>
      </c>
      <c r="M25">
        <f ca="1"/>
        <v>3.46</v>
      </c>
      <c r="N25" t="str">
        <f ca="1"/>
        <v>B</v>
      </c>
    </row>
    <row r="26" spans="1:14" x14ac:dyDescent="0.3">
      <c r="A26" t="s">
        <v>130</v>
      </c>
      <c r="B26">
        <v>-3.21</v>
      </c>
      <c r="C26">
        <v>-1.23</v>
      </c>
      <c r="D26">
        <v>4.97</v>
      </c>
      <c r="E26">
        <v>2.5499999999999998</v>
      </c>
      <c r="F26" t="s">
        <v>32</v>
      </c>
      <c r="I26" t="str">
        <f ca="1"/>
        <v>Item_331</v>
      </c>
      <c r="J26">
        <f ca="1"/>
        <v>6.4</v>
      </c>
      <c r="K26">
        <f ca="1"/>
        <v>5.07</v>
      </c>
      <c r="L26">
        <f ca="1"/>
        <v>4.6500000000000004</v>
      </c>
      <c r="M26">
        <f ca="1"/>
        <v>-0.1</v>
      </c>
      <c r="N26" t="str">
        <f ca="1"/>
        <v>A</v>
      </c>
    </row>
    <row r="27" spans="1:14" x14ac:dyDescent="0.3">
      <c r="A27" t="s">
        <v>131</v>
      </c>
      <c r="B27">
        <v>-2.66</v>
      </c>
      <c r="C27">
        <v>1.1299999999999999</v>
      </c>
      <c r="D27">
        <v>5.6</v>
      </c>
      <c r="E27">
        <v>1.5</v>
      </c>
      <c r="F27" t="s">
        <v>32</v>
      </c>
      <c r="I27" t="str">
        <f ca="1"/>
        <v>Item_219</v>
      </c>
      <c r="J27">
        <f ca="1"/>
        <v>-1.43</v>
      </c>
      <c r="K27">
        <f ca="1"/>
        <v>-2.87</v>
      </c>
      <c r="L27">
        <f ca="1"/>
        <v>-0.61</v>
      </c>
      <c r="M27">
        <f ca="1"/>
        <v>4.82</v>
      </c>
      <c r="N27" t="str">
        <f ca="1"/>
        <v>B</v>
      </c>
    </row>
    <row r="28" spans="1:14" x14ac:dyDescent="0.3">
      <c r="A28" t="s">
        <v>132</v>
      </c>
      <c r="B28">
        <v>0.54</v>
      </c>
      <c r="C28">
        <v>4.58</v>
      </c>
      <c r="D28">
        <v>5.87</v>
      </c>
      <c r="E28">
        <v>1.41</v>
      </c>
      <c r="F28" t="s">
        <v>32</v>
      </c>
      <c r="I28" t="str">
        <f ca="1"/>
        <v>Item_322</v>
      </c>
      <c r="J28">
        <f ca="1"/>
        <v>5.32</v>
      </c>
      <c r="K28">
        <f ca="1"/>
        <v>4.78</v>
      </c>
      <c r="L28">
        <f ca="1"/>
        <v>2.95</v>
      </c>
      <c r="M28">
        <f ca="1"/>
        <v>-3.08</v>
      </c>
      <c r="N28" t="str">
        <f ca="1"/>
        <v>C</v>
      </c>
    </row>
    <row r="29" spans="1:14" x14ac:dyDescent="0.3">
      <c r="A29" t="s">
        <v>133</v>
      </c>
      <c r="B29">
        <v>-1.66</v>
      </c>
      <c r="C29">
        <v>1.22</v>
      </c>
      <c r="D29">
        <v>4.75</v>
      </c>
      <c r="E29">
        <v>1.62</v>
      </c>
      <c r="F29" t="s">
        <v>34</v>
      </c>
      <c r="I29" t="str">
        <f ca="1"/>
        <v>Item_199</v>
      </c>
      <c r="J29">
        <f ca="1"/>
        <v>3.08</v>
      </c>
      <c r="K29">
        <f ca="1"/>
        <v>-1.23</v>
      </c>
      <c r="L29">
        <f ca="1"/>
        <v>-0.26</v>
      </c>
      <c r="M29">
        <f ca="1"/>
        <v>2.37</v>
      </c>
      <c r="N29" t="str">
        <f ca="1"/>
        <v>C</v>
      </c>
    </row>
    <row r="30" spans="1:14" x14ac:dyDescent="0.3">
      <c r="A30" t="s">
        <v>134</v>
      </c>
      <c r="B30">
        <v>-2.11</v>
      </c>
      <c r="C30">
        <v>0.88</v>
      </c>
      <c r="D30">
        <v>4.51</v>
      </c>
      <c r="E30">
        <v>0.74</v>
      </c>
      <c r="F30" t="s">
        <v>33</v>
      </c>
      <c r="I30" t="str">
        <f ca="1"/>
        <v>Item_282</v>
      </c>
      <c r="J30">
        <f ca="1"/>
        <v>4.05</v>
      </c>
      <c r="K30">
        <f ca="1"/>
        <v>-2.72</v>
      </c>
      <c r="L30">
        <f ca="1"/>
        <v>-0.4</v>
      </c>
      <c r="M30">
        <f ca="1"/>
        <v>3.09</v>
      </c>
      <c r="N30" t="str">
        <f ca="1"/>
        <v>B</v>
      </c>
    </row>
    <row r="31" spans="1:14" x14ac:dyDescent="0.3">
      <c r="A31" t="s">
        <v>135</v>
      </c>
      <c r="B31">
        <v>-3.15</v>
      </c>
      <c r="C31">
        <v>4.5199999999999996</v>
      </c>
      <c r="D31">
        <v>5.18</v>
      </c>
      <c r="E31">
        <v>3.61</v>
      </c>
      <c r="F31" t="s">
        <v>33</v>
      </c>
      <c r="I31" t="str">
        <f ca="1"/>
        <v>Item_196</v>
      </c>
      <c r="J31">
        <f ca="1"/>
        <v>0.05</v>
      </c>
      <c r="K31">
        <f ca="1"/>
        <v>-3.62</v>
      </c>
      <c r="L31">
        <f ca="1"/>
        <v>3.18</v>
      </c>
      <c r="M31">
        <f ca="1"/>
        <v>3.32</v>
      </c>
      <c r="N31" t="str">
        <f ca="1"/>
        <v>C</v>
      </c>
    </row>
    <row r="32" spans="1:14" x14ac:dyDescent="0.3">
      <c r="A32" t="s">
        <v>136</v>
      </c>
      <c r="B32">
        <v>-1.36</v>
      </c>
      <c r="C32">
        <v>-3.02</v>
      </c>
      <c r="D32">
        <v>5.01</v>
      </c>
      <c r="E32">
        <v>1.66</v>
      </c>
      <c r="F32" t="s">
        <v>34</v>
      </c>
      <c r="I32" t="str">
        <f ca="1"/>
        <v>Item_391</v>
      </c>
      <c r="J32">
        <f ca="1"/>
        <v>9.3000000000000007</v>
      </c>
      <c r="K32">
        <f ca="1"/>
        <v>3.55</v>
      </c>
      <c r="L32">
        <f ca="1"/>
        <v>2.5499999999999998</v>
      </c>
      <c r="M32">
        <f ca="1"/>
        <v>1.1100000000000001</v>
      </c>
      <c r="N32" t="str">
        <f ca="1"/>
        <v>C</v>
      </c>
    </row>
    <row r="33" spans="1:14" x14ac:dyDescent="0.3">
      <c r="A33" t="s">
        <v>137</v>
      </c>
      <c r="B33">
        <v>-3.27</v>
      </c>
      <c r="C33">
        <v>-0.72</v>
      </c>
      <c r="D33">
        <v>5.65</v>
      </c>
      <c r="E33">
        <v>2.36</v>
      </c>
      <c r="F33" t="s">
        <v>32</v>
      </c>
      <c r="I33" t="str">
        <f ca="1"/>
        <v>Item_204</v>
      </c>
      <c r="J33">
        <f ca="1"/>
        <v>6.9</v>
      </c>
      <c r="K33">
        <f ca="1"/>
        <v>-2.84</v>
      </c>
      <c r="L33">
        <f ca="1"/>
        <v>0.63</v>
      </c>
      <c r="M33">
        <f ca="1"/>
        <v>3.38</v>
      </c>
      <c r="N33" t="str">
        <f ca="1"/>
        <v>A</v>
      </c>
    </row>
    <row r="34" spans="1:14" x14ac:dyDescent="0.3">
      <c r="A34" t="s">
        <v>138</v>
      </c>
      <c r="B34">
        <v>-3.26</v>
      </c>
      <c r="C34">
        <v>-5.32</v>
      </c>
      <c r="D34">
        <v>5.48</v>
      </c>
      <c r="E34">
        <v>1.43</v>
      </c>
      <c r="F34" t="s">
        <v>34</v>
      </c>
      <c r="I34" t="str">
        <f ca="1"/>
        <v>Item_4</v>
      </c>
      <c r="J34">
        <f ca="1"/>
        <v>-1.34</v>
      </c>
      <c r="K34">
        <f ca="1"/>
        <v>-3.17</v>
      </c>
      <c r="L34">
        <f ca="1"/>
        <v>5.35</v>
      </c>
      <c r="M34">
        <f ca="1"/>
        <v>1.57</v>
      </c>
      <c r="N34" t="str">
        <f ca="1"/>
        <v>C</v>
      </c>
    </row>
    <row r="35" spans="1:14" x14ac:dyDescent="0.3">
      <c r="A35" t="s">
        <v>139</v>
      </c>
      <c r="B35">
        <v>-0.38</v>
      </c>
      <c r="C35">
        <v>-3.03</v>
      </c>
      <c r="D35">
        <v>5.13</v>
      </c>
      <c r="E35">
        <v>2.2599999999999998</v>
      </c>
      <c r="F35" t="s">
        <v>32</v>
      </c>
      <c r="I35" t="str">
        <f ca="1"/>
        <v>Item_298</v>
      </c>
      <c r="J35">
        <f ca="1"/>
        <v>2.76</v>
      </c>
      <c r="K35">
        <f ca="1"/>
        <v>-1.39</v>
      </c>
      <c r="L35">
        <f ca="1"/>
        <v>3.83</v>
      </c>
      <c r="M35">
        <f ca="1"/>
        <v>2.87</v>
      </c>
      <c r="N35" t="str">
        <f ca="1"/>
        <v>B</v>
      </c>
    </row>
    <row r="36" spans="1:14" x14ac:dyDescent="0.3">
      <c r="A36" t="s">
        <v>140</v>
      </c>
      <c r="B36">
        <v>-3.21</v>
      </c>
      <c r="C36">
        <v>-4.9000000000000004</v>
      </c>
      <c r="D36">
        <v>4.57</v>
      </c>
      <c r="E36">
        <v>1.63</v>
      </c>
      <c r="F36" t="s">
        <v>34</v>
      </c>
      <c r="I36" t="str">
        <f ca="1"/>
        <v>Item_108</v>
      </c>
      <c r="J36">
        <f ca="1"/>
        <v>-0.42</v>
      </c>
      <c r="K36">
        <f ca="1"/>
        <v>-0.7</v>
      </c>
      <c r="L36">
        <f ca="1"/>
        <v>0.53</v>
      </c>
      <c r="M36">
        <f ca="1"/>
        <v>3.84</v>
      </c>
      <c r="N36" t="str">
        <f ca="1"/>
        <v>B</v>
      </c>
    </row>
    <row r="37" spans="1:14" x14ac:dyDescent="0.3">
      <c r="A37" t="s">
        <v>141</v>
      </c>
      <c r="B37">
        <v>-2.3199999999999998</v>
      </c>
      <c r="C37">
        <v>-0.35</v>
      </c>
      <c r="D37">
        <v>5.08</v>
      </c>
      <c r="E37">
        <v>2.94</v>
      </c>
      <c r="F37" t="s">
        <v>33</v>
      </c>
      <c r="I37" t="str">
        <f ca="1"/>
        <v>Item_388</v>
      </c>
      <c r="J37">
        <f ca="1"/>
        <v>7.48</v>
      </c>
      <c r="K37">
        <f ca="1"/>
        <v>2.92</v>
      </c>
      <c r="L37">
        <f ca="1"/>
        <v>4.2</v>
      </c>
      <c r="M37">
        <f ca="1"/>
        <v>0</v>
      </c>
      <c r="N37" t="str">
        <f ca="1"/>
        <v>B</v>
      </c>
    </row>
    <row r="38" spans="1:14" x14ac:dyDescent="0.3">
      <c r="A38" t="s">
        <v>142</v>
      </c>
      <c r="B38">
        <v>-4.75</v>
      </c>
      <c r="C38">
        <v>-0.16</v>
      </c>
      <c r="D38">
        <v>5.16</v>
      </c>
      <c r="E38">
        <v>0.64</v>
      </c>
      <c r="F38" t="s">
        <v>33</v>
      </c>
      <c r="I38" t="str">
        <f ca="1"/>
        <v>Item_67</v>
      </c>
      <c r="J38">
        <f ca="1"/>
        <v>-1.06</v>
      </c>
      <c r="K38">
        <f ca="1"/>
        <v>-3.5</v>
      </c>
      <c r="L38">
        <f ca="1"/>
        <v>4.3899999999999997</v>
      </c>
      <c r="M38">
        <f ca="1"/>
        <v>2.85</v>
      </c>
      <c r="N38" t="str">
        <f ca="1"/>
        <v>A</v>
      </c>
    </row>
    <row r="39" spans="1:14" x14ac:dyDescent="0.3">
      <c r="A39" t="s">
        <v>143</v>
      </c>
      <c r="B39">
        <v>-2.82</v>
      </c>
      <c r="C39">
        <v>1.63</v>
      </c>
      <c r="D39">
        <v>5.54</v>
      </c>
      <c r="E39">
        <v>2.29</v>
      </c>
      <c r="F39" t="s">
        <v>32</v>
      </c>
      <c r="I39" t="str">
        <f ca="1"/>
        <v>Item_198</v>
      </c>
      <c r="J39">
        <f ca="1"/>
        <v>1.89</v>
      </c>
      <c r="K39">
        <f ca="1"/>
        <v>-2.0499999999999998</v>
      </c>
      <c r="L39">
        <f ca="1"/>
        <v>2.1</v>
      </c>
      <c r="M39">
        <f ca="1"/>
        <v>3</v>
      </c>
      <c r="N39" t="str">
        <f ca="1"/>
        <v>C</v>
      </c>
    </row>
    <row r="40" spans="1:14" x14ac:dyDescent="0.3">
      <c r="A40" t="s">
        <v>144</v>
      </c>
      <c r="B40">
        <v>0.53</v>
      </c>
      <c r="C40">
        <v>-0.6</v>
      </c>
      <c r="D40">
        <v>5.19</v>
      </c>
      <c r="E40">
        <v>2.1800000000000002</v>
      </c>
      <c r="F40" t="s">
        <v>32</v>
      </c>
      <c r="I40" t="str">
        <f ca="1"/>
        <v>Item_45</v>
      </c>
      <c r="J40">
        <f ca="1"/>
        <v>-1.5</v>
      </c>
      <c r="K40">
        <f ca="1"/>
        <v>-3.16</v>
      </c>
      <c r="L40">
        <f ca="1"/>
        <v>5.04</v>
      </c>
      <c r="M40">
        <f ca="1"/>
        <v>0.86</v>
      </c>
      <c r="N40" t="str">
        <f ca="1"/>
        <v>A</v>
      </c>
    </row>
    <row r="41" spans="1:14" x14ac:dyDescent="0.3">
      <c r="A41" t="s">
        <v>145</v>
      </c>
      <c r="B41">
        <v>-1.38</v>
      </c>
      <c r="C41">
        <v>-0.04</v>
      </c>
      <c r="D41">
        <v>5.6</v>
      </c>
      <c r="E41">
        <v>0.84</v>
      </c>
      <c r="F41" t="s">
        <v>33</v>
      </c>
      <c r="I41" t="str">
        <f ca="1"/>
        <v>Item_83</v>
      </c>
      <c r="J41">
        <f ca="1"/>
        <v>-2.46</v>
      </c>
      <c r="K41">
        <f ca="1"/>
        <v>-4.83</v>
      </c>
      <c r="L41">
        <f ca="1"/>
        <v>5.28</v>
      </c>
      <c r="M41">
        <f ca="1"/>
        <v>3.46</v>
      </c>
      <c r="N41" t="str">
        <f ca="1"/>
        <v>B</v>
      </c>
    </row>
    <row r="42" spans="1:14" x14ac:dyDescent="0.3">
      <c r="A42" t="s">
        <v>146</v>
      </c>
      <c r="B42">
        <v>-0.18</v>
      </c>
      <c r="C42">
        <v>-0.2</v>
      </c>
      <c r="D42">
        <v>4.3600000000000003</v>
      </c>
      <c r="E42">
        <v>1.89</v>
      </c>
      <c r="F42" t="s">
        <v>33</v>
      </c>
      <c r="I42" t="str">
        <f ca="1"/>
        <v>Item_353</v>
      </c>
      <c r="J42">
        <f ca="1"/>
        <v>6.67</v>
      </c>
      <c r="K42">
        <f ca="1"/>
        <v>5.52</v>
      </c>
      <c r="L42">
        <f ca="1"/>
        <v>5.94</v>
      </c>
      <c r="M42">
        <f ca="1"/>
        <v>8</v>
      </c>
      <c r="N42" t="str">
        <f ca="1"/>
        <v>B</v>
      </c>
    </row>
    <row r="43" spans="1:14" x14ac:dyDescent="0.3">
      <c r="A43" t="s">
        <v>147</v>
      </c>
      <c r="B43">
        <v>-2.13</v>
      </c>
      <c r="C43">
        <v>-2.58</v>
      </c>
      <c r="D43">
        <v>4.5999999999999996</v>
      </c>
      <c r="E43">
        <v>1.94</v>
      </c>
      <c r="F43" t="s">
        <v>32</v>
      </c>
      <c r="I43" t="str">
        <f ca="1"/>
        <v>Item_290</v>
      </c>
      <c r="J43">
        <f ca="1"/>
        <v>10.07</v>
      </c>
      <c r="K43">
        <f ca="1"/>
        <v>-2.46</v>
      </c>
      <c r="L43">
        <f ca="1"/>
        <v>0.87</v>
      </c>
      <c r="M43">
        <f ca="1"/>
        <v>2.86</v>
      </c>
      <c r="N43" t="str">
        <f ca="1"/>
        <v>C</v>
      </c>
    </row>
    <row r="44" spans="1:14" x14ac:dyDescent="0.3">
      <c r="A44" t="s">
        <v>148</v>
      </c>
      <c r="B44">
        <v>1.1100000000000001</v>
      </c>
      <c r="C44">
        <v>-3.72</v>
      </c>
      <c r="D44">
        <v>4.84</v>
      </c>
      <c r="E44">
        <v>3.25</v>
      </c>
      <c r="F44" t="s">
        <v>34</v>
      </c>
      <c r="I44" t="str">
        <f ca="1"/>
        <v>Item_392</v>
      </c>
      <c r="J44">
        <f ca="1"/>
        <v>6.63</v>
      </c>
      <c r="K44">
        <f ca="1"/>
        <v>4.16</v>
      </c>
      <c r="L44">
        <f ca="1"/>
        <v>3.47</v>
      </c>
      <c r="M44">
        <f ca="1"/>
        <v>-1.87</v>
      </c>
      <c r="N44" t="str">
        <f ca="1"/>
        <v>C</v>
      </c>
    </row>
    <row r="45" spans="1:14" x14ac:dyDescent="0.3">
      <c r="A45" t="s">
        <v>149</v>
      </c>
      <c r="B45">
        <v>-1.1399999999999999</v>
      </c>
      <c r="C45">
        <v>-3.37</v>
      </c>
      <c r="D45">
        <v>4.45</v>
      </c>
      <c r="E45">
        <v>2.37</v>
      </c>
      <c r="F45" t="s">
        <v>34</v>
      </c>
      <c r="I45" t="str">
        <f ca="1"/>
        <v>Item_151</v>
      </c>
      <c r="J45">
        <f ca="1"/>
        <v>4.6900000000000004</v>
      </c>
      <c r="K45">
        <f ca="1"/>
        <v>-3.01</v>
      </c>
      <c r="L45">
        <f ca="1"/>
        <v>1</v>
      </c>
      <c r="M45">
        <f ca="1"/>
        <v>0.68</v>
      </c>
      <c r="N45" t="str">
        <f ca="1"/>
        <v>C</v>
      </c>
    </row>
    <row r="46" spans="1:14" x14ac:dyDescent="0.3">
      <c r="A46" t="s">
        <v>150</v>
      </c>
      <c r="B46">
        <v>-1.5</v>
      </c>
      <c r="C46">
        <v>-3.16</v>
      </c>
      <c r="D46">
        <v>5.04</v>
      </c>
      <c r="E46">
        <v>0.86</v>
      </c>
      <c r="F46" t="s">
        <v>33</v>
      </c>
      <c r="I46" t="str">
        <f ca="1"/>
        <v>Item_218</v>
      </c>
      <c r="J46">
        <f ca="1"/>
        <v>4.1100000000000003</v>
      </c>
      <c r="K46">
        <f ca="1"/>
        <v>-1.1499999999999999</v>
      </c>
      <c r="L46">
        <f ca="1"/>
        <v>7.0000000000000007E-2</v>
      </c>
      <c r="M46">
        <f ca="1"/>
        <v>3.62</v>
      </c>
      <c r="N46" t="str">
        <f ca="1"/>
        <v>A</v>
      </c>
    </row>
    <row r="47" spans="1:14" x14ac:dyDescent="0.3">
      <c r="A47" t="s">
        <v>151</v>
      </c>
      <c r="B47">
        <v>-3.73</v>
      </c>
      <c r="C47">
        <v>-3.5</v>
      </c>
      <c r="D47">
        <v>4.93</v>
      </c>
      <c r="E47">
        <v>0.81</v>
      </c>
      <c r="F47" t="s">
        <v>34</v>
      </c>
      <c r="I47" t="str">
        <f ca="1"/>
        <v>Item_21</v>
      </c>
      <c r="J47">
        <f ca="1"/>
        <v>-4.97</v>
      </c>
      <c r="K47">
        <f ca="1"/>
        <v>-1.82</v>
      </c>
      <c r="L47">
        <f ca="1"/>
        <v>5.74</v>
      </c>
      <c r="M47">
        <f ca="1"/>
        <v>2.85</v>
      </c>
      <c r="N47" t="str">
        <f ca="1"/>
        <v>C</v>
      </c>
    </row>
    <row r="48" spans="1:14" x14ac:dyDescent="0.3">
      <c r="A48" t="s">
        <v>152</v>
      </c>
      <c r="B48">
        <v>-2.1</v>
      </c>
      <c r="C48">
        <v>-3.01</v>
      </c>
      <c r="D48">
        <v>4.6100000000000003</v>
      </c>
      <c r="E48">
        <v>2.6</v>
      </c>
      <c r="F48" t="s">
        <v>33</v>
      </c>
      <c r="I48" t="str">
        <f ca="1"/>
        <v>Item_144</v>
      </c>
      <c r="J48">
        <f ca="1"/>
        <v>2.38</v>
      </c>
      <c r="K48">
        <f ca="1"/>
        <v>-7.0000000000000007E-2</v>
      </c>
      <c r="L48">
        <f ca="1"/>
        <v>-4.09</v>
      </c>
      <c r="M48">
        <f ca="1"/>
        <v>0.9</v>
      </c>
      <c r="N48" t="str">
        <f ca="1"/>
        <v>B</v>
      </c>
    </row>
    <row r="49" spans="1:14" x14ac:dyDescent="0.3">
      <c r="A49" t="s">
        <v>153</v>
      </c>
      <c r="B49">
        <v>-0.38</v>
      </c>
      <c r="C49">
        <v>-1.31</v>
      </c>
      <c r="D49">
        <v>4.38</v>
      </c>
      <c r="E49">
        <v>1.96</v>
      </c>
      <c r="F49" t="s">
        <v>34</v>
      </c>
      <c r="I49" t="str">
        <f ca="1"/>
        <v>Item_209</v>
      </c>
      <c r="J49">
        <f ca="1"/>
        <v>2.25</v>
      </c>
      <c r="K49">
        <f ca="1"/>
        <v>-1.84</v>
      </c>
      <c r="L49">
        <f ca="1"/>
        <v>1.58</v>
      </c>
      <c r="M49">
        <f ca="1"/>
        <v>2.4900000000000002</v>
      </c>
      <c r="N49" t="str">
        <f ca="1"/>
        <v>A</v>
      </c>
    </row>
    <row r="50" spans="1:14" x14ac:dyDescent="0.3">
      <c r="A50" t="s">
        <v>154</v>
      </c>
      <c r="B50">
        <v>-1.93</v>
      </c>
      <c r="C50">
        <v>0.3</v>
      </c>
      <c r="D50">
        <v>5.07</v>
      </c>
      <c r="E50">
        <v>4.55</v>
      </c>
      <c r="F50" t="s">
        <v>32</v>
      </c>
      <c r="I50" t="str">
        <f ca="1"/>
        <v>Item_248</v>
      </c>
      <c r="J50">
        <f ca="1"/>
        <v>-5.3</v>
      </c>
      <c r="K50">
        <f ca="1"/>
        <v>-2.81</v>
      </c>
      <c r="L50">
        <f ca="1"/>
        <v>0.09</v>
      </c>
      <c r="M50">
        <f ca="1"/>
        <v>2.2599999999999998</v>
      </c>
      <c r="N50" t="str">
        <f ca="1"/>
        <v>C</v>
      </c>
    </row>
    <row r="51" spans="1:14" x14ac:dyDescent="0.3">
      <c r="A51" t="s">
        <v>155</v>
      </c>
      <c r="B51">
        <v>-1.76</v>
      </c>
      <c r="C51">
        <v>0.19</v>
      </c>
      <c r="D51">
        <v>5.0599999999999996</v>
      </c>
      <c r="E51">
        <v>2.36</v>
      </c>
      <c r="F51" t="s">
        <v>33</v>
      </c>
      <c r="I51" t="str">
        <f ca="1"/>
        <v>Item_124</v>
      </c>
      <c r="J51">
        <f ca="1"/>
        <v>3.89</v>
      </c>
      <c r="K51">
        <f ca="1"/>
        <v>-4.12</v>
      </c>
      <c r="L51">
        <f ca="1"/>
        <v>0.91</v>
      </c>
      <c r="M51">
        <f ca="1"/>
        <v>3.46</v>
      </c>
      <c r="N51" t="str">
        <f ca="1"/>
        <v>C</v>
      </c>
    </row>
    <row r="52" spans="1:14" x14ac:dyDescent="0.3">
      <c r="A52" t="s">
        <v>156</v>
      </c>
      <c r="B52">
        <v>-2.17</v>
      </c>
      <c r="C52">
        <v>-1.74</v>
      </c>
      <c r="D52">
        <v>4.47</v>
      </c>
      <c r="E52">
        <v>1.1599999999999999</v>
      </c>
      <c r="F52" t="s">
        <v>32</v>
      </c>
      <c r="I52" t="str">
        <f ca="1"/>
        <v>Item_181</v>
      </c>
      <c r="J52">
        <f ca="1"/>
        <v>7.76</v>
      </c>
      <c r="K52">
        <f ca="1"/>
        <v>-0.39</v>
      </c>
      <c r="L52">
        <f ca="1"/>
        <v>-3.35</v>
      </c>
      <c r="M52">
        <f ca="1"/>
        <v>3.55</v>
      </c>
      <c r="N52" t="str">
        <f ca="1"/>
        <v>C</v>
      </c>
    </row>
    <row r="53" spans="1:14" x14ac:dyDescent="0.3">
      <c r="A53" t="s">
        <v>157</v>
      </c>
      <c r="B53">
        <v>-0.65</v>
      </c>
      <c r="C53">
        <v>-3.35</v>
      </c>
      <c r="D53">
        <v>5.48</v>
      </c>
      <c r="E53">
        <v>2.64</v>
      </c>
      <c r="F53" t="s">
        <v>32</v>
      </c>
      <c r="I53" t="str">
        <f ca="1"/>
        <v>Item_224</v>
      </c>
      <c r="J53">
        <f ca="1"/>
        <v>6.55</v>
      </c>
      <c r="K53">
        <f ca="1"/>
        <v>-2.41</v>
      </c>
      <c r="L53">
        <f ca="1"/>
        <v>0.44</v>
      </c>
      <c r="M53">
        <f ca="1"/>
        <v>3.5</v>
      </c>
      <c r="N53" t="str">
        <f ca="1"/>
        <v>B</v>
      </c>
    </row>
    <row r="54" spans="1:14" x14ac:dyDescent="0.3">
      <c r="A54" t="s">
        <v>158</v>
      </c>
      <c r="B54">
        <v>-4.29</v>
      </c>
      <c r="C54">
        <v>-3.45</v>
      </c>
      <c r="D54">
        <v>4.96</v>
      </c>
      <c r="E54">
        <v>0.99</v>
      </c>
      <c r="F54" t="s">
        <v>33</v>
      </c>
      <c r="I54" t="str">
        <f ca="1"/>
        <v>Item_362</v>
      </c>
      <c r="J54">
        <f ca="1"/>
        <v>7</v>
      </c>
      <c r="K54">
        <f ca="1"/>
        <v>3.64</v>
      </c>
      <c r="L54">
        <f ca="1"/>
        <v>4.7300000000000004</v>
      </c>
      <c r="M54">
        <f ca="1"/>
        <v>-4.1500000000000004</v>
      </c>
      <c r="N54" t="str">
        <f ca="1"/>
        <v>A</v>
      </c>
    </row>
    <row r="55" spans="1:14" x14ac:dyDescent="0.3">
      <c r="A55" t="s">
        <v>159</v>
      </c>
      <c r="B55">
        <v>-2.76</v>
      </c>
      <c r="C55">
        <v>-2.02</v>
      </c>
      <c r="D55">
        <v>4.43</v>
      </c>
      <c r="E55">
        <v>1.87</v>
      </c>
      <c r="F55" t="s">
        <v>34</v>
      </c>
      <c r="I55" t="str">
        <f ca="1"/>
        <v>Item_246</v>
      </c>
      <c r="J55">
        <f ca="1"/>
        <v>4.1900000000000004</v>
      </c>
      <c r="K55">
        <f ca="1"/>
        <v>-0.98</v>
      </c>
      <c r="L55">
        <f ca="1"/>
        <v>0.3</v>
      </c>
      <c r="M55">
        <f ca="1"/>
        <v>4.78</v>
      </c>
      <c r="N55" t="str">
        <f ca="1"/>
        <v>B</v>
      </c>
    </row>
    <row r="56" spans="1:14" x14ac:dyDescent="0.3">
      <c r="A56" t="s">
        <v>160</v>
      </c>
      <c r="B56">
        <v>-2.5099999999999998</v>
      </c>
      <c r="C56">
        <v>-2.4500000000000002</v>
      </c>
      <c r="D56">
        <v>4.5</v>
      </c>
      <c r="E56">
        <v>1.92</v>
      </c>
      <c r="F56" t="s">
        <v>34</v>
      </c>
      <c r="I56" t="str">
        <f ca="1"/>
        <v>Item_174</v>
      </c>
      <c r="J56">
        <f ca="1"/>
        <v>2.33</v>
      </c>
      <c r="K56">
        <f ca="1"/>
        <v>-2.36</v>
      </c>
      <c r="L56">
        <f ca="1"/>
        <v>3.05</v>
      </c>
      <c r="M56">
        <f ca="1"/>
        <v>4.01</v>
      </c>
      <c r="N56" t="str">
        <f ca="1"/>
        <v>B</v>
      </c>
    </row>
    <row r="57" spans="1:14" x14ac:dyDescent="0.3">
      <c r="A57" t="s">
        <v>161</v>
      </c>
      <c r="B57">
        <v>-4.2300000000000004</v>
      </c>
      <c r="C57">
        <v>-5.89</v>
      </c>
      <c r="D57">
        <v>5.44</v>
      </c>
      <c r="E57">
        <v>1.38</v>
      </c>
      <c r="F57" t="s">
        <v>32</v>
      </c>
      <c r="I57" t="str">
        <f ca="1"/>
        <v>Item_220</v>
      </c>
      <c r="J57">
        <f ca="1"/>
        <v>8.5</v>
      </c>
      <c r="K57">
        <f ca="1"/>
        <v>-2.2000000000000002</v>
      </c>
      <c r="L57">
        <f ca="1"/>
        <v>-0.73</v>
      </c>
      <c r="M57">
        <f ca="1"/>
        <v>3.2</v>
      </c>
      <c r="N57" t="str">
        <f ca="1"/>
        <v>B</v>
      </c>
    </row>
    <row r="58" spans="1:14" x14ac:dyDescent="0.3">
      <c r="A58" t="s">
        <v>162</v>
      </c>
      <c r="B58">
        <v>-4.63</v>
      </c>
      <c r="C58">
        <v>-1.24</v>
      </c>
      <c r="D58">
        <v>5.32</v>
      </c>
      <c r="E58">
        <v>1.2</v>
      </c>
      <c r="F58" t="s">
        <v>34</v>
      </c>
      <c r="I58" t="str">
        <f ca="1"/>
        <v>Item_178</v>
      </c>
      <c r="J58">
        <f ca="1"/>
        <v>-3.29</v>
      </c>
      <c r="K58">
        <f ca="1"/>
        <v>-1.93</v>
      </c>
      <c r="L58">
        <f ca="1"/>
        <v>4.5999999999999996</v>
      </c>
      <c r="M58">
        <f ca="1"/>
        <v>2.93</v>
      </c>
      <c r="N58" t="str">
        <f ca="1"/>
        <v>C</v>
      </c>
    </row>
    <row r="59" spans="1:14" x14ac:dyDescent="0.3">
      <c r="A59" t="s">
        <v>163</v>
      </c>
      <c r="B59">
        <v>-2.2400000000000002</v>
      </c>
      <c r="C59">
        <v>0.89</v>
      </c>
      <c r="D59">
        <v>4.05</v>
      </c>
      <c r="E59">
        <v>1.3</v>
      </c>
      <c r="F59" t="s">
        <v>33</v>
      </c>
      <c r="I59" t="str">
        <f ca="1"/>
        <v>Item_140</v>
      </c>
      <c r="J59">
        <f ca="1"/>
        <v>3.84</v>
      </c>
      <c r="K59">
        <f ca="1"/>
        <v>-1.62</v>
      </c>
      <c r="L59">
        <f ca="1"/>
        <v>4.1500000000000004</v>
      </c>
      <c r="M59">
        <f ca="1"/>
        <v>3.16</v>
      </c>
      <c r="N59" t="str">
        <f ca="1"/>
        <v>C</v>
      </c>
    </row>
    <row r="60" spans="1:14" x14ac:dyDescent="0.3">
      <c r="A60" t="s">
        <v>164</v>
      </c>
      <c r="B60">
        <v>-3.9</v>
      </c>
      <c r="C60">
        <v>1.36</v>
      </c>
      <c r="D60">
        <v>5.1100000000000003</v>
      </c>
      <c r="E60">
        <v>2.17</v>
      </c>
      <c r="F60" t="s">
        <v>32</v>
      </c>
      <c r="I60" t="str">
        <f ca="1"/>
        <v>Item_35</v>
      </c>
      <c r="J60">
        <f ca="1"/>
        <v>-3.21</v>
      </c>
      <c r="K60">
        <f ca="1"/>
        <v>-4.9000000000000004</v>
      </c>
      <c r="L60">
        <f ca="1"/>
        <v>4.57</v>
      </c>
      <c r="M60">
        <f ca="1"/>
        <v>1.63</v>
      </c>
      <c r="N60" t="str">
        <f ca="1"/>
        <v>B</v>
      </c>
    </row>
    <row r="61" spans="1:14" x14ac:dyDescent="0.3">
      <c r="A61" t="s">
        <v>165</v>
      </c>
      <c r="B61">
        <v>-6.18</v>
      </c>
      <c r="C61">
        <v>0.46</v>
      </c>
      <c r="D61">
        <v>4.8899999999999997</v>
      </c>
      <c r="E61">
        <v>1.38</v>
      </c>
      <c r="F61" t="s">
        <v>32</v>
      </c>
      <c r="I61" t="str">
        <f ca="1"/>
        <v>Item_226</v>
      </c>
      <c r="J61">
        <f ca="1"/>
        <v>7.37</v>
      </c>
      <c r="K61">
        <f ca="1"/>
        <v>-2.73</v>
      </c>
      <c r="L61">
        <f ca="1"/>
        <v>3.18</v>
      </c>
      <c r="M61">
        <f ca="1"/>
        <v>2.85</v>
      </c>
      <c r="N61" t="str">
        <f ca="1"/>
        <v>C</v>
      </c>
    </row>
    <row r="62" spans="1:14" x14ac:dyDescent="0.3">
      <c r="A62" t="s">
        <v>166</v>
      </c>
      <c r="B62">
        <v>-2.04</v>
      </c>
      <c r="C62">
        <v>-0.21</v>
      </c>
      <c r="D62">
        <v>4.6900000000000004</v>
      </c>
      <c r="E62">
        <v>2.23</v>
      </c>
      <c r="F62" t="s">
        <v>33</v>
      </c>
      <c r="I62" t="str">
        <f ca="1"/>
        <v>Item_323</v>
      </c>
      <c r="J62">
        <f ca="1"/>
        <v>6.64</v>
      </c>
      <c r="K62">
        <f ca="1"/>
        <v>3.38</v>
      </c>
      <c r="L62">
        <f ca="1"/>
        <v>4.54</v>
      </c>
      <c r="M62">
        <f ca="1"/>
        <v>2.71</v>
      </c>
      <c r="N62" t="str">
        <f ca="1"/>
        <v>B</v>
      </c>
    </row>
    <row r="63" spans="1:14" x14ac:dyDescent="0.3">
      <c r="A63" t="s">
        <v>167</v>
      </c>
      <c r="B63">
        <v>1.59</v>
      </c>
      <c r="C63">
        <v>-4.66</v>
      </c>
      <c r="D63">
        <v>5.6</v>
      </c>
      <c r="E63">
        <v>2.86</v>
      </c>
      <c r="F63" t="s">
        <v>33</v>
      </c>
      <c r="I63" t="str">
        <f ca="1"/>
        <v>Item_267</v>
      </c>
      <c r="J63">
        <f ca="1"/>
        <v>8.7799999999999994</v>
      </c>
      <c r="K63">
        <f ca="1"/>
        <v>-3.62</v>
      </c>
      <c r="L63">
        <f ca="1"/>
        <v>0.12</v>
      </c>
      <c r="M63">
        <f ca="1"/>
        <v>2.5</v>
      </c>
      <c r="N63" t="str">
        <f ca="1"/>
        <v>A</v>
      </c>
    </row>
    <row r="64" spans="1:14" x14ac:dyDescent="0.3">
      <c r="A64" t="s">
        <v>168</v>
      </c>
      <c r="B64">
        <v>-0.06</v>
      </c>
      <c r="C64">
        <v>-6.5</v>
      </c>
      <c r="D64">
        <v>4.74</v>
      </c>
      <c r="E64">
        <v>2.82</v>
      </c>
      <c r="F64" t="s">
        <v>32</v>
      </c>
      <c r="I64" t="str">
        <f ca="1"/>
        <v>Item_123</v>
      </c>
      <c r="J64">
        <f ca="1"/>
        <v>7.42</v>
      </c>
      <c r="K64">
        <f ca="1"/>
        <v>-1.36</v>
      </c>
      <c r="L64">
        <f ca="1"/>
        <v>-1.38</v>
      </c>
      <c r="M64">
        <f ca="1"/>
        <v>3.55</v>
      </c>
      <c r="N64" t="str">
        <f ca="1"/>
        <v>C</v>
      </c>
    </row>
    <row r="65" spans="1:14" x14ac:dyDescent="0.3">
      <c r="A65" t="s">
        <v>169</v>
      </c>
      <c r="B65">
        <v>-5</v>
      </c>
      <c r="C65">
        <v>-2.3199999999999998</v>
      </c>
      <c r="D65">
        <v>4.68</v>
      </c>
      <c r="E65">
        <v>1.6</v>
      </c>
      <c r="F65" t="s">
        <v>32</v>
      </c>
      <c r="I65" t="str">
        <f ca="1"/>
        <v>Item_302</v>
      </c>
      <c r="J65">
        <f ca="1"/>
        <v>3.52</v>
      </c>
      <c r="K65">
        <f ca="1"/>
        <v>-0.56000000000000005</v>
      </c>
      <c r="L65">
        <f ca="1"/>
        <v>-0.01</v>
      </c>
      <c r="M65">
        <f ca="1"/>
        <v>5.27</v>
      </c>
      <c r="N65" t="str">
        <f ca="1"/>
        <v>B</v>
      </c>
    </row>
    <row r="66" spans="1:14" x14ac:dyDescent="0.3">
      <c r="A66" t="s">
        <v>170</v>
      </c>
      <c r="B66">
        <v>1.46</v>
      </c>
      <c r="C66">
        <v>-0.37</v>
      </c>
      <c r="D66">
        <v>5.48</v>
      </c>
      <c r="E66">
        <v>0.35</v>
      </c>
      <c r="F66" t="s">
        <v>32</v>
      </c>
      <c r="I66" t="str">
        <f ca="1"/>
        <v>Item_280</v>
      </c>
      <c r="J66">
        <f ca="1"/>
        <v>2.2000000000000002</v>
      </c>
      <c r="K66">
        <f ca="1"/>
        <v>-1.26</v>
      </c>
      <c r="L66">
        <f ca="1"/>
        <v>1.1499999999999999</v>
      </c>
      <c r="M66">
        <f ca="1"/>
        <v>2.82</v>
      </c>
      <c r="N66" t="str">
        <f ca="1"/>
        <v>A</v>
      </c>
    </row>
    <row r="67" spans="1:14" x14ac:dyDescent="0.3">
      <c r="A67" t="s">
        <v>171</v>
      </c>
      <c r="B67">
        <v>-4</v>
      </c>
      <c r="C67">
        <v>0.28000000000000003</v>
      </c>
      <c r="D67">
        <v>4.45</v>
      </c>
      <c r="E67">
        <v>1.77</v>
      </c>
      <c r="F67" t="s">
        <v>34</v>
      </c>
      <c r="I67" t="str">
        <f ca="1"/>
        <v>Item_233</v>
      </c>
      <c r="J67">
        <f ca="1"/>
        <v>1.54</v>
      </c>
      <c r="K67">
        <f ca="1"/>
        <v>-2.86</v>
      </c>
      <c r="L67">
        <f ca="1"/>
        <v>5.1100000000000003</v>
      </c>
      <c r="M67">
        <f ca="1"/>
        <v>2.11</v>
      </c>
      <c r="N67" t="str">
        <f ca="1"/>
        <v>C</v>
      </c>
    </row>
    <row r="68" spans="1:14" x14ac:dyDescent="0.3">
      <c r="A68" t="s">
        <v>172</v>
      </c>
      <c r="B68">
        <v>-1.06</v>
      </c>
      <c r="C68">
        <v>-3.5</v>
      </c>
      <c r="D68">
        <v>4.3899999999999997</v>
      </c>
      <c r="E68">
        <v>2.85</v>
      </c>
      <c r="F68" t="s">
        <v>33</v>
      </c>
      <c r="I68" t="str">
        <f ca="1"/>
        <v>Item_230</v>
      </c>
      <c r="J68">
        <f ca="1"/>
        <v>2.61</v>
      </c>
      <c r="K68">
        <f ca="1"/>
        <v>-2.72</v>
      </c>
      <c r="L68">
        <f ca="1"/>
        <v>-0.1</v>
      </c>
      <c r="M68">
        <f ca="1"/>
        <v>2.59</v>
      </c>
      <c r="N68" t="str">
        <f ca="1"/>
        <v>B</v>
      </c>
    </row>
    <row r="69" spans="1:14" x14ac:dyDescent="0.3">
      <c r="A69" t="s">
        <v>173</v>
      </c>
      <c r="B69">
        <v>-3.59</v>
      </c>
      <c r="C69">
        <v>-1.45</v>
      </c>
      <c r="D69">
        <v>5.4</v>
      </c>
      <c r="E69">
        <v>2.2599999999999998</v>
      </c>
      <c r="F69" t="s">
        <v>34</v>
      </c>
      <c r="I69" t="str">
        <f ca="1"/>
        <v>Item_384</v>
      </c>
      <c r="J69">
        <f ca="1"/>
        <v>6.46</v>
      </c>
      <c r="K69">
        <f ca="1"/>
        <v>4.37</v>
      </c>
      <c r="L69">
        <f ca="1"/>
        <v>3.1</v>
      </c>
      <c r="M69">
        <f ca="1"/>
        <v>-5.25</v>
      </c>
      <c r="N69" t="str">
        <f ca="1"/>
        <v>B</v>
      </c>
    </row>
    <row r="70" spans="1:14" x14ac:dyDescent="0.3">
      <c r="A70" t="s">
        <v>174</v>
      </c>
      <c r="B70">
        <v>-0.28999999999999998</v>
      </c>
      <c r="C70">
        <v>-1.1200000000000001</v>
      </c>
      <c r="D70">
        <v>4.83</v>
      </c>
      <c r="E70">
        <v>2.76</v>
      </c>
      <c r="F70" t="s">
        <v>33</v>
      </c>
      <c r="I70" t="str">
        <f ca="1"/>
        <v>Item_270</v>
      </c>
      <c r="J70">
        <f ca="1"/>
        <v>4.18</v>
      </c>
      <c r="K70">
        <f ca="1"/>
        <v>-1.24</v>
      </c>
      <c r="L70">
        <f ca="1"/>
        <v>3.12</v>
      </c>
      <c r="M70">
        <f ca="1"/>
        <v>2.76</v>
      </c>
      <c r="N70" t="str">
        <f ca="1"/>
        <v>A</v>
      </c>
    </row>
    <row r="71" spans="1:14" x14ac:dyDescent="0.3">
      <c r="A71" t="s">
        <v>175</v>
      </c>
      <c r="B71">
        <v>-7.37</v>
      </c>
      <c r="C71">
        <v>-4.38</v>
      </c>
      <c r="D71">
        <v>6.09</v>
      </c>
      <c r="E71">
        <v>2.4</v>
      </c>
      <c r="F71" t="s">
        <v>33</v>
      </c>
      <c r="I71" t="str">
        <f ca="1"/>
        <v>Item_281</v>
      </c>
      <c r="J71">
        <f ca="1"/>
        <v>8.6999999999999993</v>
      </c>
      <c r="K71">
        <f ca="1"/>
        <v>-3.25</v>
      </c>
      <c r="L71">
        <f ca="1"/>
        <v>-2.42</v>
      </c>
      <c r="M71">
        <f ca="1"/>
        <v>2.75</v>
      </c>
      <c r="N71" t="str">
        <f ca="1"/>
        <v>C</v>
      </c>
    </row>
    <row r="72" spans="1:14" x14ac:dyDescent="0.3">
      <c r="A72" t="s">
        <v>176</v>
      </c>
      <c r="B72">
        <v>-0.53</v>
      </c>
      <c r="C72">
        <v>-3.44</v>
      </c>
      <c r="D72">
        <v>5.19</v>
      </c>
      <c r="E72">
        <v>0.91</v>
      </c>
      <c r="F72" t="s">
        <v>34</v>
      </c>
      <c r="I72" t="str">
        <f ca="1"/>
        <v>Item_338</v>
      </c>
      <c r="J72">
        <f ca="1"/>
        <v>8.94</v>
      </c>
      <c r="K72">
        <f ca="1"/>
        <v>3.86</v>
      </c>
      <c r="L72">
        <f ca="1"/>
        <v>5.29</v>
      </c>
      <c r="M72">
        <f ca="1"/>
        <v>4.45</v>
      </c>
      <c r="N72" t="str">
        <f ca="1"/>
        <v>A</v>
      </c>
    </row>
    <row r="73" spans="1:14" x14ac:dyDescent="0.3">
      <c r="A73" t="s">
        <v>177</v>
      </c>
      <c r="B73">
        <v>-1.1000000000000001</v>
      </c>
      <c r="C73">
        <v>1.1200000000000001</v>
      </c>
      <c r="D73">
        <v>5.63</v>
      </c>
      <c r="E73">
        <v>1.98</v>
      </c>
      <c r="F73" t="s">
        <v>32</v>
      </c>
      <c r="I73" t="str">
        <f ca="1"/>
        <v>Item_94</v>
      </c>
      <c r="J73">
        <f ca="1"/>
        <v>7.87</v>
      </c>
      <c r="K73">
        <f ca="1"/>
        <v>-1.3</v>
      </c>
      <c r="L73">
        <f ca="1"/>
        <v>0.69</v>
      </c>
      <c r="M73">
        <f ca="1"/>
        <v>3.19</v>
      </c>
      <c r="N73" t="str">
        <f ca="1"/>
        <v>A</v>
      </c>
    </row>
    <row r="74" spans="1:14" x14ac:dyDescent="0.3">
      <c r="A74" t="s">
        <v>178</v>
      </c>
      <c r="B74">
        <v>-3.04</v>
      </c>
      <c r="C74">
        <v>-1.69</v>
      </c>
      <c r="D74">
        <v>4.91</v>
      </c>
      <c r="E74">
        <v>0.78</v>
      </c>
      <c r="F74" t="s">
        <v>34</v>
      </c>
      <c r="I74" t="str">
        <f ca="1"/>
        <v>Item_133</v>
      </c>
      <c r="J74">
        <f ca="1"/>
        <v>-6.25</v>
      </c>
      <c r="K74">
        <f ca="1"/>
        <v>-2.68</v>
      </c>
      <c r="L74">
        <f ca="1"/>
        <v>1.1200000000000001</v>
      </c>
      <c r="M74">
        <f ca="1"/>
        <v>0.2</v>
      </c>
      <c r="N74" t="str">
        <f ca="1"/>
        <v>C</v>
      </c>
    </row>
    <row r="75" spans="1:14" x14ac:dyDescent="0.3">
      <c r="A75" t="s">
        <v>179</v>
      </c>
      <c r="B75">
        <v>-3.26</v>
      </c>
      <c r="C75">
        <v>3.13</v>
      </c>
      <c r="D75">
        <v>6.48</v>
      </c>
      <c r="E75">
        <v>2.9</v>
      </c>
      <c r="F75" t="s">
        <v>33</v>
      </c>
      <c r="I75" t="str">
        <f ca="1"/>
        <v>Item_402</v>
      </c>
      <c r="J75">
        <f ca="1"/>
        <v>7.73</v>
      </c>
      <c r="K75">
        <f ca="1"/>
        <v>4.29</v>
      </c>
      <c r="L75">
        <f ca="1"/>
        <v>2.0299999999999998</v>
      </c>
      <c r="M75">
        <f ca="1"/>
        <v>4.05</v>
      </c>
      <c r="N75" t="str">
        <f ca="1"/>
        <v>B</v>
      </c>
    </row>
    <row r="76" spans="1:14" x14ac:dyDescent="0.3">
      <c r="A76" t="s">
        <v>180</v>
      </c>
      <c r="B76">
        <v>-0.48</v>
      </c>
      <c r="C76">
        <v>4.1100000000000003</v>
      </c>
      <c r="D76">
        <v>5.31</v>
      </c>
      <c r="E76">
        <v>1.82</v>
      </c>
      <c r="F76" t="s">
        <v>33</v>
      </c>
      <c r="I76" t="str">
        <f ca="1"/>
        <v>Item_261</v>
      </c>
      <c r="J76">
        <f ca="1"/>
        <v>8.18</v>
      </c>
      <c r="K76">
        <f ca="1"/>
        <v>-2.98</v>
      </c>
      <c r="L76">
        <f ca="1"/>
        <v>5.67</v>
      </c>
      <c r="M76">
        <f ca="1"/>
        <v>3.22</v>
      </c>
      <c r="N76" t="str">
        <f ca="1"/>
        <v>A</v>
      </c>
    </row>
    <row r="77" spans="1:14" x14ac:dyDescent="0.3">
      <c r="A77" t="s">
        <v>181</v>
      </c>
      <c r="B77">
        <v>-2.78</v>
      </c>
      <c r="C77">
        <v>-2</v>
      </c>
      <c r="D77">
        <v>5.0199999999999996</v>
      </c>
      <c r="E77">
        <v>2.12</v>
      </c>
      <c r="F77" t="s">
        <v>33</v>
      </c>
      <c r="I77" t="str">
        <f ca="1"/>
        <v>Item_268</v>
      </c>
      <c r="J77">
        <f ca="1"/>
        <v>-0.67</v>
      </c>
      <c r="K77">
        <f ca="1"/>
        <v>-0.05</v>
      </c>
      <c r="L77">
        <f ca="1"/>
        <v>2.46</v>
      </c>
      <c r="M77">
        <f ca="1"/>
        <v>2.2799999999999998</v>
      </c>
      <c r="N77" t="str">
        <f ca="1"/>
        <v>A</v>
      </c>
    </row>
    <row r="78" spans="1:14" x14ac:dyDescent="0.3">
      <c r="A78" t="s">
        <v>182</v>
      </c>
      <c r="B78">
        <v>-1.77</v>
      </c>
      <c r="C78">
        <v>-2.2000000000000002</v>
      </c>
      <c r="D78">
        <v>4.51</v>
      </c>
      <c r="E78">
        <v>1.72</v>
      </c>
      <c r="F78" t="s">
        <v>33</v>
      </c>
      <c r="I78" t="str">
        <f ca="1"/>
        <v>Item_231</v>
      </c>
      <c r="J78">
        <f ca="1"/>
        <v>1.37</v>
      </c>
      <c r="K78">
        <f ca="1"/>
        <v>-3.49</v>
      </c>
      <c r="L78">
        <f ca="1"/>
        <v>0.57999999999999996</v>
      </c>
      <c r="M78">
        <f ca="1"/>
        <v>3.66</v>
      </c>
      <c r="N78" t="str">
        <f ca="1"/>
        <v>B</v>
      </c>
    </row>
    <row r="79" spans="1:14" x14ac:dyDescent="0.3">
      <c r="A79" t="s">
        <v>183</v>
      </c>
      <c r="B79">
        <v>-0.1</v>
      </c>
      <c r="C79">
        <v>-0.56000000000000005</v>
      </c>
      <c r="D79">
        <v>5.5</v>
      </c>
      <c r="E79">
        <v>1.88</v>
      </c>
      <c r="F79" t="s">
        <v>34</v>
      </c>
      <c r="I79" t="str">
        <f ca="1"/>
        <v>Item_263</v>
      </c>
      <c r="J79">
        <f ca="1"/>
        <v>4.6100000000000003</v>
      </c>
      <c r="K79">
        <f ca="1"/>
        <v>-1.35</v>
      </c>
      <c r="L79">
        <f ca="1"/>
        <v>0.7</v>
      </c>
      <c r="M79">
        <f ca="1"/>
        <v>2.63</v>
      </c>
      <c r="N79" t="str">
        <f ca="1"/>
        <v>A</v>
      </c>
    </row>
    <row r="80" spans="1:14" x14ac:dyDescent="0.3">
      <c r="A80" t="s">
        <v>184</v>
      </c>
      <c r="B80">
        <v>-2.4</v>
      </c>
      <c r="C80">
        <v>1.82</v>
      </c>
      <c r="D80">
        <v>4.57</v>
      </c>
      <c r="E80">
        <v>3.28</v>
      </c>
      <c r="F80" t="s">
        <v>34</v>
      </c>
      <c r="I80" t="str">
        <f ca="1"/>
        <v>Item_111</v>
      </c>
      <c r="J80">
        <f ca="1"/>
        <v>8.98</v>
      </c>
      <c r="K80">
        <f ca="1"/>
        <v>-1.55</v>
      </c>
      <c r="L80">
        <f ca="1"/>
        <v>-0.21</v>
      </c>
      <c r="M80">
        <f ca="1"/>
        <v>0.8</v>
      </c>
      <c r="N80" t="str">
        <f ca="1"/>
        <v>B</v>
      </c>
    </row>
    <row r="81" spans="1:14" x14ac:dyDescent="0.3">
      <c r="A81" t="s">
        <v>185</v>
      </c>
      <c r="B81">
        <v>-1.36</v>
      </c>
      <c r="C81">
        <v>-3.38</v>
      </c>
      <c r="D81">
        <v>5.23</v>
      </c>
      <c r="E81">
        <v>2.4300000000000002</v>
      </c>
      <c r="F81" t="s">
        <v>32</v>
      </c>
      <c r="I81" t="str">
        <f ca="1"/>
        <v>Item_190</v>
      </c>
      <c r="J81">
        <f ca="1"/>
        <v>7.18</v>
      </c>
      <c r="K81">
        <f ca="1"/>
        <v>-4.1399999999999997</v>
      </c>
      <c r="L81">
        <f ca="1"/>
        <v>2.82</v>
      </c>
      <c r="M81">
        <f ca="1"/>
        <v>2.14</v>
      </c>
      <c r="N81" t="str">
        <f ca="1"/>
        <v>A</v>
      </c>
    </row>
    <row r="82" spans="1:14" x14ac:dyDescent="0.3">
      <c r="A82" t="s">
        <v>186</v>
      </c>
      <c r="B82">
        <v>-4.6100000000000003</v>
      </c>
      <c r="C82">
        <v>-0.66</v>
      </c>
      <c r="D82">
        <v>5.42</v>
      </c>
      <c r="E82">
        <v>3.26</v>
      </c>
      <c r="F82" t="s">
        <v>34</v>
      </c>
      <c r="I82" t="str">
        <f ca="1"/>
        <v>Item_266</v>
      </c>
      <c r="J82">
        <f ca="1"/>
        <v>1.79</v>
      </c>
      <c r="K82">
        <f ca="1"/>
        <v>-2.39</v>
      </c>
      <c r="L82">
        <f ca="1"/>
        <v>-3.24</v>
      </c>
      <c r="M82">
        <f ca="1"/>
        <v>2.4500000000000002</v>
      </c>
      <c r="N82" t="str">
        <f ca="1"/>
        <v>B</v>
      </c>
    </row>
    <row r="83" spans="1:14" x14ac:dyDescent="0.3">
      <c r="A83" t="s">
        <v>187</v>
      </c>
      <c r="B83">
        <v>-5</v>
      </c>
      <c r="C83">
        <v>-3.25</v>
      </c>
      <c r="D83">
        <v>5.13</v>
      </c>
      <c r="E83">
        <v>3.07</v>
      </c>
      <c r="F83" t="s">
        <v>32</v>
      </c>
      <c r="I83" t="str">
        <f ca="1"/>
        <v>Item_31</v>
      </c>
      <c r="J83">
        <f ca="1"/>
        <v>-1.36</v>
      </c>
      <c r="K83">
        <f ca="1"/>
        <v>-3.02</v>
      </c>
      <c r="L83">
        <f ca="1"/>
        <v>5.01</v>
      </c>
      <c r="M83">
        <f ca="1"/>
        <v>1.66</v>
      </c>
      <c r="N83" t="str">
        <f ca="1"/>
        <v>B</v>
      </c>
    </row>
    <row r="84" spans="1:14" x14ac:dyDescent="0.3">
      <c r="A84" t="s">
        <v>188</v>
      </c>
      <c r="B84">
        <v>-2.46</v>
      </c>
      <c r="C84">
        <v>-4.83</v>
      </c>
      <c r="D84">
        <v>5.28</v>
      </c>
      <c r="E84">
        <v>3.46</v>
      </c>
      <c r="F84" t="s">
        <v>34</v>
      </c>
      <c r="I84" t="str">
        <f ca="1"/>
        <v>Item_364</v>
      </c>
      <c r="J84">
        <f ca="1"/>
        <v>7.18</v>
      </c>
      <c r="K84">
        <f ca="1"/>
        <v>3.25</v>
      </c>
      <c r="L84">
        <f ca="1"/>
        <v>3.58</v>
      </c>
      <c r="M84">
        <f ca="1"/>
        <v>9.4</v>
      </c>
      <c r="N84" t="str">
        <f ca="1"/>
        <v>B</v>
      </c>
    </row>
    <row r="85" spans="1:14" x14ac:dyDescent="0.3">
      <c r="A85" t="s">
        <v>189</v>
      </c>
      <c r="B85">
        <v>-2.75</v>
      </c>
      <c r="C85">
        <v>-3.98</v>
      </c>
      <c r="D85">
        <v>5.18</v>
      </c>
      <c r="E85">
        <v>3.17</v>
      </c>
      <c r="F85" t="s">
        <v>32</v>
      </c>
      <c r="I85" t="str">
        <f ca="1"/>
        <v>Item_242</v>
      </c>
      <c r="J85">
        <f ca="1"/>
        <v>5.82</v>
      </c>
      <c r="K85">
        <f ca="1"/>
        <v>-1.17</v>
      </c>
      <c r="L85">
        <f ca="1"/>
        <v>3.49</v>
      </c>
      <c r="M85">
        <f ca="1"/>
        <v>4.46</v>
      </c>
      <c r="N85" t="str">
        <f ca="1"/>
        <v>A</v>
      </c>
    </row>
    <row r="86" spans="1:14" x14ac:dyDescent="0.3">
      <c r="A86" t="s">
        <v>190</v>
      </c>
      <c r="B86">
        <v>-2.76</v>
      </c>
      <c r="C86">
        <v>-3.15</v>
      </c>
      <c r="D86">
        <v>4.96</v>
      </c>
      <c r="E86">
        <v>1.69</v>
      </c>
      <c r="F86" t="s">
        <v>34</v>
      </c>
      <c r="I86" t="str">
        <f ca="1"/>
        <v>Item_306</v>
      </c>
      <c r="J86">
        <f ca="1"/>
        <v>6.66</v>
      </c>
      <c r="K86">
        <f ca="1"/>
        <v>5</v>
      </c>
      <c r="L86">
        <f ca="1"/>
        <v>1.7</v>
      </c>
      <c r="M86">
        <f ca="1"/>
        <v>2.4700000000000002</v>
      </c>
      <c r="N86" t="str">
        <f ca="1"/>
        <v>B</v>
      </c>
    </row>
    <row r="87" spans="1:14" x14ac:dyDescent="0.3">
      <c r="A87" t="s">
        <v>191</v>
      </c>
      <c r="B87">
        <v>-0.14000000000000001</v>
      </c>
      <c r="C87">
        <v>-2.65</v>
      </c>
      <c r="D87">
        <v>4.8</v>
      </c>
      <c r="E87">
        <v>1.74</v>
      </c>
      <c r="F87" t="s">
        <v>32</v>
      </c>
      <c r="I87" t="str">
        <f ca="1"/>
        <v>Item_56</v>
      </c>
      <c r="J87">
        <f ca="1"/>
        <v>-4.2300000000000004</v>
      </c>
      <c r="K87">
        <f ca="1"/>
        <v>-5.89</v>
      </c>
      <c r="L87">
        <f ca="1"/>
        <v>5.44</v>
      </c>
      <c r="M87">
        <f ca="1"/>
        <v>1.38</v>
      </c>
      <c r="N87" t="str">
        <f ca="1"/>
        <v>C</v>
      </c>
    </row>
    <row r="88" spans="1:14" x14ac:dyDescent="0.3">
      <c r="A88" t="s">
        <v>192</v>
      </c>
      <c r="B88">
        <v>0.36</v>
      </c>
      <c r="C88">
        <v>0.41</v>
      </c>
      <c r="D88">
        <v>4.49</v>
      </c>
      <c r="E88">
        <v>2.4700000000000002</v>
      </c>
      <c r="F88" t="s">
        <v>34</v>
      </c>
      <c r="I88" t="str">
        <f ca="1"/>
        <v>Item_232</v>
      </c>
      <c r="J88">
        <f ca="1"/>
        <v>-4.34</v>
      </c>
      <c r="K88">
        <f ca="1"/>
        <v>-1.07</v>
      </c>
      <c r="L88">
        <f ca="1"/>
        <v>2.81</v>
      </c>
      <c r="M88">
        <f ca="1"/>
        <v>1.69</v>
      </c>
      <c r="N88" t="str">
        <f ca="1"/>
        <v>A</v>
      </c>
    </row>
    <row r="89" spans="1:14" x14ac:dyDescent="0.3">
      <c r="A89" t="s">
        <v>193</v>
      </c>
      <c r="B89">
        <v>-0.65</v>
      </c>
      <c r="C89">
        <v>-1.34</v>
      </c>
      <c r="D89">
        <v>5.65</v>
      </c>
      <c r="E89">
        <v>2.1</v>
      </c>
      <c r="F89" t="s">
        <v>33</v>
      </c>
      <c r="I89" t="str">
        <f ca="1"/>
        <v>Item_50</v>
      </c>
      <c r="J89">
        <f ca="1"/>
        <v>-1.76</v>
      </c>
      <c r="K89">
        <f ca="1"/>
        <v>0.19</v>
      </c>
      <c r="L89">
        <f ca="1"/>
        <v>5.0599999999999996</v>
      </c>
      <c r="M89">
        <f ca="1"/>
        <v>2.36</v>
      </c>
      <c r="N89" t="str">
        <f ca="1"/>
        <v>A</v>
      </c>
    </row>
    <row r="90" spans="1:14" x14ac:dyDescent="0.3">
      <c r="A90" t="s">
        <v>194</v>
      </c>
      <c r="B90">
        <v>-3.34</v>
      </c>
      <c r="C90">
        <v>-0.89</v>
      </c>
      <c r="D90">
        <v>4.8899999999999997</v>
      </c>
      <c r="E90">
        <v>1.61</v>
      </c>
      <c r="F90" t="s">
        <v>34</v>
      </c>
      <c r="I90" t="str">
        <f ca="1"/>
        <v>Item_166</v>
      </c>
      <c r="J90">
        <f ca="1"/>
        <v>8.81</v>
      </c>
      <c r="K90">
        <f ca="1"/>
        <v>-3.62</v>
      </c>
      <c r="L90">
        <f ca="1"/>
        <v>-3.38</v>
      </c>
      <c r="M90">
        <f ca="1"/>
        <v>3.67</v>
      </c>
      <c r="N90" t="str">
        <f ca="1"/>
        <v>A</v>
      </c>
    </row>
    <row r="91" spans="1:14" x14ac:dyDescent="0.3">
      <c r="A91" t="s">
        <v>195</v>
      </c>
      <c r="B91">
        <v>-4.0999999999999996</v>
      </c>
      <c r="C91">
        <v>-1.47</v>
      </c>
      <c r="D91">
        <v>4.97</v>
      </c>
      <c r="E91">
        <v>0.36</v>
      </c>
      <c r="F91" t="s">
        <v>32</v>
      </c>
      <c r="I91" t="str">
        <f ca="1"/>
        <v>Item_272</v>
      </c>
      <c r="J91">
        <f ca="1"/>
        <v>3.85</v>
      </c>
      <c r="K91">
        <f ca="1"/>
        <v>-1.45</v>
      </c>
      <c r="L91">
        <f ca="1"/>
        <v>1.07</v>
      </c>
      <c r="M91">
        <f ca="1"/>
        <v>2.73</v>
      </c>
      <c r="N91" t="str">
        <f ca="1"/>
        <v>C</v>
      </c>
    </row>
    <row r="92" spans="1:14" x14ac:dyDescent="0.3">
      <c r="A92" t="s">
        <v>196</v>
      </c>
      <c r="B92">
        <v>-1.27</v>
      </c>
      <c r="C92">
        <v>-3.08</v>
      </c>
      <c r="D92">
        <v>3.45</v>
      </c>
      <c r="E92">
        <v>2.35</v>
      </c>
      <c r="F92" t="s">
        <v>32</v>
      </c>
      <c r="I92" t="str">
        <f ca="1"/>
        <v>Item_98</v>
      </c>
      <c r="J92">
        <f ca="1"/>
        <v>5.75</v>
      </c>
      <c r="K92">
        <f ca="1"/>
        <v>-1.62</v>
      </c>
      <c r="L92">
        <f ca="1"/>
        <v>0.32</v>
      </c>
      <c r="M92">
        <f ca="1"/>
        <v>3.61</v>
      </c>
      <c r="N92" t="str">
        <f ca="1"/>
        <v>A</v>
      </c>
    </row>
    <row r="93" spans="1:14" x14ac:dyDescent="0.3">
      <c r="A93" t="s">
        <v>197</v>
      </c>
      <c r="B93">
        <v>2.57</v>
      </c>
      <c r="C93">
        <v>-3.27</v>
      </c>
      <c r="D93">
        <v>0.5</v>
      </c>
      <c r="E93">
        <v>2.4300000000000002</v>
      </c>
      <c r="F93" t="s">
        <v>34</v>
      </c>
      <c r="I93" t="str">
        <f ca="1"/>
        <v>Item_214</v>
      </c>
      <c r="J93">
        <f ca="1"/>
        <v>3.86</v>
      </c>
      <c r="K93">
        <f ca="1"/>
        <v>-0.88</v>
      </c>
      <c r="L93">
        <f ca="1"/>
        <v>1.52</v>
      </c>
      <c r="M93">
        <f ca="1"/>
        <v>2.71</v>
      </c>
      <c r="N93" t="str">
        <f ca="1"/>
        <v>B</v>
      </c>
    </row>
    <row r="94" spans="1:14" x14ac:dyDescent="0.3">
      <c r="A94" t="s">
        <v>198</v>
      </c>
      <c r="B94">
        <v>2.68</v>
      </c>
      <c r="C94">
        <v>-1.87</v>
      </c>
      <c r="D94">
        <v>-0.82</v>
      </c>
      <c r="E94">
        <v>2.69</v>
      </c>
      <c r="F94" t="s">
        <v>32</v>
      </c>
      <c r="I94" t="str">
        <f ca="1"/>
        <v>Item_365</v>
      </c>
      <c r="J94">
        <f ca="1"/>
        <v>6.11</v>
      </c>
      <c r="K94">
        <f ca="1"/>
        <v>4.03</v>
      </c>
      <c r="L94">
        <f ca="1"/>
        <v>4.79</v>
      </c>
      <c r="M94">
        <f ca="1"/>
        <v>0.53</v>
      </c>
      <c r="N94" t="str">
        <f ca="1"/>
        <v>A</v>
      </c>
    </row>
    <row r="95" spans="1:14" x14ac:dyDescent="0.3">
      <c r="A95" t="s">
        <v>199</v>
      </c>
      <c r="B95">
        <v>7.87</v>
      </c>
      <c r="C95">
        <v>-1.3</v>
      </c>
      <c r="D95">
        <v>0.69</v>
      </c>
      <c r="E95">
        <v>3.19</v>
      </c>
      <c r="F95" t="s">
        <v>33</v>
      </c>
      <c r="I95" t="str">
        <f ca="1"/>
        <v>Item_389</v>
      </c>
      <c r="J95">
        <f ca="1"/>
        <v>7.22</v>
      </c>
      <c r="K95">
        <f ca="1"/>
        <v>4.93</v>
      </c>
      <c r="L95">
        <f ca="1"/>
        <v>3.02</v>
      </c>
      <c r="M95">
        <f ca="1"/>
        <v>-1.07</v>
      </c>
      <c r="N95" t="str">
        <f ca="1"/>
        <v>C</v>
      </c>
    </row>
    <row r="96" spans="1:14" x14ac:dyDescent="0.3">
      <c r="A96" t="s">
        <v>200</v>
      </c>
      <c r="B96">
        <v>5.82</v>
      </c>
      <c r="C96">
        <v>-2.79</v>
      </c>
      <c r="D96">
        <v>2.21</v>
      </c>
      <c r="E96">
        <v>2</v>
      </c>
      <c r="F96" t="s">
        <v>34</v>
      </c>
      <c r="I96" t="str">
        <f ca="1"/>
        <v>Item_87</v>
      </c>
      <c r="J96">
        <f ca="1"/>
        <v>0.36</v>
      </c>
      <c r="K96">
        <f ca="1"/>
        <v>0.41</v>
      </c>
      <c r="L96">
        <f ca="1"/>
        <v>4.49</v>
      </c>
      <c r="M96">
        <f ca="1"/>
        <v>2.4700000000000002</v>
      </c>
      <c r="N96" t="str">
        <f ca="1"/>
        <v>B</v>
      </c>
    </row>
    <row r="97" spans="1:14" x14ac:dyDescent="0.3">
      <c r="A97" t="s">
        <v>201</v>
      </c>
      <c r="B97">
        <v>4.91</v>
      </c>
      <c r="C97">
        <v>0.14000000000000001</v>
      </c>
      <c r="D97">
        <v>0.92</v>
      </c>
      <c r="E97">
        <v>3.02</v>
      </c>
      <c r="F97" t="s">
        <v>34</v>
      </c>
      <c r="I97" t="str">
        <f ca="1"/>
        <v>Item_271</v>
      </c>
      <c r="J97">
        <f ca="1"/>
        <v>5.44</v>
      </c>
      <c r="K97">
        <f ca="1"/>
        <v>-1.71</v>
      </c>
      <c r="L97">
        <f ca="1"/>
        <v>4.54</v>
      </c>
      <c r="M97">
        <f ca="1"/>
        <v>2.75</v>
      </c>
      <c r="N97" t="str">
        <f ca="1"/>
        <v>A</v>
      </c>
    </row>
    <row r="98" spans="1:14" x14ac:dyDescent="0.3">
      <c r="A98" t="s">
        <v>202</v>
      </c>
      <c r="B98">
        <v>-0.53</v>
      </c>
      <c r="C98">
        <v>-2.29</v>
      </c>
      <c r="D98">
        <v>1.41</v>
      </c>
      <c r="E98">
        <v>2.91</v>
      </c>
      <c r="F98" t="s">
        <v>32</v>
      </c>
      <c r="I98" t="str">
        <f ca="1"/>
        <v>Item_407</v>
      </c>
      <c r="J98">
        <f ca="1"/>
        <v>7.77</v>
      </c>
      <c r="K98">
        <f ca="1"/>
        <v>3.56</v>
      </c>
      <c r="L98">
        <f ca="1"/>
        <v>1.72</v>
      </c>
      <c r="M98">
        <f ca="1"/>
        <v>-2.14</v>
      </c>
      <c r="N98" t="str">
        <f ca="1"/>
        <v>A</v>
      </c>
    </row>
    <row r="99" spans="1:14" x14ac:dyDescent="0.3">
      <c r="A99" t="s">
        <v>203</v>
      </c>
      <c r="B99">
        <v>5.75</v>
      </c>
      <c r="C99">
        <v>-1.62</v>
      </c>
      <c r="D99">
        <v>0.32</v>
      </c>
      <c r="E99">
        <v>3.61</v>
      </c>
      <c r="F99" t="s">
        <v>33</v>
      </c>
      <c r="I99" t="str">
        <f ca="1"/>
        <v>Item_206</v>
      </c>
      <c r="J99">
        <f ca="1"/>
        <v>7.1</v>
      </c>
      <c r="K99">
        <f ca="1"/>
        <v>-1.52</v>
      </c>
      <c r="L99">
        <f ca="1"/>
        <v>3.14</v>
      </c>
      <c r="M99">
        <f ca="1"/>
        <v>2.4</v>
      </c>
      <c r="N99" t="str">
        <f ca="1"/>
        <v>B</v>
      </c>
    </row>
    <row r="100" spans="1:14" x14ac:dyDescent="0.3">
      <c r="A100" t="s">
        <v>204</v>
      </c>
      <c r="B100">
        <v>3.92</v>
      </c>
      <c r="C100">
        <v>-3.22</v>
      </c>
      <c r="D100">
        <v>-0.95</v>
      </c>
      <c r="E100">
        <v>4.17</v>
      </c>
      <c r="F100" t="s">
        <v>32</v>
      </c>
      <c r="I100" t="str">
        <f ca="1"/>
        <v>Item_320</v>
      </c>
      <c r="J100">
        <f ca="1"/>
        <v>5.33</v>
      </c>
      <c r="K100">
        <f ca="1"/>
        <v>4.47</v>
      </c>
      <c r="L100">
        <f ca="1"/>
        <v>2.88</v>
      </c>
      <c r="M100">
        <f ca="1"/>
        <v>7.5</v>
      </c>
      <c r="N100" t="str">
        <f ca="1"/>
        <v>B</v>
      </c>
    </row>
    <row r="101" spans="1:14" x14ac:dyDescent="0.3">
      <c r="A101" t="s">
        <v>205</v>
      </c>
      <c r="B101">
        <v>12.34</v>
      </c>
      <c r="C101">
        <v>-0.54</v>
      </c>
      <c r="D101">
        <v>1.46</v>
      </c>
      <c r="E101">
        <v>3.62</v>
      </c>
      <c r="F101" t="s">
        <v>32</v>
      </c>
      <c r="I101" t="str">
        <f ca="1"/>
        <v>Item_412</v>
      </c>
      <c r="J101">
        <f ca="1"/>
        <v>6.69</v>
      </c>
      <c r="K101">
        <f ca="1"/>
        <v>2.84</v>
      </c>
      <c r="L101">
        <f ca="1"/>
        <v>3.82</v>
      </c>
      <c r="M101">
        <f ca="1"/>
        <v>4.6399999999999997</v>
      </c>
      <c r="N101" t="str">
        <f ca="1"/>
        <v>B</v>
      </c>
    </row>
    <row r="102" spans="1:14" x14ac:dyDescent="0.3">
      <c r="A102" t="s">
        <v>206</v>
      </c>
      <c r="B102">
        <v>-1.1200000000000001</v>
      </c>
      <c r="C102">
        <v>-1.91</v>
      </c>
      <c r="D102">
        <v>2.69</v>
      </c>
      <c r="E102">
        <v>2.85</v>
      </c>
      <c r="F102" t="s">
        <v>33</v>
      </c>
      <c r="I102" t="str">
        <f ca="1"/>
        <v>Item_167</v>
      </c>
      <c r="J102">
        <f ca="1"/>
        <v>9.8000000000000007</v>
      </c>
      <c r="K102">
        <f ca="1"/>
        <v>-1.86</v>
      </c>
      <c r="L102">
        <f ca="1"/>
        <v>-1.92</v>
      </c>
      <c r="M102">
        <f ca="1"/>
        <v>3.11</v>
      </c>
      <c r="N102" t="str">
        <f ca="1"/>
        <v>A</v>
      </c>
    </row>
    <row r="103" spans="1:14" x14ac:dyDescent="0.3">
      <c r="A103" t="s">
        <v>207</v>
      </c>
      <c r="B103">
        <v>3.35</v>
      </c>
      <c r="C103">
        <v>-2.27</v>
      </c>
      <c r="D103">
        <v>-0.81</v>
      </c>
      <c r="E103">
        <v>3</v>
      </c>
      <c r="F103" t="s">
        <v>34</v>
      </c>
      <c r="I103" t="str">
        <f ca="1"/>
        <v>Item_336</v>
      </c>
      <c r="J103">
        <f ca="1"/>
        <v>5.73</v>
      </c>
      <c r="K103">
        <f ca="1"/>
        <v>3.83</v>
      </c>
      <c r="L103">
        <f ca="1"/>
        <v>2.46</v>
      </c>
      <c r="M103">
        <f ca="1"/>
        <v>4.53</v>
      </c>
      <c r="N103" t="str">
        <f ca="1"/>
        <v>C</v>
      </c>
    </row>
    <row r="104" spans="1:14" x14ac:dyDescent="0.3">
      <c r="A104" t="s">
        <v>208</v>
      </c>
      <c r="B104">
        <v>6.96</v>
      </c>
      <c r="C104">
        <v>-2.4500000000000002</v>
      </c>
      <c r="D104">
        <v>1.65</v>
      </c>
      <c r="E104">
        <v>2.91</v>
      </c>
      <c r="F104" t="s">
        <v>32</v>
      </c>
      <c r="I104" t="str">
        <f ca="1"/>
        <v>Item_253</v>
      </c>
      <c r="J104">
        <f ca="1"/>
        <v>6.6</v>
      </c>
      <c r="K104">
        <f ca="1"/>
        <v>-0.72</v>
      </c>
      <c r="L104">
        <f ca="1"/>
        <v>5.0999999999999996</v>
      </c>
      <c r="M104">
        <f ca="1"/>
        <v>5.34</v>
      </c>
      <c r="N104" t="str">
        <f ca="1"/>
        <v>B</v>
      </c>
    </row>
    <row r="105" spans="1:14" x14ac:dyDescent="0.3">
      <c r="A105" t="s">
        <v>209</v>
      </c>
      <c r="B105">
        <v>2.19</v>
      </c>
      <c r="C105">
        <v>-1.77</v>
      </c>
      <c r="D105">
        <v>1.26</v>
      </c>
      <c r="E105">
        <v>3.68</v>
      </c>
      <c r="F105" t="s">
        <v>33</v>
      </c>
      <c r="I105" t="str">
        <f ca="1"/>
        <v>Item_143</v>
      </c>
      <c r="J105">
        <f ca="1"/>
        <v>1.55</v>
      </c>
      <c r="K105">
        <f ca="1"/>
        <v>-3.33</v>
      </c>
      <c r="L105">
        <f ca="1"/>
        <v>2.12</v>
      </c>
      <c r="M105">
        <f ca="1"/>
        <v>2.46</v>
      </c>
      <c r="N105" t="str">
        <f ca="1"/>
        <v>C</v>
      </c>
    </row>
    <row r="106" spans="1:14" x14ac:dyDescent="0.3">
      <c r="A106" t="s">
        <v>210</v>
      </c>
      <c r="B106">
        <v>4.7</v>
      </c>
      <c r="C106">
        <v>-1.37</v>
      </c>
      <c r="D106">
        <v>1.77</v>
      </c>
      <c r="E106">
        <v>4.03</v>
      </c>
      <c r="F106" t="s">
        <v>33</v>
      </c>
      <c r="I106" t="str">
        <f ca="1"/>
        <v>Item_90</v>
      </c>
      <c r="J106">
        <f ca="1"/>
        <v>-4.0999999999999996</v>
      </c>
      <c r="K106">
        <f ca="1"/>
        <v>-1.47</v>
      </c>
      <c r="L106">
        <f ca="1"/>
        <v>4.97</v>
      </c>
      <c r="M106">
        <f ca="1"/>
        <v>0.36</v>
      </c>
      <c r="N106" t="str">
        <f ca="1"/>
        <v>C</v>
      </c>
    </row>
    <row r="107" spans="1:14" x14ac:dyDescent="0.3">
      <c r="A107" t="s">
        <v>211</v>
      </c>
      <c r="B107">
        <v>4.0599999999999996</v>
      </c>
      <c r="C107">
        <v>-1.68</v>
      </c>
      <c r="D107">
        <v>-0.48</v>
      </c>
      <c r="E107">
        <v>3.4</v>
      </c>
      <c r="F107" t="s">
        <v>33</v>
      </c>
      <c r="I107" t="str">
        <f ca="1"/>
        <v>Item_343</v>
      </c>
      <c r="J107">
        <f ca="1"/>
        <v>7.56</v>
      </c>
      <c r="K107">
        <f ca="1"/>
        <v>3.89</v>
      </c>
      <c r="L107">
        <f ca="1"/>
        <v>1.3</v>
      </c>
      <c r="M107">
        <f ca="1"/>
        <v>4.93</v>
      </c>
      <c r="N107" t="str">
        <f ca="1"/>
        <v>C</v>
      </c>
    </row>
    <row r="108" spans="1:14" x14ac:dyDescent="0.3">
      <c r="A108" t="s">
        <v>212</v>
      </c>
      <c r="B108">
        <v>6.97</v>
      </c>
      <c r="C108">
        <v>-0.35</v>
      </c>
      <c r="D108">
        <v>2.29</v>
      </c>
      <c r="E108">
        <v>1.84</v>
      </c>
      <c r="F108" t="s">
        <v>33</v>
      </c>
      <c r="I108" t="str">
        <f ca="1"/>
        <v>Item_117</v>
      </c>
      <c r="J108">
        <f ca="1"/>
        <v>4.3</v>
      </c>
      <c r="K108">
        <f ca="1"/>
        <v>-2.06</v>
      </c>
      <c r="L108">
        <f ca="1"/>
        <v>1.96</v>
      </c>
      <c r="M108">
        <f ca="1"/>
        <v>2.86</v>
      </c>
      <c r="N108" t="str">
        <f ca="1"/>
        <v>A</v>
      </c>
    </row>
    <row r="109" spans="1:14" x14ac:dyDescent="0.3">
      <c r="A109" t="s">
        <v>213</v>
      </c>
      <c r="B109">
        <v>-0.42</v>
      </c>
      <c r="C109">
        <v>-0.7</v>
      </c>
      <c r="D109">
        <v>0.53</v>
      </c>
      <c r="E109">
        <v>3.84</v>
      </c>
      <c r="F109" t="s">
        <v>34</v>
      </c>
      <c r="I109" t="str">
        <f ca="1"/>
        <v>Item_334</v>
      </c>
      <c r="J109">
        <f ca="1"/>
        <v>6.92</v>
      </c>
      <c r="K109">
        <f ca="1"/>
        <v>4.3499999999999996</v>
      </c>
      <c r="L109">
        <f ca="1"/>
        <v>4.2699999999999996</v>
      </c>
      <c r="M109">
        <f ca="1"/>
        <v>-3.08</v>
      </c>
      <c r="N109" t="str">
        <f ca="1"/>
        <v>B</v>
      </c>
    </row>
    <row r="110" spans="1:14" x14ac:dyDescent="0.3">
      <c r="A110" t="s">
        <v>214</v>
      </c>
      <c r="B110">
        <v>4.66</v>
      </c>
      <c r="C110">
        <v>-2.65</v>
      </c>
      <c r="D110">
        <v>-0.38</v>
      </c>
      <c r="E110">
        <v>4.84</v>
      </c>
      <c r="F110" t="s">
        <v>33</v>
      </c>
      <c r="I110" t="str">
        <f ca="1"/>
        <v>Item_247</v>
      </c>
      <c r="J110">
        <f ca="1"/>
        <v>0.24</v>
      </c>
      <c r="K110">
        <f ca="1"/>
        <v>-1.98</v>
      </c>
      <c r="L110">
        <f ca="1"/>
        <v>1.52</v>
      </c>
      <c r="M110">
        <f ca="1"/>
        <v>3.67</v>
      </c>
      <c r="N110" t="str">
        <f ca="1"/>
        <v>C</v>
      </c>
    </row>
    <row r="111" spans="1:14" x14ac:dyDescent="0.3">
      <c r="A111" t="s">
        <v>215</v>
      </c>
      <c r="B111">
        <v>-0.38</v>
      </c>
      <c r="C111">
        <v>-1.97</v>
      </c>
      <c r="D111">
        <v>1.76</v>
      </c>
      <c r="E111">
        <v>4.42</v>
      </c>
      <c r="F111" t="s">
        <v>32</v>
      </c>
      <c r="I111" t="str">
        <f ca="1"/>
        <v>Item_95</v>
      </c>
      <c r="J111">
        <f ca="1"/>
        <v>5.82</v>
      </c>
      <c r="K111">
        <f ca="1"/>
        <v>-2.79</v>
      </c>
      <c r="L111">
        <f ca="1"/>
        <v>2.21</v>
      </c>
      <c r="M111">
        <f ca="1"/>
        <v>2</v>
      </c>
      <c r="N111" t="str">
        <f ca="1"/>
        <v>B</v>
      </c>
    </row>
    <row r="112" spans="1:14" x14ac:dyDescent="0.3">
      <c r="A112" t="s">
        <v>216</v>
      </c>
      <c r="B112">
        <v>8.98</v>
      </c>
      <c r="C112">
        <v>-1.55</v>
      </c>
      <c r="D112">
        <v>-0.21</v>
      </c>
      <c r="E112">
        <v>0.8</v>
      </c>
      <c r="F112" t="s">
        <v>34</v>
      </c>
      <c r="I112" t="str">
        <f ca="1"/>
        <v>Item_332</v>
      </c>
      <c r="J112">
        <f ca="1"/>
        <v>7.89</v>
      </c>
      <c r="K112">
        <f ca="1"/>
        <v>4.41</v>
      </c>
      <c r="L112">
        <f ca="1"/>
        <v>6.35</v>
      </c>
      <c r="M112">
        <f ca="1"/>
        <v>-0.38</v>
      </c>
      <c r="N112" t="str">
        <f ca="1"/>
        <v>B</v>
      </c>
    </row>
    <row r="113" spans="1:14" x14ac:dyDescent="0.3">
      <c r="A113" t="s">
        <v>217</v>
      </c>
      <c r="B113">
        <v>-3.42</v>
      </c>
      <c r="C113">
        <v>-2.42</v>
      </c>
      <c r="D113">
        <v>4.62</v>
      </c>
      <c r="E113">
        <v>3.47</v>
      </c>
      <c r="F113" t="s">
        <v>33</v>
      </c>
      <c r="I113" t="str">
        <f ca="1"/>
        <v>Item_295</v>
      </c>
      <c r="J113">
        <f ca="1"/>
        <v>8.7100000000000009</v>
      </c>
      <c r="K113">
        <f ca="1"/>
        <v>-3.81</v>
      </c>
      <c r="L113">
        <f ca="1"/>
        <v>0.81</v>
      </c>
      <c r="M113">
        <f ca="1"/>
        <v>2.08</v>
      </c>
      <c r="N113" t="str">
        <f ca="1"/>
        <v>A</v>
      </c>
    </row>
    <row r="114" spans="1:14" x14ac:dyDescent="0.3">
      <c r="A114" t="s">
        <v>218</v>
      </c>
      <c r="B114">
        <v>0.97</v>
      </c>
      <c r="C114">
        <v>-2.2799999999999998</v>
      </c>
      <c r="D114">
        <v>-1.47</v>
      </c>
      <c r="E114">
        <v>1.62</v>
      </c>
      <c r="F114" t="s">
        <v>33</v>
      </c>
      <c r="I114" t="str">
        <f ca="1"/>
        <v>Item_401</v>
      </c>
      <c r="J114">
        <f ca="1"/>
        <v>7.74</v>
      </c>
      <c r="K114">
        <f ca="1"/>
        <v>4.6900000000000004</v>
      </c>
      <c r="L114">
        <f ca="1"/>
        <v>1.1399999999999999</v>
      </c>
      <c r="M114">
        <f ca="1"/>
        <v>-0.56000000000000005</v>
      </c>
      <c r="N114" t="str">
        <f ca="1"/>
        <v>A</v>
      </c>
    </row>
    <row r="115" spans="1:14" x14ac:dyDescent="0.3">
      <c r="A115" t="s">
        <v>219</v>
      </c>
      <c r="B115">
        <v>3.86</v>
      </c>
      <c r="C115">
        <v>-3.47</v>
      </c>
      <c r="D115">
        <v>-0.16</v>
      </c>
      <c r="E115">
        <v>3.31</v>
      </c>
      <c r="F115" t="s">
        <v>33</v>
      </c>
      <c r="I115" t="str">
        <f ca="1"/>
        <v>Item_163</v>
      </c>
      <c r="J115">
        <f ca="1"/>
        <v>1.1100000000000001</v>
      </c>
      <c r="K115">
        <f ca="1"/>
        <v>-2.06</v>
      </c>
      <c r="L115">
        <f ca="1"/>
        <v>-1.21</v>
      </c>
      <c r="M115">
        <f ca="1"/>
        <v>1.3</v>
      </c>
      <c r="N115" t="str">
        <f ca="1"/>
        <v>B</v>
      </c>
    </row>
    <row r="116" spans="1:14" x14ac:dyDescent="0.3">
      <c r="A116" t="s">
        <v>220</v>
      </c>
      <c r="B116">
        <v>6.01</v>
      </c>
      <c r="C116">
        <v>-2.83</v>
      </c>
      <c r="D116">
        <v>2.98</v>
      </c>
      <c r="E116">
        <v>1.63</v>
      </c>
      <c r="F116" t="s">
        <v>32</v>
      </c>
      <c r="I116" t="str">
        <f ca="1"/>
        <v>Item_66</v>
      </c>
      <c r="J116">
        <f ca="1"/>
        <v>-4</v>
      </c>
      <c r="K116">
        <f ca="1"/>
        <v>0.28000000000000003</v>
      </c>
      <c r="L116">
        <f ca="1"/>
        <v>4.45</v>
      </c>
      <c r="M116">
        <f ca="1"/>
        <v>1.77</v>
      </c>
      <c r="N116" t="str">
        <f ca="1"/>
        <v>B</v>
      </c>
    </row>
    <row r="117" spans="1:14" x14ac:dyDescent="0.3">
      <c r="A117" t="s">
        <v>221</v>
      </c>
      <c r="B117">
        <v>0.55000000000000004</v>
      </c>
      <c r="C117">
        <v>-2.96</v>
      </c>
      <c r="D117">
        <v>1.89</v>
      </c>
      <c r="E117">
        <v>1.85</v>
      </c>
      <c r="F117" t="s">
        <v>32</v>
      </c>
      <c r="I117" t="str">
        <f ca="1"/>
        <v>Item_65</v>
      </c>
      <c r="J117">
        <f ca="1"/>
        <v>1.46</v>
      </c>
      <c r="K117">
        <f ca="1"/>
        <v>-0.37</v>
      </c>
      <c r="L117">
        <f ca="1"/>
        <v>5.48</v>
      </c>
      <c r="M117">
        <f ca="1"/>
        <v>0.35</v>
      </c>
      <c r="N117" t="str">
        <f ca="1"/>
        <v>C</v>
      </c>
    </row>
    <row r="118" spans="1:14" x14ac:dyDescent="0.3">
      <c r="A118" t="s">
        <v>222</v>
      </c>
      <c r="B118">
        <v>4.3</v>
      </c>
      <c r="C118">
        <v>-2.06</v>
      </c>
      <c r="D118">
        <v>1.96</v>
      </c>
      <c r="E118">
        <v>2.86</v>
      </c>
      <c r="F118" t="s">
        <v>33</v>
      </c>
      <c r="I118" t="str">
        <f ca="1"/>
        <v>Item_315</v>
      </c>
      <c r="J118">
        <f ca="1"/>
        <v>6.14</v>
      </c>
      <c r="K118">
        <f ca="1"/>
        <v>3.56</v>
      </c>
      <c r="L118">
        <f ca="1"/>
        <v>3.75</v>
      </c>
      <c r="M118">
        <f ca="1"/>
        <v>8.34</v>
      </c>
      <c r="N118" t="str">
        <f ca="1"/>
        <v>B</v>
      </c>
    </row>
    <row r="119" spans="1:14" x14ac:dyDescent="0.3">
      <c r="A119" t="s">
        <v>223</v>
      </c>
      <c r="B119">
        <v>-0.49</v>
      </c>
      <c r="C119">
        <v>-1.24</v>
      </c>
      <c r="D119">
        <v>-0.72</v>
      </c>
      <c r="E119">
        <v>3.64</v>
      </c>
      <c r="F119" t="s">
        <v>33</v>
      </c>
      <c r="I119" t="str">
        <f ca="1"/>
        <v>Item_311</v>
      </c>
      <c r="J119">
        <f ca="1"/>
        <v>6.69</v>
      </c>
      <c r="K119">
        <f ca="1"/>
        <v>4.59</v>
      </c>
      <c r="L119">
        <f ca="1"/>
        <v>5.66</v>
      </c>
      <c r="M119">
        <f ca="1"/>
        <v>5.17</v>
      </c>
      <c r="N119" t="str">
        <f ca="1"/>
        <v>A</v>
      </c>
    </row>
    <row r="120" spans="1:14" x14ac:dyDescent="0.3">
      <c r="A120" t="s">
        <v>224</v>
      </c>
      <c r="B120">
        <v>0.62</v>
      </c>
      <c r="C120">
        <v>-1.18</v>
      </c>
      <c r="D120">
        <v>-1.56</v>
      </c>
      <c r="E120">
        <v>3.52</v>
      </c>
      <c r="F120" t="s">
        <v>32</v>
      </c>
      <c r="I120" t="str">
        <f ca="1"/>
        <v>Item_112</v>
      </c>
      <c r="J120">
        <f ca="1"/>
        <v>-3.42</v>
      </c>
      <c r="K120">
        <f ca="1"/>
        <v>-2.42</v>
      </c>
      <c r="L120">
        <f ca="1"/>
        <v>4.62</v>
      </c>
      <c r="M120">
        <f ca="1"/>
        <v>3.47</v>
      </c>
      <c r="N120" t="str">
        <f ca="1"/>
        <v>A</v>
      </c>
    </row>
    <row r="121" spans="1:14" x14ac:dyDescent="0.3">
      <c r="A121" t="s">
        <v>225</v>
      </c>
      <c r="B121">
        <v>3.5</v>
      </c>
      <c r="C121">
        <v>-2.2400000000000002</v>
      </c>
      <c r="D121">
        <v>0.94</v>
      </c>
      <c r="E121">
        <v>3.04</v>
      </c>
      <c r="F121" t="s">
        <v>33</v>
      </c>
      <c r="I121" t="str">
        <f ca="1"/>
        <v>Item_316</v>
      </c>
      <c r="J121">
        <f ca="1"/>
        <v>7.69</v>
      </c>
      <c r="K121">
        <f ca="1"/>
        <v>6.02</v>
      </c>
      <c r="L121">
        <f ca="1"/>
        <v>5.45</v>
      </c>
      <c r="M121">
        <f ca="1"/>
        <v>1.96</v>
      </c>
      <c r="N121" t="str">
        <f ca="1"/>
        <v>A</v>
      </c>
    </row>
    <row r="122" spans="1:14" x14ac:dyDescent="0.3">
      <c r="A122" t="s">
        <v>226</v>
      </c>
      <c r="B122">
        <v>-3.22</v>
      </c>
      <c r="C122">
        <v>-0.75</v>
      </c>
      <c r="D122">
        <v>-0.63</v>
      </c>
      <c r="E122">
        <v>4</v>
      </c>
      <c r="F122" t="s">
        <v>34</v>
      </c>
      <c r="I122" t="str">
        <f ca="1"/>
        <v>Item_347</v>
      </c>
      <c r="J122">
        <f ca="1"/>
        <v>6.78</v>
      </c>
      <c r="K122">
        <f ca="1"/>
        <v>3.39</v>
      </c>
      <c r="L122">
        <f ca="1"/>
        <v>-0.28000000000000003</v>
      </c>
      <c r="M122">
        <f ca="1"/>
        <v>5.69</v>
      </c>
      <c r="N122" t="str">
        <f ca="1"/>
        <v>B</v>
      </c>
    </row>
    <row r="123" spans="1:14" x14ac:dyDescent="0.3">
      <c r="A123" t="s">
        <v>227</v>
      </c>
      <c r="B123">
        <v>6.47</v>
      </c>
      <c r="C123">
        <v>-0.8</v>
      </c>
      <c r="D123">
        <v>-0.5</v>
      </c>
      <c r="E123">
        <v>2.77</v>
      </c>
      <c r="F123" t="s">
        <v>32</v>
      </c>
      <c r="I123" t="str">
        <f ca="1"/>
        <v>Item_162</v>
      </c>
      <c r="J123">
        <f ca="1"/>
        <v>-0.38</v>
      </c>
      <c r="K123">
        <f ca="1"/>
        <v>-4.21</v>
      </c>
      <c r="L123">
        <f ca="1"/>
        <v>1.26</v>
      </c>
      <c r="M123">
        <f ca="1"/>
        <v>3.94</v>
      </c>
      <c r="N123" t="str">
        <f ca="1"/>
        <v>B</v>
      </c>
    </row>
    <row r="124" spans="1:14" x14ac:dyDescent="0.3">
      <c r="A124" t="s">
        <v>228</v>
      </c>
      <c r="B124">
        <v>7.42</v>
      </c>
      <c r="C124">
        <v>-1.36</v>
      </c>
      <c r="D124">
        <v>-1.38</v>
      </c>
      <c r="E124">
        <v>3.55</v>
      </c>
      <c r="F124" t="s">
        <v>32</v>
      </c>
      <c r="I124" t="str">
        <f ca="1"/>
        <v>Item_269</v>
      </c>
      <c r="J124">
        <f ca="1"/>
        <v>5.26</v>
      </c>
      <c r="K124">
        <f ca="1"/>
        <v>-2.08</v>
      </c>
      <c r="L124">
        <f ca="1"/>
        <v>0.3</v>
      </c>
      <c r="M124">
        <f ca="1"/>
        <v>3.73</v>
      </c>
      <c r="N124" t="str">
        <f ca="1"/>
        <v>B</v>
      </c>
    </row>
    <row r="125" spans="1:14" x14ac:dyDescent="0.3">
      <c r="A125" t="s">
        <v>229</v>
      </c>
      <c r="B125">
        <v>3.89</v>
      </c>
      <c r="C125">
        <v>-4.12</v>
      </c>
      <c r="D125">
        <v>0.91</v>
      </c>
      <c r="E125">
        <v>3.46</v>
      </c>
      <c r="F125" t="s">
        <v>32</v>
      </c>
      <c r="I125" t="str">
        <f ca="1"/>
        <v>Item_71</v>
      </c>
      <c r="J125">
        <f ca="1"/>
        <v>-0.53</v>
      </c>
      <c r="K125">
        <f ca="1"/>
        <v>-3.44</v>
      </c>
      <c r="L125">
        <f ca="1"/>
        <v>5.19</v>
      </c>
      <c r="M125">
        <f ca="1"/>
        <v>0.91</v>
      </c>
      <c r="N125" t="str">
        <f ca="1"/>
        <v>B</v>
      </c>
    </row>
    <row r="126" spans="1:14" x14ac:dyDescent="0.3">
      <c r="A126" t="s">
        <v>230</v>
      </c>
      <c r="B126">
        <v>5.4</v>
      </c>
      <c r="C126">
        <v>-1.35</v>
      </c>
      <c r="D126">
        <v>1.9</v>
      </c>
      <c r="E126">
        <v>3.66</v>
      </c>
      <c r="F126" t="s">
        <v>34</v>
      </c>
      <c r="I126" t="str">
        <f ca="1"/>
        <v>Item_170</v>
      </c>
      <c r="J126">
        <f ca="1"/>
        <v>12.22</v>
      </c>
      <c r="K126">
        <f ca="1"/>
        <v>-2.56</v>
      </c>
      <c r="L126">
        <f ca="1"/>
        <v>0.7</v>
      </c>
      <c r="M126">
        <f ca="1"/>
        <v>2.4700000000000002</v>
      </c>
      <c r="N126" t="str">
        <f ca="1"/>
        <v>B</v>
      </c>
    </row>
    <row r="127" spans="1:14" x14ac:dyDescent="0.3">
      <c r="A127" t="s">
        <v>231</v>
      </c>
      <c r="B127">
        <v>-1.9</v>
      </c>
      <c r="C127">
        <v>-1.75</v>
      </c>
      <c r="D127">
        <v>3.39</v>
      </c>
      <c r="E127">
        <v>2.09</v>
      </c>
      <c r="F127" t="s">
        <v>33</v>
      </c>
      <c r="I127" t="str">
        <f ca="1"/>
        <v>Item_139</v>
      </c>
      <c r="J127">
        <f ca="1"/>
        <v>1.97</v>
      </c>
      <c r="K127">
        <f ca="1"/>
        <v>-2.5499999999999998</v>
      </c>
      <c r="L127">
        <f ca="1"/>
        <v>4.3499999999999996</v>
      </c>
      <c r="M127">
        <f ca="1"/>
        <v>2.93</v>
      </c>
      <c r="N127" t="str">
        <f ca="1"/>
        <v>A</v>
      </c>
    </row>
    <row r="128" spans="1:14" x14ac:dyDescent="0.3">
      <c r="A128" t="s">
        <v>232</v>
      </c>
      <c r="B128">
        <v>2.0699999999999998</v>
      </c>
      <c r="C128">
        <v>-2.7</v>
      </c>
      <c r="D128">
        <v>-2.0699999999999998</v>
      </c>
      <c r="E128">
        <v>1.51</v>
      </c>
      <c r="F128" t="s">
        <v>34</v>
      </c>
      <c r="I128" t="str">
        <f ca="1"/>
        <v>Item_390</v>
      </c>
      <c r="J128">
        <f ca="1"/>
        <v>6.68</v>
      </c>
      <c r="K128">
        <f ca="1"/>
        <v>2.63</v>
      </c>
      <c r="L128">
        <f ca="1"/>
        <v>2.12</v>
      </c>
      <c r="M128">
        <f ca="1"/>
        <v>3.59</v>
      </c>
      <c r="N128" t="str">
        <f ca="1"/>
        <v>B</v>
      </c>
    </row>
    <row r="129" spans="1:14" x14ac:dyDescent="0.3">
      <c r="A129" t="s">
        <v>233</v>
      </c>
      <c r="B129">
        <v>-0.7</v>
      </c>
      <c r="C129">
        <v>-1.88</v>
      </c>
      <c r="D129">
        <v>-1.2</v>
      </c>
      <c r="E129">
        <v>2.82</v>
      </c>
      <c r="F129" t="s">
        <v>32</v>
      </c>
      <c r="I129" t="str">
        <f ca="1"/>
        <v>Item_361</v>
      </c>
      <c r="J129">
        <f ca="1"/>
        <v>6.84</v>
      </c>
      <c r="K129">
        <f ca="1"/>
        <v>3.25</v>
      </c>
      <c r="L129">
        <f ca="1"/>
        <v>0.3</v>
      </c>
      <c r="M129">
        <f ca="1"/>
        <v>1.87</v>
      </c>
      <c r="N129" t="str">
        <f ca="1"/>
        <v>A</v>
      </c>
    </row>
    <row r="130" spans="1:14" x14ac:dyDescent="0.3">
      <c r="A130" t="s">
        <v>234</v>
      </c>
      <c r="B130">
        <v>6.19</v>
      </c>
      <c r="C130">
        <v>-1.79</v>
      </c>
      <c r="D130">
        <v>-1.29</v>
      </c>
      <c r="E130">
        <v>2.63</v>
      </c>
      <c r="F130" t="s">
        <v>32</v>
      </c>
      <c r="I130" t="str">
        <f ca="1"/>
        <v>Item_413</v>
      </c>
      <c r="J130">
        <f ca="1"/>
        <v>7.54</v>
      </c>
      <c r="K130">
        <f ca="1"/>
        <v>3.88</v>
      </c>
      <c r="L130">
        <f ca="1"/>
        <v>3.63</v>
      </c>
      <c r="M130">
        <f ca="1"/>
        <v>2.4700000000000002</v>
      </c>
      <c r="N130" t="str">
        <f ca="1"/>
        <v>A</v>
      </c>
    </row>
    <row r="131" spans="1:14" x14ac:dyDescent="0.3">
      <c r="A131" t="s">
        <v>235</v>
      </c>
      <c r="B131">
        <v>-2.75</v>
      </c>
      <c r="C131">
        <v>-1.47</v>
      </c>
      <c r="D131">
        <v>-1.2</v>
      </c>
      <c r="E131">
        <v>2.15</v>
      </c>
      <c r="F131" t="s">
        <v>34</v>
      </c>
      <c r="I131" t="str">
        <f ca="1"/>
        <v>Item_192</v>
      </c>
      <c r="J131">
        <f ca="1"/>
        <v>5</v>
      </c>
      <c r="K131">
        <f ca="1"/>
        <v>-2.75</v>
      </c>
      <c r="L131">
        <f ca="1"/>
        <v>0.68</v>
      </c>
      <c r="M131">
        <f ca="1"/>
        <v>4.08</v>
      </c>
      <c r="N131" t="str">
        <f ca="1"/>
        <v>B</v>
      </c>
    </row>
    <row r="132" spans="1:14" x14ac:dyDescent="0.3">
      <c r="A132" t="s">
        <v>236</v>
      </c>
      <c r="B132">
        <v>0.78</v>
      </c>
      <c r="C132">
        <v>-4.5199999999999996</v>
      </c>
      <c r="D132">
        <v>0.3</v>
      </c>
      <c r="E132">
        <v>2.14</v>
      </c>
      <c r="F132" t="s">
        <v>33</v>
      </c>
      <c r="I132" t="str">
        <f ca="1"/>
        <v>Item_369</v>
      </c>
      <c r="J132">
        <f ca="1"/>
        <v>6.49</v>
      </c>
      <c r="K132">
        <f ca="1"/>
        <v>1.27</v>
      </c>
      <c r="L132">
        <f ca="1"/>
        <v>4.05</v>
      </c>
      <c r="M132">
        <f ca="1"/>
        <v>5.38</v>
      </c>
      <c r="N132" t="str">
        <f ca="1"/>
        <v>A</v>
      </c>
    </row>
    <row r="133" spans="1:14" x14ac:dyDescent="0.3">
      <c r="A133" t="s">
        <v>237</v>
      </c>
      <c r="B133">
        <v>3.71</v>
      </c>
      <c r="C133">
        <v>-1.43</v>
      </c>
      <c r="D133">
        <v>3.49</v>
      </c>
      <c r="E133">
        <v>0.61</v>
      </c>
      <c r="F133" t="s">
        <v>33</v>
      </c>
      <c r="I133" t="str">
        <f ca="1"/>
        <v>Item_284</v>
      </c>
      <c r="J133">
        <f ca="1"/>
        <v>1.06</v>
      </c>
      <c r="K133">
        <f ca="1"/>
        <v>-2.19</v>
      </c>
      <c r="L133">
        <f ca="1"/>
        <v>-0.97</v>
      </c>
      <c r="M133">
        <f ca="1"/>
        <v>1.62</v>
      </c>
      <c r="N133" t="str">
        <f ca="1"/>
        <v>A</v>
      </c>
    </row>
    <row r="134" spans="1:14" x14ac:dyDescent="0.3">
      <c r="A134" t="s">
        <v>238</v>
      </c>
      <c r="B134">
        <v>-6.25</v>
      </c>
      <c r="C134">
        <v>-2.68</v>
      </c>
      <c r="D134">
        <v>1.1200000000000001</v>
      </c>
      <c r="E134">
        <v>0.2</v>
      </c>
      <c r="F134" t="s">
        <v>32</v>
      </c>
      <c r="I134" t="str">
        <f ca="1"/>
        <v>Item_356</v>
      </c>
      <c r="J134">
        <f ca="1"/>
        <v>5.38</v>
      </c>
      <c r="K134">
        <f ca="1"/>
        <v>5.91</v>
      </c>
      <c r="L134">
        <f ca="1"/>
        <v>-1.1399999999999999</v>
      </c>
      <c r="M134">
        <f ca="1"/>
        <v>5.29</v>
      </c>
      <c r="N134" t="str">
        <f ca="1"/>
        <v>A</v>
      </c>
    </row>
    <row r="135" spans="1:14" x14ac:dyDescent="0.3">
      <c r="A135" t="s">
        <v>239</v>
      </c>
      <c r="B135">
        <v>-0.97</v>
      </c>
      <c r="C135">
        <v>-2.44</v>
      </c>
      <c r="D135">
        <v>0.76</v>
      </c>
      <c r="E135">
        <v>4.25</v>
      </c>
      <c r="F135" t="s">
        <v>34</v>
      </c>
      <c r="I135" t="str">
        <f ca="1"/>
        <v>Item_177</v>
      </c>
      <c r="J135">
        <f ca="1"/>
        <v>10.130000000000001</v>
      </c>
      <c r="K135">
        <f ca="1"/>
        <v>-2.23</v>
      </c>
      <c r="L135">
        <f ca="1"/>
        <v>0.23</v>
      </c>
      <c r="M135">
        <f ca="1"/>
        <v>3.19</v>
      </c>
      <c r="N135" t="str">
        <f ca="1"/>
        <v>A</v>
      </c>
    </row>
    <row r="136" spans="1:14" x14ac:dyDescent="0.3">
      <c r="A136" t="s">
        <v>240</v>
      </c>
      <c r="B136">
        <v>10.37</v>
      </c>
      <c r="C136">
        <v>-2.64</v>
      </c>
      <c r="D136">
        <v>0.63</v>
      </c>
      <c r="E136">
        <v>2.57</v>
      </c>
      <c r="F136" t="s">
        <v>33</v>
      </c>
      <c r="I136" t="str">
        <f ca="1"/>
        <v>Item_19</v>
      </c>
      <c r="J136">
        <f ca="1"/>
        <v>-5.22</v>
      </c>
      <c r="K136">
        <f ca="1"/>
        <v>-0.68</v>
      </c>
      <c r="L136">
        <f ca="1"/>
        <v>5.48</v>
      </c>
      <c r="M136">
        <f ca="1"/>
        <v>2.21</v>
      </c>
      <c r="N136" t="str">
        <f ca="1"/>
        <v>A</v>
      </c>
    </row>
    <row r="137" spans="1:14" x14ac:dyDescent="0.3">
      <c r="A137" t="s">
        <v>241</v>
      </c>
      <c r="B137">
        <v>2.77</v>
      </c>
      <c r="C137">
        <v>-0.33</v>
      </c>
      <c r="D137">
        <v>1.56</v>
      </c>
      <c r="E137">
        <v>3.3</v>
      </c>
      <c r="F137" t="s">
        <v>32</v>
      </c>
      <c r="I137" t="str">
        <f ca="1"/>
        <v>Item_211</v>
      </c>
      <c r="J137">
        <f ca="1"/>
        <v>-2.2999999999999998</v>
      </c>
      <c r="K137">
        <f ca="1"/>
        <v>0.38</v>
      </c>
      <c r="L137">
        <f ca="1"/>
        <v>0.32</v>
      </c>
      <c r="M137">
        <f ca="1"/>
        <v>5.47</v>
      </c>
      <c r="N137" t="str">
        <f ca="1"/>
        <v>C</v>
      </c>
    </row>
    <row r="138" spans="1:14" x14ac:dyDescent="0.3">
      <c r="A138" t="s">
        <v>242</v>
      </c>
      <c r="B138">
        <v>6.11</v>
      </c>
      <c r="C138">
        <v>-2.27</v>
      </c>
      <c r="D138">
        <v>2.2000000000000002</v>
      </c>
      <c r="E138">
        <v>3.08</v>
      </c>
      <c r="F138" t="s">
        <v>33</v>
      </c>
      <c r="I138" t="str">
        <f ca="1"/>
        <v>Item_330</v>
      </c>
      <c r="J138">
        <f ca="1"/>
        <v>8</v>
      </c>
      <c r="K138">
        <f ca="1"/>
        <v>4.97</v>
      </c>
      <c r="L138">
        <f ca="1"/>
        <v>2.0699999999999998</v>
      </c>
      <c r="M138">
        <f ca="1"/>
        <v>-1.6</v>
      </c>
      <c r="N138" t="str">
        <f ca="1"/>
        <v>C</v>
      </c>
    </row>
    <row r="139" spans="1:14" x14ac:dyDescent="0.3">
      <c r="A139" t="s">
        <v>243</v>
      </c>
      <c r="B139">
        <v>2.96</v>
      </c>
      <c r="C139">
        <v>-2.56</v>
      </c>
      <c r="D139">
        <v>2.0699999999999998</v>
      </c>
      <c r="E139">
        <v>4.93</v>
      </c>
      <c r="F139" t="s">
        <v>33</v>
      </c>
      <c r="I139" t="str">
        <f ca="1"/>
        <v>Item_342</v>
      </c>
      <c r="J139">
        <f ca="1"/>
        <v>6.64</v>
      </c>
      <c r="K139">
        <f ca="1"/>
        <v>4.8499999999999996</v>
      </c>
      <c r="L139">
        <f ca="1"/>
        <v>0.14000000000000001</v>
      </c>
      <c r="M139">
        <f ca="1"/>
        <v>-2.86</v>
      </c>
      <c r="N139" t="str">
        <f ca="1"/>
        <v>A</v>
      </c>
    </row>
    <row r="140" spans="1:14" x14ac:dyDescent="0.3">
      <c r="A140" t="s">
        <v>244</v>
      </c>
      <c r="B140">
        <v>1.97</v>
      </c>
      <c r="C140">
        <v>-2.5499999999999998</v>
      </c>
      <c r="D140">
        <v>4.3499999999999996</v>
      </c>
      <c r="E140">
        <v>2.93</v>
      </c>
      <c r="F140" t="s">
        <v>33</v>
      </c>
      <c r="I140" t="str">
        <f ca="1"/>
        <v>Item_207</v>
      </c>
      <c r="J140">
        <f ca="1"/>
        <v>6.43</v>
      </c>
      <c r="K140">
        <f ca="1"/>
        <v>-0.72</v>
      </c>
      <c r="L140">
        <f ca="1"/>
        <v>3.36</v>
      </c>
      <c r="M140">
        <f ca="1"/>
        <v>3.84</v>
      </c>
      <c r="N140" t="str">
        <f ca="1"/>
        <v>C</v>
      </c>
    </row>
    <row r="141" spans="1:14" x14ac:dyDescent="0.3">
      <c r="A141" t="s">
        <v>245</v>
      </c>
      <c r="B141">
        <v>3.84</v>
      </c>
      <c r="C141">
        <v>-1.62</v>
      </c>
      <c r="D141">
        <v>4.1500000000000004</v>
      </c>
      <c r="E141">
        <v>3.16</v>
      </c>
      <c r="F141" t="s">
        <v>32</v>
      </c>
      <c r="I141" t="str">
        <f ca="1"/>
        <v>Item_64</v>
      </c>
      <c r="J141">
        <f ca="1"/>
        <v>-5</v>
      </c>
      <c r="K141">
        <f ca="1"/>
        <v>-2.3199999999999998</v>
      </c>
      <c r="L141">
        <f ca="1"/>
        <v>4.68</v>
      </c>
      <c r="M141">
        <f ca="1"/>
        <v>1.6</v>
      </c>
      <c r="N141" t="str">
        <f ca="1"/>
        <v>C</v>
      </c>
    </row>
    <row r="142" spans="1:14" x14ac:dyDescent="0.3">
      <c r="A142" t="s">
        <v>246</v>
      </c>
      <c r="B142">
        <v>11.93</v>
      </c>
      <c r="C142">
        <v>-0.41</v>
      </c>
      <c r="D142">
        <v>0.34</v>
      </c>
      <c r="E142">
        <v>3.58</v>
      </c>
      <c r="F142" t="s">
        <v>33</v>
      </c>
      <c r="I142" t="str">
        <f ca="1"/>
        <v>Item_161</v>
      </c>
      <c r="J142">
        <f ca="1"/>
        <v>1.25</v>
      </c>
      <c r="K142">
        <f ca="1"/>
        <v>-4</v>
      </c>
      <c r="L142">
        <f ca="1"/>
        <v>3.3</v>
      </c>
      <c r="M142">
        <f ca="1"/>
        <v>3.41</v>
      </c>
      <c r="N142" t="str">
        <f ca="1"/>
        <v>A</v>
      </c>
    </row>
    <row r="143" spans="1:14" x14ac:dyDescent="0.3">
      <c r="A143" t="s">
        <v>247</v>
      </c>
      <c r="B143">
        <v>-0.48</v>
      </c>
      <c r="C143">
        <v>-1.92</v>
      </c>
      <c r="D143">
        <v>4.3899999999999997</v>
      </c>
      <c r="E143">
        <v>3</v>
      </c>
      <c r="F143" t="s">
        <v>32</v>
      </c>
      <c r="I143" t="str">
        <f ca="1"/>
        <v>Item_239</v>
      </c>
      <c r="J143">
        <f ca="1"/>
        <v>9.1999999999999993</v>
      </c>
      <c r="K143">
        <f ca="1"/>
        <v>-2.3199999999999998</v>
      </c>
      <c r="L143">
        <f ca="1"/>
        <v>4.96</v>
      </c>
      <c r="M143">
        <f ca="1"/>
        <v>3.56</v>
      </c>
      <c r="N143" t="str">
        <f ca="1"/>
        <v>A</v>
      </c>
    </row>
    <row r="144" spans="1:14" x14ac:dyDescent="0.3">
      <c r="A144" t="s">
        <v>248</v>
      </c>
      <c r="B144">
        <v>1.55</v>
      </c>
      <c r="C144">
        <v>-3.33</v>
      </c>
      <c r="D144">
        <v>2.12</v>
      </c>
      <c r="E144">
        <v>2.46</v>
      </c>
      <c r="F144" t="s">
        <v>32</v>
      </c>
      <c r="I144" t="str">
        <f ca="1"/>
        <v>Item_305</v>
      </c>
      <c r="J144">
        <f ca="1"/>
        <v>6</v>
      </c>
      <c r="K144">
        <f ca="1"/>
        <v>4.5</v>
      </c>
      <c r="L144">
        <f ca="1"/>
        <v>2.29</v>
      </c>
      <c r="M144">
        <f ca="1"/>
        <v>3.3</v>
      </c>
      <c r="N144" t="str">
        <f ca="1"/>
        <v>A</v>
      </c>
    </row>
    <row r="145" spans="1:14" x14ac:dyDescent="0.3">
      <c r="A145" t="s">
        <v>249</v>
      </c>
      <c r="B145">
        <v>2.38</v>
      </c>
      <c r="C145">
        <v>-7.0000000000000007E-2</v>
      </c>
      <c r="D145">
        <v>-4.09</v>
      </c>
      <c r="E145">
        <v>0.9</v>
      </c>
      <c r="F145" t="s">
        <v>34</v>
      </c>
      <c r="I145" t="str">
        <f ca="1"/>
        <v>Item_227</v>
      </c>
      <c r="J145">
        <f ca="1"/>
        <v>-0.66</v>
      </c>
      <c r="K145">
        <f ca="1"/>
        <v>-0.5</v>
      </c>
      <c r="L145">
        <f ca="1"/>
        <v>5.33</v>
      </c>
      <c r="M145">
        <f ca="1"/>
        <v>2.97</v>
      </c>
      <c r="N145" t="str">
        <f ca="1"/>
        <v>A</v>
      </c>
    </row>
    <row r="146" spans="1:14" x14ac:dyDescent="0.3">
      <c r="A146" t="s">
        <v>250</v>
      </c>
      <c r="B146">
        <v>7.77</v>
      </c>
      <c r="C146">
        <v>-2.0099999999999998</v>
      </c>
      <c r="D146">
        <v>-0.85</v>
      </c>
      <c r="E146">
        <v>2.96</v>
      </c>
      <c r="F146" t="s">
        <v>33</v>
      </c>
      <c r="I146" t="str">
        <f ca="1"/>
        <v>Item_68</v>
      </c>
      <c r="J146">
        <f ca="1"/>
        <v>-3.59</v>
      </c>
      <c r="K146">
        <f ca="1"/>
        <v>-1.45</v>
      </c>
      <c r="L146">
        <f ca="1"/>
        <v>5.4</v>
      </c>
      <c r="M146">
        <f ca="1"/>
        <v>2.2599999999999998</v>
      </c>
      <c r="N146" t="str">
        <f ca="1"/>
        <v>B</v>
      </c>
    </row>
    <row r="147" spans="1:14" x14ac:dyDescent="0.3">
      <c r="A147" t="s">
        <v>251</v>
      </c>
      <c r="B147">
        <v>4.63</v>
      </c>
      <c r="C147">
        <v>-1.87</v>
      </c>
      <c r="D147">
        <v>2.52</v>
      </c>
      <c r="E147">
        <v>3.67</v>
      </c>
      <c r="F147" t="s">
        <v>32</v>
      </c>
      <c r="I147" t="str">
        <f ca="1"/>
        <v>Item_165</v>
      </c>
      <c r="J147">
        <f ca="1"/>
        <v>6.74</v>
      </c>
      <c r="K147">
        <f ca="1"/>
        <v>-0.5</v>
      </c>
      <c r="L147">
        <f ca="1"/>
        <v>2.35</v>
      </c>
      <c r="M147">
        <f ca="1"/>
        <v>3.08</v>
      </c>
      <c r="N147" t="str">
        <f ca="1"/>
        <v>B</v>
      </c>
    </row>
    <row r="148" spans="1:14" x14ac:dyDescent="0.3">
      <c r="A148" t="s">
        <v>252</v>
      </c>
      <c r="B148">
        <v>5.98</v>
      </c>
      <c r="C148">
        <v>-1.29</v>
      </c>
      <c r="D148">
        <v>2.5099999999999998</v>
      </c>
      <c r="E148">
        <v>2.33</v>
      </c>
      <c r="F148" t="s">
        <v>33</v>
      </c>
      <c r="I148" t="str">
        <f ca="1"/>
        <v>Item_374</v>
      </c>
      <c r="J148">
        <f ca="1"/>
        <v>7.5</v>
      </c>
      <c r="K148">
        <f ca="1"/>
        <v>6.21</v>
      </c>
      <c r="L148">
        <f ca="1"/>
        <v>3.87</v>
      </c>
      <c r="M148">
        <f ca="1"/>
        <v>7.22</v>
      </c>
      <c r="N148" t="str">
        <f ca="1"/>
        <v>A</v>
      </c>
    </row>
    <row r="149" spans="1:14" x14ac:dyDescent="0.3">
      <c r="A149" t="s">
        <v>253</v>
      </c>
      <c r="B149">
        <v>2.25</v>
      </c>
      <c r="C149">
        <v>-3.9</v>
      </c>
      <c r="D149">
        <v>-2.66</v>
      </c>
      <c r="E149">
        <v>3.04</v>
      </c>
      <c r="F149" t="s">
        <v>33</v>
      </c>
      <c r="I149" t="str">
        <f ca="1"/>
        <v>Item_405</v>
      </c>
      <c r="J149">
        <f ca="1"/>
        <v>6.94</v>
      </c>
      <c r="K149">
        <f ca="1"/>
        <v>3.18</v>
      </c>
      <c r="L149">
        <f ca="1"/>
        <v>1.51</v>
      </c>
      <c r="M149">
        <f ca="1"/>
        <v>-2.37</v>
      </c>
      <c r="N149" t="str">
        <f ca="1"/>
        <v>B</v>
      </c>
    </row>
    <row r="150" spans="1:14" x14ac:dyDescent="0.3">
      <c r="A150" t="s">
        <v>254</v>
      </c>
      <c r="B150">
        <v>3.48</v>
      </c>
      <c r="C150">
        <v>-3.07</v>
      </c>
      <c r="D150">
        <v>3.96</v>
      </c>
      <c r="E150">
        <v>1.1100000000000001</v>
      </c>
      <c r="F150" t="s">
        <v>32</v>
      </c>
      <c r="I150" t="str">
        <f ca="1"/>
        <v>Item_103</v>
      </c>
      <c r="J150">
        <f ca="1"/>
        <v>6.96</v>
      </c>
      <c r="K150">
        <f ca="1"/>
        <v>-2.4500000000000002</v>
      </c>
      <c r="L150">
        <f ca="1"/>
        <v>1.65</v>
      </c>
      <c r="M150">
        <f ca="1"/>
        <v>2.91</v>
      </c>
      <c r="N150" t="str">
        <f ca="1"/>
        <v>C</v>
      </c>
    </row>
    <row r="151" spans="1:14" x14ac:dyDescent="0.3">
      <c r="A151" t="s">
        <v>255</v>
      </c>
      <c r="B151">
        <v>2.13</v>
      </c>
      <c r="C151">
        <v>-0.68</v>
      </c>
      <c r="D151">
        <v>0.94</v>
      </c>
      <c r="E151">
        <v>3.25</v>
      </c>
      <c r="F151" t="s">
        <v>32</v>
      </c>
      <c r="I151" t="str">
        <f ca="1"/>
        <v>Item_47</v>
      </c>
      <c r="J151">
        <f ca="1"/>
        <v>-2.1</v>
      </c>
      <c r="K151">
        <f ca="1"/>
        <v>-3.01</v>
      </c>
      <c r="L151">
        <f ca="1"/>
        <v>4.6100000000000003</v>
      </c>
      <c r="M151">
        <f ca="1"/>
        <v>2.6</v>
      </c>
      <c r="N151" t="str">
        <f ca="1"/>
        <v>A</v>
      </c>
    </row>
    <row r="152" spans="1:14" x14ac:dyDescent="0.3">
      <c r="A152" t="s">
        <v>256</v>
      </c>
      <c r="B152">
        <v>4.6900000000000004</v>
      </c>
      <c r="C152">
        <v>-3.01</v>
      </c>
      <c r="D152">
        <v>1</v>
      </c>
      <c r="E152">
        <v>0.68</v>
      </c>
      <c r="F152" t="s">
        <v>32</v>
      </c>
      <c r="I152" t="str">
        <f ca="1"/>
        <v>Item_12</v>
      </c>
      <c r="J152">
        <f ca="1"/>
        <v>-3.84</v>
      </c>
      <c r="K152">
        <f ca="1"/>
        <v>-1.77</v>
      </c>
      <c r="L152">
        <f ca="1"/>
        <v>5.7</v>
      </c>
      <c r="M152">
        <f ca="1"/>
        <v>2.89</v>
      </c>
      <c r="N152" t="str">
        <f ca="1"/>
        <v>C</v>
      </c>
    </row>
    <row r="153" spans="1:14" x14ac:dyDescent="0.3">
      <c r="A153" t="s">
        <v>257</v>
      </c>
      <c r="B153">
        <v>7.23</v>
      </c>
      <c r="C153">
        <v>-3.08</v>
      </c>
      <c r="D153">
        <v>3.3</v>
      </c>
      <c r="E153">
        <v>1.43</v>
      </c>
      <c r="F153" t="s">
        <v>33</v>
      </c>
      <c r="I153" t="str">
        <f ca="1"/>
        <v>Item_380</v>
      </c>
      <c r="J153">
        <f ca="1"/>
        <v>5.87</v>
      </c>
      <c r="K153">
        <f ca="1"/>
        <v>4.0999999999999996</v>
      </c>
      <c r="L153">
        <f ca="1"/>
        <v>2.39</v>
      </c>
      <c r="M153">
        <f ca="1"/>
        <v>0.34</v>
      </c>
      <c r="N153" t="str">
        <f ca="1"/>
        <v>C</v>
      </c>
    </row>
    <row r="154" spans="1:14" x14ac:dyDescent="0.3">
      <c r="A154" t="s">
        <v>258</v>
      </c>
      <c r="B154">
        <v>1.66</v>
      </c>
      <c r="C154">
        <v>-2.17</v>
      </c>
      <c r="D154">
        <v>2.78</v>
      </c>
      <c r="E154">
        <v>3.17</v>
      </c>
      <c r="F154" t="s">
        <v>33</v>
      </c>
      <c r="I154" t="str">
        <f ca="1"/>
        <v>Item_297</v>
      </c>
      <c r="J154">
        <f ca="1"/>
        <v>0.91</v>
      </c>
      <c r="K154">
        <f ca="1"/>
        <v>-3.94</v>
      </c>
      <c r="L154">
        <f ca="1"/>
        <v>-0.25</v>
      </c>
      <c r="M154">
        <f ca="1"/>
        <v>2.67</v>
      </c>
      <c r="N154" t="str">
        <f ca="1"/>
        <v>A</v>
      </c>
    </row>
    <row r="155" spans="1:14" x14ac:dyDescent="0.3">
      <c r="A155" t="s">
        <v>259</v>
      </c>
      <c r="B155">
        <v>5.0599999999999996</v>
      </c>
      <c r="C155">
        <v>-4.05</v>
      </c>
      <c r="D155">
        <v>1.1399999999999999</v>
      </c>
      <c r="E155">
        <v>2.1800000000000002</v>
      </c>
      <c r="F155" t="s">
        <v>32</v>
      </c>
      <c r="I155" t="str">
        <f ca="1"/>
        <v>Item_328</v>
      </c>
      <c r="J155">
        <f ca="1"/>
        <v>6.82</v>
      </c>
      <c r="K155">
        <f ca="1"/>
        <v>5.41</v>
      </c>
      <c r="L155">
        <f ca="1"/>
        <v>0.64</v>
      </c>
      <c r="M155">
        <f ca="1"/>
        <v>0.31</v>
      </c>
      <c r="N155" t="str">
        <f ca="1"/>
        <v>B</v>
      </c>
    </row>
    <row r="156" spans="1:14" x14ac:dyDescent="0.3">
      <c r="A156" t="s">
        <v>260</v>
      </c>
      <c r="B156">
        <v>1.71</v>
      </c>
      <c r="C156">
        <v>-1.39</v>
      </c>
      <c r="D156">
        <v>1.64</v>
      </c>
      <c r="E156">
        <v>2.66</v>
      </c>
      <c r="F156" t="s">
        <v>33</v>
      </c>
      <c r="I156" t="str">
        <f ca="1"/>
        <v>Item_179</v>
      </c>
      <c r="J156">
        <f ca="1"/>
        <v>4.01</v>
      </c>
      <c r="K156">
        <f ca="1"/>
        <v>-3.51</v>
      </c>
      <c r="L156">
        <f ca="1"/>
        <v>-0.21</v>
      </c>
      <c r="M156">
        <f ca="1"/>
        <v>3.74</v>
      </c>
      <c r="N156" t="str">
        <f ca="1"/>
        <v>A</v>
      </c>
    </row>
    <row r="157" spans="1:14" x14ac:dyDescent="0.3">
      <c r="A157" t="s">
        <v>261</v>
      </c>
      <c r="B157">
        <v>5.52</v>
      </c>
      <c r="C157">
        <v>-1.06</v>
      </c>
      <c r="D157">
        <v>-0.13</v>
      </c>
      <c r="E157">
        <v>2.83</v>
      </c>
      <c r="F157" t="s">
        <v>34</v>
      </c>
      <c r="I157" t="str">
        <f ca="1"/>
        <v>Item_58</v>
      </c>
      <c r="J157">
        <f ca="1"/>
        <v>-2.2400000000000002</v>
      </c>
      <c r="K157">
        <f ca="1"/>
        <v>0.89</v>
      </c>
      <c r="L157">
        <f ca="1"/>
        <v>4.05</v>
      </c>
      <c r="M157">
        <f ca="1"/>
        <v>1.3</v>
      </c>
      <c r="N157" t="str">
        <f ca="1"/>
        <v>A</v>
      </c>
    </row>
    <row r="158" spans="1:14" x14ac:dyDescent="0.3">
      <c r="A158" t="s">
        <v>262</v>
      </c>
      <c r="B158">
        <v>1.1499999999999999</v>
      </c>
      <c r="C158">
        <v>-0.8</v>
      </c>
      <c r="D158">
        <v>0.64</v>
      </c>
      <c r="E158">
        <v>3.22</v>
      </c>
      <c r="F158" t="s">
        <v>32</v>
      </c>
      <c r="I158" t="str">
        <f ca="1"/>
        <v>Item_186</v>
      </c>
      <c r="J158">
        <f ca="1"/>
        <v>1.9</v>
      </c>
      <c r="K158">
        <f ca="1"/>
        <v>-1.04</v>
      </c>
      <c r="L158">
        <f ca="1"/>
        <v>2.97</v>
      </c>
      <c r="M158">
        <f ca="1"/>
        <v>4.42</v>
      </c>
      <c r="N158" t="str">
        <f ca="1"/>
        <v>B</v>
      </c>
    </row>
    <row r="159" spans="1:14" x14ac:dyDescent="0.3">
      <c r="A159" t="s">
        <v>263</v>
      </c>
      <c r="B159">
        <v>0.81</v>
      </c>
      <c r="C159">
        <v>-2.72</v>
      </c>
      <c r="D159">
        <v>2.52</v>
      </c>
      <c r="E159">
        <v>4.1900000000000004</v>
      </c>
      <c r="F159" t="s">
        <v>32</v>
      </c>
      <c r="I159" t="str">
        <f ca="1"/>
        <v>Item_121</v>
      </c>
      <c r="J159">
        <f ca="1"/>
        <v>-3.22</v>
      </c>
      <c r="K159">
        <f ca="1"/>
        <v>-0.75</v>
      </c>
      <c r="L159">
        <f ca="1"/>
        <v>-0.63</v>
      </c>
      <c r="M159">
        <f ca="1"/>
        <v>4</v>
      </c>
      <c r="N159" t="str">
        <f ca="1"/>
        <v>B</v>
      </c>
    </row>
    <row r="160" spans="1:14" x14ac:dyDescent="0.3">
      <c r="A160" t="s">
        <v>264</v>
      </c>
      <c r="B160">
        <v>1.21</v>
      </c>
      <c r="C160">
        <v>-1.33</v>
      </c>
      <c r="D160">
        <v>0.82</v>
      </c>
      <c r="E160">
        <v>2.7</v>
      </c>
      <c r="F160" t="s">
        <v>33</v>
      </c>
      <c r="I160" t="str">
        <f ca="1"/>
        <v>Item_29</v>
      </c>
      <c r="J160">
        <f ca="1"/>
        <v>-2.11</v>
      </c>
      <c r="K160">
        <f ca="1"/>
        <v>0.88</v>
      </c>
      <c r="L160">
        <f ca="1"/>
        <v>4.51</v>
      </c>
      <c r="M160">
        <f ca="1"/>
        <v>0.74</v>
      </c>
      <c r="N160" t="str">
        <f ca="1"/>
        <v>A</v>
      </c>
    </row>
    <row r="161" spans="1:14" x14ac:dyDescent="0.3">
      <c r="A161" t="s">
        <v>265</v>
      </c>
      <c r="B161">
        <v>3.44</v>
      </c>
      <c r="C161">
        <v>-1.71</v>
      </c>
      <c r="D161">
        <v>-0.21</v>
      </c>
      <c r="E161">
        <v>1.86</v>
      </c>
      <c r="F161" t="s">
        <v>32</v>
      </c>
      <c r="I161" t="str">
        <f ca="1"/>
        <v>Item_319</v>
      </c>
      <c r="J161">
        <f ca="1"/>
        <v>6.04</v>
      </c>
      <c r="K161">
        <f ca="1"/>
        <v>3.11</v>
      </c>
      <c r="L161">
        <f ca="1"/>
        <v>3.35</v>
      </c>
      <c r="M161">
        <f ca="1"/>
        <v>-1.68</v>
      </c>
      <c r="N161" t="str">
        <f ca="1"/>
        <v>C</v>
      </c>
    </row>
    <row r="162" spans="1:14" x14ac:dyDescent="0.3">
      <c r="A162" t="s">
        <v>266</v>
      </c>
      <c r="B162">
        <v>1.25</v>
      </c>
      <c r="C162">
        <v>-4</v>
      </c>
      <c r="D162">
        <v>3.3</v>
      </c>
      <c r="E162">
        <v>3.41</v>
      </c>
      <c r="F162" t="s">
        <v>33</v>
      </c>
      <c r="I162" t="str">
        <f ca="1"/>
        <v>Item_289</v>
      </c>
      <c r="J162">
        <f ca="1"/>
        <v>3.56</v>
      </c>
      <c r="K162">
        <f ca="1"/>
        <v>-2.37</v>
      </c>
      <c r="L162">
        <f ca="1"/>
        <v>3.14</v>
      </c>
      <c r="M162">
        <f ca="1"/>
        <v>3.66</v>
      </c>
      <c r="N162" t="str">
        <f ca="1"/>
        <v>B</v>
      </c>
    </row>
    <row r="163" spans="1:14" x14ac:dyDescent="0.3">
      <c r="A163" t="s">
        <v>267</v>
      </c>
      <c r="B163">
        <v>-0.38</v>
      </c>
      <c r="C163">
        <v>-4.21</v>
      </c>
      <c r="D163">
        <v>1.26</v>
      </c>
      <c r="E163">
        <v>3.94</v>
      </c>
      <c r="F163" t="s">
        <v>34</v>
      </c>
      <c r="I163" t="str">
        <f ca="1"/>
        <v>Item_377</v>
      </c>
      <c r="J163">
        <f ca="1"/>
        <v>4.68</v>
      </c>
      <c r="K163">
        <f ca="1"/>
        <v>4.6500000000000004</v>
      </c>
      <c r="L163">
        <f ca="1"/>
        <v>4.66</v>
      </c>
      <c r="M163">
        <f ca="1"/>
        <v>4.1900000000000004</v>
      </c>
      <c r="N163" t="str">
        <f ca="1"/>
        <v>B</v>
      </c>
    </row>
    <row r="164" spans="1:14" x14ac:dyDescent="0.3">
      <c r="A164" t="s">
        <v>268</v>
      </c>
      <c r="B164">
        <v>1.1100000000000001</v>
      </c>
      <c r="C164">
        <v>-2.06</v>
      </c>
      <c r="D164">
        <v>-1.21</v>
      </c>
      <c r="E164">
        <v>1.3</v>
      </c>
      <c r="F164" t="s">
        <v>34</v>
      </c>
      <c r="I164" t="str">
        <f ca="1"/>
        <v>Item_32</v>
      </c>
      <c r="J164">
        <f ca="1"/>
        <v>-3.27</v>
      </c>
      <c r="K164">
        <f ca="1"/>
        <v>-0.72</v>
      </c>
      <c r="L164">
        <f ca="1"/>
        <v>5.65</v>
      </c>
      <c r="M164">
        <f ca="1"/>
        <v>2.36</v>
      </c>
      <c r="N164" t="str">
        <f ca="1"/>
        <v>C</v>
      </c>
    </row>
    <row r="165" spans="1:14" x14ac:dyDescent="0.3">
      <c r="A165" t="s">
        <v>269</v>
      </c>
      <c r="B165">
        <v>4.04</v>
      </c>
      <c r="C165">
        <v>-3.38</v>
      </c>
      <c r="D165">
        <v>2.94</v>
      </c>
      <c r="E165">
        <v>2.46</v>
      </c>
      <c r="F165" t="s">
        <v>33</v>
      </c>
      <c r="I165" t="str">
        <f ca="1"/>
        <v>Item_44</v>
      </c>
      <c r="J165">
        <f ca="1"/>
        <v>-1.1399999999999999</v>
      </c>
      <c r="K165">
        <f ca="1"/>
        <v>-3.37</v>
      </c>
      <c r="L165">
        <f ca="1"/>
        <v>4.45</v>
      </c>
      <c r="M165">
        <f ca="1"/>
        <v>2.37</v>
      </c>
      <c r="N165" t="str">
        <f ca="1"/>
        <v>B</v>
      </c>
    </row>
    <row r="166" spans="1:14" x14ac:dyDescent="0.3">
      <c r="A166" t="s">
        <v>270</v>
      </c>
      <c r="B166">
        <v>6.74</v>
      </c>
      <c r="C166">
        <v>-0.5</v>
      </c>
      <c r="D166">
        <v>2.35</v>
      </c>
      <c r="E166">
        <v>3.08</v>
      </c>
      <c r="F166" t="s">
        <v>34</v>
      </c>
      <c r="I166" t="str">
        <f ca="1"/>
        <v>Item_212</v>
      </c>
      <c r="J166">
        <f ca="1"/>
        <v>2.04</v>
      </c>
      <c r="K166">
        <f ca="1"/>
        <v>-1.91</v>
      </c>
      <c r="L166">
        <f ca="1"/>
        <v>1.69</v>
      </c>
      <c r="M166">
        <f ca="1"/>
        <v>4.38</v>
      </c>
      <c r="N166" t="str">
        <f ca="1"/>
        <v>B</v>
      </c>
    </row>
    <row r="167" spans="1:14" x14ac:dyDescent="0.3">
      <c r="A167" t="s">
        <v>271</v>
      </c>
      <c r="B167">
        <v>8.81</v>
      </c>
      <c r="C167">
        <v>-3.62</v>
      </c>
      <c r="D167">
        <v>-3.38</v>
      </c>
      <c r="E167">
        <v>3.67</v>
      </c>
      <c r="F167" t="s">
        <v>33</v>
      </c>
      <c r="I167" t="str">
        <f ca="1"/>
        <v>Item_53</v>
      </c>
      <c r="J167">
        <f ca="1"/>
        <v>-4.29</v>
      </c>
      <c r="K167">
        <f ca="1"/>
        <v>-3.45</v>
      </c>
      <c r="L167">
        <f ca="1"/>
        <v>4.96</v>
      </c>
      <c r="M167">
        <f ca="1"/>
        <v>0.99</v>
      </c>
      <c r="N167" t="str">
        <f ca="1"/>
        <v>A</v>
      </c>
    </row>
    <row r="168" spans="1:14" x14ac:dyDescent="0.3">
      <c r="A168" t="s">
        <v>272</v>
      </c>
      <c r="B168">
        <v>9.8000000000000007</v>
      </c>
      <c r="C168">
        <v>-1.86</v>
      </c>
      <c r="D168">
        <v>-1.92</v>
      </c>
      <c r="E168">
        <v>3.11</v>
      </c>
      <c r="F168" t="s">
        <v>33</v>
      </c>
      <c r="I168" t="str">
        <f ca="1"/>
        <v>Item_291</v>
      </c>
      <c r="J168">
        <f ca="1"/>
        <v>3.39</v>
      </c>
      <c r="K168">
        <f ca="1"/>
        <v>-3.15</v>
      </c>
      <c r="L168">
        <f ca="1"/>
        <v>2.0099999999999998</v>
      </c>
      <c r="M168">
        <f ca="1"/>
        <v>3.6</v>
      </c>
      <c r="N168" t="str">
        <f ca="1"/>
        <v>A</v>
      </c>
    </row>
    <row r="169" spans="1:14" x14ac:dyDescent="0.3">
      <c r="A169" t="s">
        <v>273</v>
      </c>
      <c r="B169">
        <v>2.27</v>
      </c>
      <c r="C169">
        <v>-2.54</v>
      </c>
      <c r="D169">
        <v>1.1299999999999999</v>
      </c>
      <c r="E169">
        <v>2.62</v>
      </c>
      <c r="F169" t="s">
        <v>32</v>
      </c>
      <c r="I169" t="str">
        <f ca="1"/>
        <v>Item_41</v>
      </c>
      <c r="J169">
        <f ca="1"/>
        <v>-0.18</v>
      </c>
      <c r="K169">
        <f ca="1"/>
        <v>-0.2</v>
      </c>
      <c r="L169">
        <f ca="1"/>
        <v>4.3600000000000003</v>
      </c>
      <c r="M169">
        <f ca="1"/>
        <v>1.89</v>
      </c>
      <c r="N169" t="str">
        <f ca="1"/>
        <v>A</v>
      </c>
    </row>
    <row r="170" spans="1:14" x14ac:dyDescent="0.3">
      <c r="A170" t="s">
        <v>274</v>
      </c>
      <c r="B170">
        <v>-0.12</v>
      </c>
      <c r="C170">
        <v>-0.97</v>
      </c>
      <c r="D170">
        <v>-1.5</v>
      </c>
      <c r="E170">
        <v>2.86</v>
      </c>
      <c r="F170" t="s">
        <v>33</v>
      </c>
      <c r="I170" t="str">
        <f ca="1"/>
        <v>Item_321</v>
      </c>
      <c r="J170">
        <f ca="1"/>
        <v>7.2</v>
      </c>
      <c r="K170">
        <f ca="1"/>
        <v>4.0999999999999996</v>
      </c>
      <c r="L170">
        <f ca="1"/>
        <v>2.83</v>
      </c>
      <c r="M170">
        <f ca="1"/>
        <v>5.32</v>
      </c>
      <c r="N170" t="str">
        <f ca="1"/>
        <v>B</v>
      </c>
    </row>
    <row r="171" spans="1:14" x14ac:dyDescent="0.3">
      <c r="A171" t="s">
        <v>275</v>
      </c>
      <c r="B171">
        <v>12.22</v>
      </c>
      <c r="C171">
        <v>-2.56</v>
      </c>
      <c r="D171">
        <v>0.7</v>
      </c>
      <c r="E171">
        <v>2.4700000000000002</v>
      </c>
      <c r="F171" t="s">
        <v>34</v>
      </c>
      <c r="I171" t="str">
        <f ca="1"/>
        <v>Item_78</v>
      </c>
      <c r="J171">
        <f ca="1"/>
        <v>-0.1</v>
      </c>
      <c r="K171">
        <f ca="1"/>
        <v>-0.56000000000000005</v>
      </c>
      <c r="L171">
        <f ca="1"/>
        <v>5.5</v>
      </c>
      <c r="M171">
        <f ca="1"/>
        <v>1.88</v>
      </c>
      <c r="N171" t="str">
        <f ca="1"/>
        <v>B</v>
      </c>
    </row>
    <row r="172" spans="1:14" x14ac:dyDescent="0.3">
      <c r="A172" t="s">
        <v>276</v>
      </c>
      <c r="B172">
        <v>1.84</v>
      </c>
      <c r="C172">
        <v>-0.31</v>
      </c>
      <c r="D172">
        <v>2.7</v>
      </c>
      <c r="E172">
        <v>2.61</v>
      </c>
      <c r="F172" t="s">
        <v>33</v>
      </c>
      <c r="I172" t="str">
        <f ca="1"/>
        <v>Item_286</v>
      </c>
      <c r="J172">
        <f ca="1"/>
        <v>0.05</v>
      </c>
      <c r="K172">
        <f ca="1"/>
        <v>-1.1200000000000001</v>
      </c>
      <c r="L172">
        <f ca="1"/>
        <v>0.76</v>
      </c>
      <c r="M172">
        <f ca="1"/>
        <v>1.5</v>
      </c>
      <c r="N172" t="str">
        <f ca="1"/>
        <v>A</v>
      </c>
    </row>
    <row r="173" spans="1:14" x14ac:dyDescent="0.3">
      <c r="A173" t="s">
        <v>277</v>
      </c>
      <c r="B173">
        <v>2.02</v>
      </c>
      <c r="C173">
        <v>-3.52</v>
      </c>
      <c r="D173">
        <v>0.27</v>
      </c>
      <c r="E173">
        <v>3.51</v>
      </c>
      <c r="F173" t="s">
        <v>32</v>
      </c>
      <c r="I173" t="str">
        <f ca="1"/>
        <v>Item_183</v>
      </c>
      <c r="J173">
        <f ca="1"/>
        <v>3.96</v>
      </c>
      <c r="K173">
        <f ca="1"/>
        <v>-1.35</v>
      </c>
      <c r="L173">
        <f ca="1"/>
        <v>1.33</v>
      </c>
      <c r="M173">
        <f ca="1"/>
        <v>2.04</v>
      </c>
      <c r="N173" t="str">
        <f ca="1"/>
        <v>B</v>
      </c>
    </row>
    <row r="174" spans="1:14" x14ac:dyDescent="0.3">
      <c r="A174" t="s">
        <v>278</v>
      </c>
      <c r="B174">
        <v>2.14</v>
      </c>
      <c r="C174">
        <v>0.33</v>
      </c>
      <c r="D174">
        <v>4.45</v>
      </c>
      <c r="E174">
        <v>4.49</v>
      </c>
      <c r="F174" t="s">
        <v>33</v>
      </c>
      <c r="I174" t="str">
        <f ca="1"/>
        <v>Item_229</v>
      </c>
      <c r="J174">
        <f ca="1"/>
        <v>7.27</v>
      </c>
      <c r="K174">
        <f ca="1"/>
        <v>-3.9</v>
      </c>
      <c r="L174">
        <f ca="1"/>
        <v>0.01</v>
      </c>
      <c r="M174">
        <f ca="1"/>
        <v>3.22</v>
      </c>
      <c r="N174" t="str">
        <f ca="1"/>
        <v>A</v>
      </c>
    </row>
    <row r="175" spans="1:14" x14ac:dyDescent="0.3">
      <c r="A175" t="s">
        <v>279</v>
      </c>
      <c r="B175">
        <v>2.33</v>
      </c>
      <c r="C175">
        <v>-2.36</v>
      </c>
      <c r="D175">
        <v>3.05</v>
      </c>
      <c r="E175">
        <v>4.01</v>
      </c>
      <c r="F175" t="s">
        <v>34</v>
      </c>
      <c r="I175" t="str">
        <f ca="1"/>
        <v>Item_333</v>
      </c>
      <c r="J175">
        <f ca="1"/>
        <v>5.54</v>
      </c>
      <c r="K175">
        <f ca="1"/>
        <v>5.16</v>
      </c>
      <c r="L175">
        <f ca="1"/>
        <v>3.61</v>
      </c>
      <c r="M175">
        <f ca="1"/>
        <v>0.6</v>
      </c>
      <c r="N175" t="str">
        <f ca="1"/>
        <v>C</v>
      </c>
    </row>
    <row r="176" spans="1:14" x14ac:dyDescent="0.3">
      <c r="A176" t="s">
        <v>280</v>
      </c>
      <c r="B176">
        <v>-1.35</v>
      </c>
      <c r="C176">
        <v>-2.2400000000000002</v>
      </c>
      <c r="D176">
        <v>1.8</v>
      </c>
      <c r="E176">
        <v>4.5199999999999996</v>
      </c>
      <c r="F176" t="s">
        <v>33</v>
      </c>
      <c r="I176" t="str">
        <f ca="1"/>
        <v>Item_54</v>
      </c>
      <c r="J176">
        <f ca="1"/>
        <v>-2.76</v>
      </c>
      <c r="K176">
        <f ca="1"/>
        <v>-2.02</v>
      </c>
      <c r="L176">
        <f ca="1"/>
        <v>4.43</v>
      </c>
      <c r="M176">
        <f ca="1"/>
        <v>1.87</v>
      </c>
      <c r="N176" t="str">
        <f ca="1"/>
        <v>B</v>
      </c>
    </row>
    <row r="177" spans="1:14" x14ac:dyDescent="0.3">
      <c r="A177" t="s">
        <v>281</v>
      </c>
      <c r="B177">
        <v>2.35</v>
      </c>
      <c r="C177">
        <v>-1.1399999999999999</v>
      </c>
      <c r="D177">
        <v>1.94</v>
      </c>
      <c r="E177">
        <v>3.72</v>
      </c>
      <c r="F177" t="s">
        <v>33</v>
      </c>
      <c r="I177" t="str">
        <f ca="1"/>
        <v>Item_301</v>
      </c>
      <c r="J177">
        <f ca="1"/>
        <v>1.41</v>
      </c>
      <c r="K177">
        <f ca="1"/>
        <v>-3.11</v>
      </c>
      <c r="L177">
        <f ca="1"/>
        <v>1.38</v>
      </c>
      <c r="M177">
        <f ca="1"/>
        <v>3.41</v>
      </c>
      <c r="N177" t="str">
        <f ca="1"/>
        <v>C</v>
      </c>
    </row>
    <row r="178" spans="1:14" x14ac:dyDescent="0.3">
      <c r="A178" t="s">
        <v>282</v>
      </c>
      <c r="B178">
        <v>10.130000000000001</v>
      </c>
      <c r="C178">
        <v>-2.23</v>
      </c>
      <c r="D178">
        <v>0.23</v>
      </c>
      <c r="E178">
        <v>3.19</v>
      </c>
      <c r="F178" t="s">
        <v>33</v>
      </c>
      <c r="I178" t="str">
        <f ca="1"/>
        <v>Item_128</v>
      </c>
      <c r="J178">
        <f ca="1"/>
        <v>-0.7</v>
      </c>
      <c r="K178">
        <f ca="1"/>
        <v>-1.88</v>
      </c>
      <c r="L178">
        <f ca="1"/>
        <v>-1.2</v>
      </c>
      <c r="M178">
        <f ca="1"/>
        <v>2.82</v>
      </c>
      <c r="N178" t="str">
        <f ca="1"/>
        <v>C</v>
      </c>
    </row>
    <row r="179" spans="1:14" x14ac:dyDescent="0.3">
      <c r="A179" t="s">
        <v>283</v>
      </c>
      <c r="B179">
        <v>-3.29</v>
      </c>
      <c r="C179">
        <v>-1.93</v>
      </c>
      <c r="D179">
        <v>4.5999999999999996</v>
      </c>
      <c r="E179">
        <v>2.93</v>
      </c>
      <c r="F179" t="s">
        <v>32</v>
      </c>
      <c r="I179" t="str">
        <f ca="1"/>
        <v>Item_57</v>
      </c>
      <c r="J179">
        <f ca="1"/>
        <v>-4.63</v>
      </c>
      <c r="K179">
        <f ca="1"/>
        <v>-1.24</v>
      </c>
      <c r="L179">
        <f ca="1"/>
        <v>5.32</v>
      </c>
      <c r="M179">
        <f ca="1"/>
        <v>1.2</v>
      </c>
      <c r="N179" t="str">
        <f ca="1"/>
        <v>B</v>
      </c>
    </row>
    <row r="180" spans="1:14" x14ac:dyDescent="0.3">
      <c r="A180" t="s">
        <v>284</v>
      </c>
      <c r="B180">
        <v>4.01</v>
      </c>
      <c r="C180">
        <v>-3.51</v>
      </c>
      <c r="D180">
        <v>-0.21</v>
      </c>
      <c r="E180">
        <v>3.74</v>
      </c>
      <c r="F180" t="s">
        <v>33</v>
      </c>
      <c r="I180" t="str">
        <f ca="1"/>
        <v>Item_185</v>
      </c>
      <c r="J180">
        <f ca="1"/>
        <v>2.9</v>
      </c>
      <c r="K180">
        <f ca="1"/>
        <v>-2.62</v>
      </c>
      <c r="L180">
        <f ca="1"/>
        <v>-1.08</v>
      </c>
      <c r="M180">
        <f ca="1"/>
        <v>3.1</v>
      </c>
      <c r="N180" t="str">
        <f ca="1"/>
        <v>A</v>
      </c>
    </row>
    <row r="181" spans="1:14" x14ac:dyDescent="0.3">
      <c r="A181" t="s">
        <v>285</v>
      </c>
      <c r="B181">
        <v>2.2799999999999998</v>
      </c>
      <c r="C181">
        <v>-2.5299999999999998</v>
      </c>
      <c r="D181">
        <v>-2.82</v>
      </c>
      <c r="E181">
        <v>2</v>
      </c>
      <c r="F181" t="s">
        <v>33</v>
      </c>
      <c r="I181" t="str">
        <f ca="1"/>
        <v>Item_312</v>
      </c>
      <c r="J181">
        <f ca="1"/>
        <v>7.22</v>
      </c>
      <c r="K181">
        <f ca="1"/>
        <v>5.04</v>
      </c>
      <c r="L181">
        <f ca="1"/>
        <v>2.69</v>
      </c>
      <c r="M181">
        <f ca="1"/>
        <v>0.36</v>
      </c>
      <c r="N181" t="str">
        <f ca="1"/>
        <v>B</v>
      </c>
    </row>
    <row r="182" spans="1:14" x14ac:dyDescent="0.3">
      <c r="A182" t="s">
        <v>286</v>
      </c>
      <c r="B182">
        <v>7.76</v>
      </c>
      <c r="C182">
        <v>-0.39</v>
      </c>
      <c r="D182">
        <v>-3.35</v>
      </c>
      <c r="E182">
        <v>3.55</v>
      </c>
      <c r="F182" t="s">
        <v>32</v>
      </c>
      <c r="I182" t="str">
        <f ca="1"/>
        <v>Item_153</v>
      </c>
      <c r="J182">
        <f ca="1"/>
        <v>1.66</v>
      </c>
      <c r="K182">
        <f ca="1"/>
        <v>-2.17</v>
      </c>
      <c r="L182">
        <f ca="1"/>
        <v>2.78</v>
      </c>
      <c r="M182">
        <f ca="1"/>
        <v>3.17</v>
      </c>
      <c r="N182" t="str">
        <f ca="1"/>
        <v>A</v>
      </c>
    </row>
    <row r="183" spans="1:14" x14ac:dyDescent="0.3">
      <c r="A183" t="s">
        <v>287</v>
      </c>
      <c r="B183">
        <v>5.18</v>
      </c>
      <c r="C183">
        <v>-0.18</v>
      </c>
      <c r="D183">
        <v>-3.14</v>
      </c>
      <c r="E183">
        <v>2.57</v>
      </c>
      <c r="F183" t="s">
        <v>33</v>
      </c>
      <c r="I183" t="str">
        <f ca="1"/>
        <v>Item_200</v>
      </c>
      <c r="J183">
        <f ca="1"/>
        <v>6.59</v>
      </c>
      <c r="K183">
        <f ca="1"/>
        <v>-1.29</v>
      </c>
      <c r="L183">
        <f ca="1"/>
        <v>-2.1800000000000002</v>
      </c>
      <c r="M183">
        <f ca="1"/>
        <v>3.91</v>
      </c>
      <c r="N183" t="str">
        <f ca="1"/>
        <v>A</v>
      </c>
    </row>
    <row r="184" spans="1:14" x14ac:dyDescent="0.3">
      <c r="A184" t="s">
        <v>288</v>
      </c>
      <c r="B184">
        <v>3.96</v>
      </c>
      <c r="C184">
        <v>-1.35</v>
      </c>
      <c r="D184">
        <v>1.33</v>
      </c>
      <c r="E184">
        <v>2.04</v>
      </c>
      <c r="F184" t="s">
        <v>34</v>
      </c>
      <c r="I184" t="str">
        <f ca="1"/>
        <v>Item_30</v>
      </c>
      <c r="J184">
        <f ca="1"/>
        <v>-3.15</v>
      </c>
      <c r="K184">
        <f ca="1"/>
        <v>4.5199999999999996</v>
      </c>
      <c r="L184">
        <f ca="1"/>
        <v>5.18</v>
      </c>
      <c r="M184">
        <f ca="1"/>
        <v>3.61</v>
      </c>
      <c r="N184" t="str">
        <f ca="1"/>
        <v>A</v>
      </c>
    </row>
    <row r="185" spans="1:14" x14ac:dyDescent="0.3">
      <c r="A185" t="s">
        <v>289</v>
      </c>
      <c r="B185">
        <v>-0.99</v>
      </c>
      <c r="C185">
        <v>-0.01</v>
      </c>
      <c r="D185">
        <v>3.02</v>
      </c>
      <c r="E185">
        <v>2.27</v>
      </c>
      <c r="F185" t="s">
        <v>32</v>
      </c>
      <c r="I185" t="str">
        <f ca="1"/>
        <v>Item_109</v>
      </c>
      <c r="J185">
        <f ca="1"/>
        <v>4.66</v>
      </c>
      <c r="K185">
        <f ca="1"/>
        <v>-2.65</v>
      </c>
      <c r="L185">
        <f ca="1"/>
        <v>-0.38</v>
      </c>
      <c r="M185">
        <f ca="1"/>
        <v>4.84</v>
      </c>
      <c r="N185" t="str">
        <f ca="1"/>
        <v>A</v>
      </c>
    </row>
    <row r="186" spans="1:14" x14ac:dyDescent="0.3">
      <c r="A186" t="s">
        <v>290</v>
      </c>
      <c r="B186">
        <v>2.9</v>
      </c>
      <c r="C186">
        <v>-2.62</v>
      </c>
      <c r="D186">
        <v>-1.08</v>
      </c>
      <c r="E186">
        <v>3.1</v>
      </c>
      <c r="F186" t="s">
        <v>33</v>
      </c>
      <c r="I186" t="str">
        <f ca="1"/>
        <v>Item_403</v>
      </c>
      <c r="J186">
        <f ca="1"/>
        <v>8.0299999999999994</v>
      </c>
      <c r="K186">
        <f ca="1"/>
        <v>3.44</v>
      </c>
      <c r="L186">
        <f ca="1"/>
        <v>2.69</v>
      </c>
      <c r="M186">
        <f ca="1"/>
        <v>3.5</v>
      </c>
      <c r="N186" t="str">
        <f ca="1"/>
        <v>A</v>
      </c>
    </row>
    <row r="187" spans="1:14" x14ac:dyDescent="0.3">
      <c r="A187" t="s">
        <v>291</v>
      </c>
      <c r="B187">
        <v>1.9</v>
      </c>
      <c r="C187">
        <v>-1.04</v>
      </c>
      <c r="D187">
        <v>2.97</v>
      </c>
      <c r="E187">
        <v>4.42</v>
      </c>
      <c r="F187" t="s">
        <v>34</v>
      </c>
      <c r="I187" t="str">
        <f ca="1"/>
        <v>Item_260</v>
      </c>
      <c r="J187">
        <f ca="1"/>
        <v>4.2</v>
      </c>
      <c r="K187">
        <f ca="1"/>
        <v>-2.2599999999999998</v>
      </c>
      <c r="L187">
        <f ca="1"/>
        <v>3.1</v>
      </c>
      <c r="M187">
        <f ca="1"/>
        <v>2.8</v>
      </c>
      <c r="N187" t="str">
        <f ca="1"/>
        <v>A</v>
      </c>
    </row>
    <row r="188" spans="1:14" x14ac:dyDescent="0.3">
      <c r="A188" t="s">
        <v>292</v>
      </c>
      <c r="B188">
        <v>3.11</v>
      </c>
      <c r="C188">
        <v>0.69</v>
      </c>
      <c r="D188">
        <v>-2.34</v>
      </c>
      <c r="E188">
        <v>1.8</v>
      </c>
      <c r="F188" t="s">
        <v>33</v>
      </c>
      <c r="I188" t="str">
        <f ca="1"/>
        <v>Item_154</v>
      </c>
      <c r="J188">
        <f ca="1"/>
        <v>5.0599999999999996</v>
      </c>
      <c r="K188">
        <f ca="1"/>
        <v>-4.05</v>
      </c>
      <c r="L188">
        <f ca="1"/>
        <v>1.1399999999999999</v>
      </c>
      <c r="M188">
        <f ca="1"/>
        <v>2.1800000000000002</v>
      </c>
      <c r="N188" t="str">
        <f ca="1"/>
        <v>C</v>
      </c>
    </row>
    <row r="189" spans="1:14" x14ac:dyDescent="0.3">
      <c r="A189" t="s">
        <v>293</v>
      </c>
      <c r="B189">
        <v>-0.87</v>
      </c>
      <c r="C189">
        <v>-2.87</v>
      </c>
      <c r="D189">
        <v>1.17</v>
      </c>
      <c r="E189">
        <v>1.4</v>
      </c>
      <c r="F189" t="s">
        <v>34</v>
      </c>
      <c r="I189" t="str">
        <f ca="1"/>
        <v>Item_309</v>
      </c>
      <c r="J189">
        <f ca="1"/>
        <v>5.84</v>
      </c>
      <c r="K189">
        <f ca="1"/>
        <v>3.99</v>
      </c>
      <c r="L189">
        <f ca="1"/>
        <v>3.55</v>
      </c>
      <c r="M189">
        <f ca="1"/>
        <v>-1.48</v>
      </c>
      <c r="N189" t="str">
        <f ca="1"/>
        <v>C</v>
      </c>
    </row>
    <row r="190" spans="1:14" x14ac:dyDescent="0.3">
      <c r="A190" t="s">
        <v>294</v>
      </c>
      <c r="B190">
        <v>0.34</v>
      </c>
      <c r="C190">
        <v>-3.05</v>
      </c>
      <c r="D190">
        <v>-1.06</v>
      </c>
      <c r="E190">
        <v>3.64</v>
      </c>
      <c r="F190" t="s">
        <v>32</v>
      </c>
      <c r="I190" t="str">
        <f ca="1"/>
        <v>Item_120</v>
      </c>
      <c r="J190">
        <f ca="1"/>
        <v>3.5</v>
      </c>
      <c r="K190">
        <f ca="1"/>
        <v>-2.2400000000000002</v>
      </c>
      <c r="L190">
        <f ca="1"/>
        <v>0.94</v>
      </c>
      <c r="M190">
        <f ca="1"/>
        <v>3.04</v>
      </c>
      <c r="N190" t="str">
        <f ca="1"/>
        <v>A</v>
      </c>
    </row>
    <row r="191" spans="1:14" x14ac:dyDescent="0.3">
      <c r="A191" t="s">
        <v>295</v>
      </c>
      <c r="B191">
        <v>7.18</v>
      </c>
      <c r="C191">
        <v>-4.1399999999999997</v>
      </c>
      <c r="D191">
        <v>2.82</v>
      </c>
      <c r="E191">
        <v>2.14</v>
      </c>
      <c r="F191" t="s">
        <v>33</v>
      </c>
      <c r="I191" t="str">
        <f ca="1"/>
        <v>Item_49</v>
      </c>
      <c r="J191">
        <f ca="1"/>
        <v>-1.93</v>
      </c>
      <c r="K191">
        <f ca="1"/>
        <v>0.3</v>
      </c>
      <c r="L191">
        <f ca="1"/>
        <v>5.07</v>
      </c>
      <c r="M191">
        <f ca="1"/>
        <v>4.55</v>
      </c>
      <c r="N191" t="str">
        <f ca="1"/>
        <v>C</v>
      </c>
    </row>
    <row r="192" spans="1:14" x14ac:dyDescent="0.3">
      <c r="A192" t="s">
        <v>296</v>
      </c>
      <c r="B192">
        <v>3.23</v>
      </c>
      <c r="C192">
        <v>-1.72</v>
      </c>
      <c r="D192">
        <v>4.21</v>
      </c>
      <c r="E192">
        <v>3.71</v>
      </c>
      <c r="F192" t="s">
        <v>32</v>
      </c>
      <c r="I192" t="str">
        <f ca="1"/>
        <v>Item_386</v>
      </c>
      <c r="J192">
        <f ca="1"/>
        <v>7.97</v>
      </c>
      <c r="K192">
        <f ca="1"/>
        <v>4.28</v>
      </c>
      <c r="L192">
        <f ca="1"/>
        <v>-1.54</v>
      </c>
      <c r="M192">
        <f ca="1"/>
        <v>-6.56</v>
      </c>
      <c r="N192" t="str">
        <f ca="1"/>
        <v>C</v>
      </c>
    </row>
    <row r="193" spans="1:14" x14ac:dyDescent="0.3">
      <c r="A193" t="s">
        <v>297</v>
      </c>
      <c r="B193">
        <v>5</v>
      </c>
      <c r="C193">
        <v>-2.75</v>
      </c>
      <c r="D193">
        <v>0.68</v>
      </c>
      <c r="E193">
        <v>4.08</v>
      </c>
      <c r="F193" t="s">
        <v>34</v>
      </c>
      <c r="I193" t="str">
        <f ca="1"/>
        <v>Item_130</v>
      </c>
      <c r="J193">
        <f ca="1"/>
        <v>-2.75</v>
      </c>
      <c r="K193">
        <f ca="1"/>
        <v>-1.47</v>
      </c>
      <c r="L193">
        <f ca="1"/>
        <v>-1.2</v>
      </c>
      <c r="M193">
        <f ca="1"/>
        <v>2.15</v>
      </c>
      <c r="N193" t="str">
        <f ca="1"/>
        <v>B</v>
      </c>
    </row>
    <row r="194" spans="1:14" x14ac:dyDescent="0.3">
      <c r="A194" t="s">
        <v>298</v>
      </c>
      <c r="B194">
        <v>-1.72</v>
      </c>
      <c r="C194">
        <v>-2.2400000000000002</v>
      </c>
      <c r="D194">
        <v>3.54</v>
      </c>
      <c r="E194">
        <v>3.15</v>
      </c>
      <c r="F194" t="s">
        <v>33</v>
      </c>
      <c r="I194" t="str">
        <f ca="1"/>
        <v>Item_387</v>
      </c>
      <c r="J194">
        <f ca="1"/>
        <v>7.84</v>
      </c>
      <c r="K194">
        <f ca="1"/>
        <v>2.92</v>
      </c>
      <c r="L194">
        <f ca="1"/>
        <v>3.91</v>
      </c>
      <c r="M194">
        <f ca="1"/>
        <v>3.25</v>
      </c>
      <c r="N194" t="str">
        <f ca="1"/>
        <v>A</v>
      </c>
    </row>
    <row r="195" spans="1:14" x14ac:dyDescent="0.3">
      <c r="A195" t="s">
        <v>299</v>
      </c>
      <c r="B195">
        <v>3.55</v>
      </c>
      <c r="C195">
        <v>-1.35</v>
      </c>
      <c r="D195">
        <v>1.84</v>
      </c>
      <c r="E195">
        <v>4.28</v>
      </c>
      <c r="F195" t="s">
        <v>34</v>
      </c>
      <c r="I195" t="str">
        <f ca="1"/>
        <v>Item_368</v>
      </c>
      <c r="J195">
        <f ca="1"/>
        <v>7.53</v>
      </c>
      <c r="K195">
        <f ca="1"/>
        <v>4.1399999999999997</v>
      </c>
      <c r="L195">
        <f ca="1"/>
        <v>1.39</v>
      </c>
      <c r="M195">
        <f ca="1"/>
        <v>1.4</v>
      </c>
      <c r="N195" t="str">
        <f ca="1"/>
        <v>A</v>
      </c>
    </row>
    <row r="196" spans="1:14" x14ac:dyDescent="0.3">
      <c r="A196" t="s">
        <v>300</v>
      </c>
      <c r="B196">
        <v>3.48</v>
      </c>
      <c r="C196">
        <v>-3.1</v>
      </c>
      <c r="D196">
        <v>3.24</v>
      </c>
      <c r="E196">
        <v>2.72</v>
      </c>
      <c r="F196" t="s">
        <v>34</v>
      </c>
      <c r="I196" t="str">
        <f ca="1"/>
        <v>Item_236</v>
      </c>
      <c r="J196">
        <f ca="1"/>
        <v>3.49</v>
      </c>
      <c r="K196">
        <f ca="1"/>
        <v>-0.52</v>
      </c>
      <c r="L196">
        <f ca="1"/>
        <v>4.53</v>
      </c>
      <c r="M196">
        <f ca="1"/>
        <v>3.06</v>
      </c>
      <c r="N196" t="str">
        <f ca="1"/>
        <v>C</v>
      </c>
    </row>
    <row r="197" spans="1:14" x14ac:dyDescent="0.3">
      <c r="A197" t="s">
        <v>301</v>
      </c>
      <c r="B197">
        <v>0.05</v>
      </c>
      <c r="C197">
        <v>-3.62</v>
      </c>
      <c r="D197">
        <v>3.18</v>
      </c>
      <c r="E197">
        <v>3.32</v>
      </c>
      <c r="F197" t="s">
        <v>32</v>
      </c>
      <c r="I197" t="str">
        <f ca="1"/>
        <v>Item_357</v>
      </c>
      <c r="J197">
        <f ca="1"/>
        <v>7.56</v>
      </c>
      <c r="K197">
        <f ca="1"/>
        <v>2.95</v>
      </c>
      <c r="L197">
        <f ca="1"/>
        <v>4.54</v>
      </c>
      <c r="M197">
        <f ca="1"/>
        <v>0.05</v>
      </c>
      <c r="N197" t="str">
        <f ca="1"/>
        <v>C</v>
      </c>
    </row>
    <row r="198" spans="1:14" x14ac:dyDescent="0.3">
      <c r="A198" t="s">
        <v>302</v>
      </c>
      <c r="B198">
        <v>5.03</v>
      </c>
      <c r="C198">
        <v>-1.54</v>
      </c>
      <c r="D198">
        <v>4.45</v>
      </c>
      <c r="E198">
        <v>2.6</v>
      </c>
      <c r="F198" t="s">
        <v>32</v>
      </c>
      <c r="I198" t="str">
        <f ca="1"/>
        <v>Item_213</v>
      </c>
      <c r="J198">
        <f ca="1"/>
        <v>1.77</v>
      </c>
      <c r="K198">
        <f ca="1"/>
        <v>-2.97</v>
      </c>
      <c r="L198">
        <f ca="1"/>
        <v>0.26</v>
      </c>
      <c r="M198">
        <f ca="1"/>
        <v>1.56</v>
      </c>
      <c r="N198" t="str">
        <f ca="1"/>
        <v>B</v>
      </c>
    </row>
    <row r="199" spans="1:14" x14ac:dyDescent="0.3">
      <c r="A199" t="s">
        <v>303</v>
      </c>
      <c r="B199">
        <v>1.89</v>
      </c>
      <c r="C199">
        <v>-2.0499999999999998</v>
      </c>
      <c r="D199">
        <v>2.1</v>
      </c>
      <c r="E199">
        <v>3</v>
      </c>
      <c r="F199" t="s">
        <v>32</v>
      </c>
      <c r="I199" t="str">
        <f ca="1"/>
        <v>Item_129</v>
      </c>
      <c r="J199">
        <f ca="1"/>
        <v>6.19</v>
      </c>
      <c r="K199">
        <f ca="1"/>
        <v>-1.79</v>
      </c>
      <c r="L199">
        <f ca="1"/>
        <v>-1.29</v>
      </c>
      <c r="M199">
        <f ca="1"/>
        <v>2.63</v>
      </c>
      <c r="N199" t="str">
        <f ca="1"/>
        <v>C</v>
      </c>
    </row>
    <row r="200" spans="1:14" x14ac:dyDescent="0.3">
      <c r="A200" t="s">
        <v>304</v>
      </c>
      <c r="B200">
        <v>3.08</v>
      </c>
      <c r="C200">
        <v>-1.23</v>
      </c>
      <c r="D200">
        <v>-0.26</v>
      </c>
      <c r="E200">
        <v>2.37</v>
      </c>
      <c r="F200" t="s">
        <v>32</v>
      </c>
      <c r="I200" t="str">
        <f ca="1"/>
        <v>Item_300</v>
      </c>
      <c r="J200">
        <f ca="1"/>
        <v>-0.97</v>
      </c>
      <c r="K200">
        <f ca="1"/>
        <v>-2.38</v>
      </c>
      <c r="L200">
        <f ca="1"/>
        <v>-2.4300000000000002</v>
      </c>
      <c r="M200">
        <f ca="1"/>
        <v>3.76</v>
      </c>
      <c r="N200" t="str">
        <f ca="1"/>
        <v>B</v>
      </c>
    </row>
    <row r="201" spans="1:14" x14ac:dyDescent="0.3">
      <c r="A201" t="s">
        <v>305</v>
      </c>
      <c r="B201">
        <v>6.59</v>
      </c>
      <c r="C201">
        <v>-1.29</v>
      </c>
      <c r="D201">
        <v>-2.1800000000000002</v>
      </c>
      <c r="E201">
        <v>3.91</v>
      </c>
      <c r="F201" t="s">
        <v>33</v>
      </c>
      <c r="I201" t="str">
        <f ca="1"/>
        <v>Item_396</v>
      </c>
      <c r="J201">
        <f ca="1"/>
        <v>6.09</v>
      </c>
      <c r="K201">
        <f ca="1"/>
        <v>4.1900000000000004</v>
      </c>
      <c r="L201">
        <f ca="1"/>
        <v>4.29</v>
      </c>
      <c r="M201">
        <f ca="1"/>
        <v>5.72</v>
      </c>
      <c r="N201" t="str">
        <f ca="1"/>
        <v>C</v>
      </c>
    </row>
    <row r="202" spans="1:14" x14ac:dyDescent="0.3">
      <c r="A202" t="s">
        <v>306</v>
      </c>
      <c r="B202">
        <v>1.97</v>
      </c>
      <c r="C202">
        <v>-2.98</v>
      </c>
      <c r="D202">
        <v>4.4000000000000004</v>
      </c>
      <c r="E202">
        <v>0.72</v>
      </c>
      <c r="F202" t="s">
        <v>32</v>
      </c>
      <c r="I202" t="str">
        <f ca="1"/>
        <v>Item_351</v>
      </c>
      <c r="J202">
        <f ca="1"/>
        <v>7.17</v>
      </c>
      <c r="K202">
        <f ca="1"/>
        <v>3.77</v>
      </c>
      <c r="L202">
        <f ca="1"/>
        <v>3.75</v>
      </c>
      <c r="M202">
        <f ca="1"/>
        <v>0.94</v>
      </c>
      <c r="N202" t="str">
        <f ca="1"/>
        <v>B</v>
      </c>
    </row>
    <row r="203" spans="1:14" x14ac:dyDescent="0.3">
      <c r="A203" t="s">
        <v>307</v>
      </c>
      <c r="B203">
        <v>3.01</v>
      </c>
      <c r="C203">
        <v>-1.36</v>
      </c>
      <c r="D203">
        <v>5.28</v>
      </c>
      <c r="E203">
        <v>2.17</v>
      </c>
      <c r="F203" t="s">
        <v>32</v>
      </c>
      <c r="I203" t="str">
        <f ca="1"/>
        <v>Item_24</v>
      </c>
      <c r="J203">
        <f ca="1"/>
        <v>-3.06</v>
      </c>
      <c r="K203">
        <f ca="1"/>
        <v>-4.42</v>
      </c>
      <c r="L203">
        <f ca="1"/>
        <v>5.61</v>
      </c>
      <c r="M203">
        <f ca="1"/>
        <v>3.16</v>
      </c>
      <c r="N203" t="str">
        <f ca="1"/>
        <v>B</v>
      </c>
    </row>
    <row r="204" spans="1:14" x14ac:dyDescent="0.3">
      <c r="A204" t="s">
        <v>308</v>
      </c>
      <c r="B204">
        <v>3.33</v>
      </c>
      <c r="C204">
        <v>-2.17</v>
      </c>
      <c r="D204">
        <v>0.56999999999999995</v>
      </c>
      <c r="E204">
        <v>2.37</v>
      </c>
      <c r="F204" t="s">
        <v>32</v>
      </c>
      <c r="I204" t="str">
        <f ca="1"/>
        <v>Item_72</v>
      </c>
      <c r="J204">
        <f ca="1"/>
        <v>-1.1000000000000001</v>
      </c>
      <c r="K204">
        <f ca="1"/>
        <v>1.1200000000000001</v>
      </c>
      <c r="L204">
        <f ca="1"/>
        <v>5.63</v>
      </c>
      <c r="M204">
        <f ca="1"/>
        <v>1.98</v>
      </c>
      <c r="N204" t="str">
        <f ca="1"/>
        <v>C</v>
      </c>
    </row>
    <row r="205" spans="1:14" x14ac:dyDescent="0.3">
      <c r="A205" t="s">
        <v>309</v>
      </c>
      <c r="B205">
        <v>6.9</v>
      </c>
      <c r="C205">
        <v>-2.84</v>
      </c>
      <c r="D205">
        <v>0.63</v>
      </c>
      <c r="E205">
        <v>3.38</v>
      </c>
      <c r="F205" t="s">
        <v>33</v>
      </c>
      <c r="I205" t="str">
        <f ca="1"/>
        <v>Item_228</v>
      </c>
      <c r="J205">
        <f ca="1"/>
        <v>3.68</v>
      </c>
      <c r="K205">
        <f ca="1"/>
        <v>-1.57</v>
      </c>
      <c r="L205">
        <f ca="1"/>
        <v>0.57999999999999996</v>
      </c>
      <c r="M205">
        <f ca="1"/>
        <v>2.36</v>
      </c>
      <c r="N205" t="str">
        <f ca="1"/>
        <v>A</v>
      </c>
    </row>
    <row r="206" spans="1:14" x14ac:dyDescent="0.3">
      <c r="A206" t="s">
        <v>310</v>
      </c>
      <c r="B206">
        <v>2.21</v>
      </c>
      <c r="C206">
        <v>-1.57</v>
      </c>
      <c r="D206">
        <v>-1.87</v>
      </c>
      <c r="E206">
        <v>3.79</v>
      </c>
      <c r="F206" t="s">
        <v>34</v>
      </c>
      <c r="I206" t="str">
        <f ca="1"/>
        <v>Item_184</v>
      </c>
      <c r="J206">
        <f ca="1"/>
        <v>-0.99</v>
      </c>
      <c r="K206">
        <f ca="1"/>
        <v>-0.01</v>
      </c>
      <c r="L206">
        <f ca="1"/>
        <v>3.02</v>
      </c>
      <c r="M206">
        <f ca="1"/>
        <v>2.27</v>
      </c>
      <c r="N206" t="str">
        <f ca="1"/>
        <v>C</v>
      </c>
    </row>
    <row r="207" spans="1:14" x14ac:dyDescent="0.3">
      <c r="A207" t="s">
        <v>311</v>
      </c>
      <c r="B207">
        <v>7.1</v>
      </c>
      <c r="C207">
        <v>-1.52</v>
      </c>
      <c r="D207">
        <v>3.14</v>
      </c>
      <c r="E207">
        <v>2.4</v>
      </c>
      <c r="F207" t="s">
        <v>34</v>
      </c>
      <c r="I207" t="str">
        <f ca="1"/>
        <v>Item_324</v>
      </c>
      <c r="J207">
        <f ca="1"/>
        <v>7.27</v>
      </c>
      <c r="K207">
        <f ca="1"/>
        <v>3.89</v>
      </c>
      <c r="L207">
        <f ca="1"/>
        <v>3.71</v>
      </c>
      <c r="M207">
        <f ca="1"/>
        <v>4.17</v>
      </c>
      <c r="N207" t="str">
        <f ca="1"/>
        <v>C</v>
      </c>
    </row>
    <row r="208" spans="1:14" x14ac:dyDescent="0.3">
      <c r="A208" t="s">
        <v>312</v>
      </c>
      <c r="B208">
        <v>6.43</v>
      </c>
      <c r="C208">
        <v>-0.72</v>
      </c>
      <c r="D208">
        <v>3.36</v>
      </c>
      <c r="E208">
        <v>3.84</v>
      </c>
      <c r="F208" t="s">
        <v>32</v>
      </c>
      <c r="I208" t="str">
        <f ca="1"/>
        <v>Item_337</v>
      </c>
      <c r="J208">
        <f ca="1"/>
        <v>6.72</v>
      </c>
      <c r="K208">
        <f ca="1"/>
        <v>4.88</v>
      </c>
      <c r="L208">
        <f ca="1"/>
        <v>5.52</v>
      </c>
      <c r="M208">
        <f ca="1"/>
        <v>-2.35</v>
      </c>
      <c r="N208" t="str">
        <f ca="1"/>
        <v>B</v>
      </c>
    </row>
    <row r="209" spans="1:14" x14ac:dyDescent="0.3">
      <c r="A209" t="s">
        <v>313</v>
      </c>
      <c r="B209">
        <v>-4.29</v>
      </c>
      <c r="C209">
        <v>-2.91</v>
      </c>
      <c r="D209">
        <v>2.06</v>
      </c>
      <c r="E209">
        <v>2.2200000000000002</v>
      </c>
      <c r="F209" t="s">
        <v>33</v>
      </c>
      <c r="I209" t="str">
        <f ca="1"/>
        <v>Item_339</v>
      </c>
      <c r="J209">
        <f ca="1"/>
        <v>6.91</v>
      </c>
      <c r="K209">
        <f ca="1"/>
        <v>4.3099999999999996</v>
      </c>
      <c r="L209">
        <f ca="1"/>
        <v>4.24</v>
      </c>
      <c r="M209">
        <f ca="1"/>
        <v>1.1200000000000001</v>
      </c>
      <c r="N209" t="str">
        <f ca="1"/>
        <v>A</v>
      </c>
    </row>
    <row r="210" spans="1:14" x14ac:dyDescent="0.3">
      <c r="A210" t="s">
        <v>314</v>
      </c>
      <c r="B210">
        <v>2.25</v>
      </c>
      <c r="C210">
        <v>-1.84</v>
      </c>
      <c r="D210">
        <v>1.58</v>
      </c>
      <c r="E210">
        <v>2.4900000000000002</v>
      </c>
      <c r="F210" t="s">
        <v>33</v>
      </c>
      <c r="I210" t="str">
        <f ca="1"/>
        <v>Item_264</v>
      </c>
      <c r="J210">
        <f ca="1"/>
        <v>5.98</v>
      </c>
      <c r="K210">
        <f ca="1"/>
        <v>-2.2999999999999998</v>
      </c>
      <c r="L210">
        <f ca="1"/>
        <v>1.98</v>
      </c>
      <c r="M210">
        <f ca="1"/>
        <v>0.86</v>
      </c>
      <c r="N210" t="str">
        <f ca="1"/>
        <v>C</v>
      </c>
    </row>
    <row r="211" spans="1:14" x14ac:dyDescent="0.3">
      <c r="A211" t="s">
        <v>315</v>
      </c>
      <c r="B211">
        <v>6.18</v>
      </c>
      <c r="C211">
        <v>-2.9</v>
      </c>
      <c r="D211">
        <v>2.11</v>
      </c>
      <c r="E211">
        <v>1.07</v>
      </c>
      <c r="F211" t="s">
        <v>32</v>
      </c>
      <c r="I211" t="str">
        <f ca="1"/>
        <v>Item_59</v>
      </c>
      <c r="J211">
        <f ca="1"/>
        <v>-3.9</v>
      </c>
      <c r="K211">
        <f ca="1"/>
        <v>1.36</v>
      </c>
      <c r="L211">
        <f ca="1"/>
        <v>5.1100000000000003</v>
      </c>
      <c r="M211">
        <f ca="1"/>
        <v>2.17</v>
      </c>
      <c r="N211" t="str">
        <f ca="1"/>
        <v>C</v>
      </c>
    </row>
    <row r="212" spans="1:14" x14ac:dyDescent="0.3">
      <c r="A212" t="s">
        <v>316</v>
      </c>
      <c r="B212">
        <v>-2.2999999999999998</v>
      </c>
      <c r="C212">
        <v>0.38</v>
      </c>
      <c r="D212">
        <v>0.32</v>
      </c>
      <c r="E212">
        <v>5.47</v>
      </c>
      <c r="F212" t="s">
        <v>32</v>
      </c>
      <c r="I212" t="str">
        <f ca="1"/>
        <v>Item_307</v>
      </c>
      <c r="J212">
        <f ca="1"/>
        <v>7.89</v>
      </c>
      <c r="K212">
        <f ca="1"/>
        <v>2.6</v>
      </c>
      <c r="L212">
        <f ca="1"/>
        <v>4.1500000000000004</v>
      </c>
      <c r="M212">
        <f ca="1"/>
        <v>6.12</v>
      </c>
      <c r="N212" t="str">
        <f ca="1"/>
        <v>A</v>
      </c>
    </row>
    <row r="213" spans="1:14" x14ac:dyDescent="0.3">
      <c r="A213" t="s">
        <v>317</v>
      </c>
      <c r="B213">
        <v>2.04</v>
      </c>
      <c r="C213">
        <v>-1.91</v>
      </c>
      <c r="D213">
        <v>1.69</v>
      </c>
      <c r="E213">
        <v>4.38</v>
      </c>
      <c r="F213" t="s">
        <v>34</v>
      </c>
      <c r="I213" t="str">
        <f ca="1"/>
        <v>Item_119</v>
      </c>
      <c r="J213">
        <f ca="1"/>
        <v>0.62</v>
      </c>
      <c r="K213">
        <f ca="1"/>
        <v>-1.18</v>
      </c>
      <c r="L213">
        <f ca="1"/>
        <v>-1.56</v>
      </c>
      <c r="M213">
        <f ca="1"/>
        <v>3.52</v>
      </c>
      <c r="N213" t="str">
        <f ca="1"/>
        <v>C</v>
      </c>
    </row>
    <row r="214" spans="1:14" x14ac:dyDescent="0.3">
      <c r="A214" t="s">
        <v>318</v>
      </c>
      <c r="B214">
        <v>1.77</v>
      </c>
      <c r="C214">
        <v>-2.97</v>
      </c>
      <c r="D214">
        <v>0.26</v>
      </c>
      <c r="E214">
        <v>1.56</v>
      </c>
      <c r="F214" t="s">
        <v>34</v>
      </c>
      <c r="I214" t="str">
        <f ca="1"/>
        <v>Item_86</v>
      </c>
      <c r="J214">
        <f ca="1"/>
        <v>-0.14000000000000001</v>
      </c>
      <c r="K214">
        <f ca="1"/>
        <v>-2.65</v>
      </c>
      <c r="L214">
        <f ca="1"/>
        <v>4.8</v>
      </c>
      <c r="M214">
        <f ca="1"/>
        <v>1.74</v>
      </c>
      <c r="N214" t="str">
        <f ca="1"/>
        <v>C</v>
      </c>
    </row>
    <row r="215" spans="1:14" x14ac:dyDescent="0.3">
      <c r="A215" t="s">
        <v>319</v>
      </c>
      <c r="B215">
        <v>3.86</v>
      </c>
      <c r="C215">
        <v>-0.88</v>
      </c>
      <c r="D215">
        <v>1.52</v>
      </c>
      <c r="E215">
        <v>2.71</v>
      </c>
      <c r="F215" t="s">
        <v>34</v>
      </c>
      <c r="I215" t="str">
        <f ca="1"/>
        <v>Item_136</v>
      </c>
      <c r="J215">
        <f ca="1"/>
        <v>2.77</v>
      </c>
      <c r="K215">
        <f ca="1"/>
        <v>-0.33</v>
      </c>
      <c r="L215">
        <f ca="1"/>
        <v>1.56</v>
      </c>
      <c r="M215">
        <f ca="1"/>
        <v>3.3</v>
      </c>
      <c r="N215" t="str">
        <f ca="1"/>
        <v>C</v>
      </c>
    </row>
    <row r="216" spans="1:14" x14ac:dyDescent="0.3">
      <c r="A216" t="s">
        <v>320</v>
      </c>
      <c r="B216">
        <v>1.49</v>
      </c>
      <c r="C216">
        <v>-3.32</v>
      </c>
      <c r="D216">
        <v>-1.1299999999999999</v>
      </c>
      <c r="E216">
        <v>2.65</v>
      </c>
      <c r="F216" t="s">
        <v>33</v>
      </c>
      <c r="I216" t="str">
        <f ca="1"/>
        <v>Item_152</v>
      </c>
      <c r="J216">
        <f ca="1"/>
        <v>7.23</v>
      </c>
      <c r="K216">
        <f ca="1"/>
        <v>-3.08</v>
      </c>
      <c r="L216">
        <f ca="1"/>
        <v>3.3</v>
      </c>
      <c r="M216">
        <f ca="1"/>
        <v>1.43</v>
      </c>
      <c r="N216" t="str">
        <f ca="1"/>
        <v>A</v>
      </c>
    </row>
    <row r="217" spans="1:14" x14ac:dyDescent="0.3">
      <c r="A217" t="s">
        <v>321</v>
      </c>
      <c r="B217">
        <v>-1.45</v>
      </c>
      <c r="C217">
        <v>-1.83</v>
      </c>
      <c r="D217">
        <v>-1.41</v>
      </c>
      <c r="E217">
        <v>3.63</v>
      </c>
      <c r="F217" t="s">
        <v>34</v>
      </c>
      <c r="I217" t="str">
        <f ca="1"/>
        <v>Item_141</v>
      </c>
      <c r="J217">
        <f ca="1"/>
        <v>11.93</v>
      </c>
      <c r="K217">
        <f ca="1"/>
        <v>-0.41</v>
      </c>
      <c r="L217">
        <f ca="1"/>
        <v>0.34</v>
      </c>
      <c r="M217">
        <f ca="1"/>
        <v>3.58</v>
      </c>
      <c r="N217" t="str">
        <f ca="1"/>
        <v>A</v>
      </c>
    </row>
    <row r="218" spans="1:14" x14ac:dyDescent="0.3">
      <c r="A218" t="s">
        <v>322</v>
      </c>
      <c r="B218">
        <v>3.78</v>
      </c>
      <c r="C218">
        <v>-1.4</v>
      </c>
      <c r="D218">
        <v>0.36</v>
      </c>
      <c r="E218">
        <v>2.61</v>
      </c>
      <c r="F218" t="s">
        <v>33</v>
      </c>
      <c r="I218" t="str">
        <f ca="1"/>
        <v>Item_134</v>
      </c>
      <c r="J218">
        <f ca="1"/>
        <v>-0.97</v>
      </c>
      <c r="K218">
        <f ca="1"/>
        <v>-2.44</v>
      </c>
      <c r="L218">
        <f ca="1"/>
        <v>0.76</v>
      </c>
      <c r="M218">
        <f ca="1"/>
        <v>4.25</v>
      </c>
      <c r="N218" t="str">
        <f ca="1"/>
        <v>B</v>
      </c>
    </row>
    <row r="219" spans="1:14" x14ac:dyDescent="0.3">
      <c r="A219" t="s">
        <v>323</v>
      </c>
      <c r="B219">
        <v>4.1100000000000003</v>
      </c>
      <c r="C219">
        <v>-1.1499999999999999</v>
      </c>
      <c r="D219">
        <v>7.0000000000000007E-2</v>
      </c>
      <c r="E219">
        <v>3.62</v>
      </c>
      <c r="F219" t="s">
        <v>33</v>
      </c>
      <c r="I219" t="str">
        <f ca="1"/>
        <v>Item_367</v>
      </c>
      <c r="J219">
        <f ca="1"/>
        <v>6.41</v>
      </c>
      <c r="K219">
        <f ca="1"/>
        <v>4.67</v>
      </c>
      <c r="L219">
        <f ca="1"/>
        <v>2.44</v>
      </c>
      <c r="M219">
        <f ca="1"/>
        <v>3.24</v>
      </c>
      <c r="N219" t="str">
        <f ca="1"/>
        <v>C</v>
      </c>
    </row>
    <row r="220" spans="1:14" x14ac:dyDescent="0.3">
      <c r="A220" t="s">
        <v>324</v>
      </c>
      <c r="B220">
        <v>-1.43</v>
      </c>
      <c r="C220">
        <v>-2.87</v>
      </c>
      <c r="D220">
        <v>-0.61</v>
      </c>
      <c r="E220">
        <v>4.82</v>
      </c>
      <c r="F220" t="s">
        <v>34</v>
      </c>
      <c r="I220" t="str">
        <f ca="1"/>
        <v>Item_46</v>
      </c>
      <c r="J220">
        <f ca="1"/>
        <v>-3.73</v>
      </c>
      <c r="K220">
        <f ca="1"/>
        <v>-3.5</v>
      </c>
      <c r="L220">
        <f ca="1"/>
        <v>4.93</v>
      </c>
      <c r="M220">
        <f ca="1"/>
        <v>0.81</v>
      </c>
      <c r="N220" t="str">
        <f ca="1"/>
        <v>B</v>
      </c>
    </row>
    <row r="221" spans="1:14" x14ac:dyDescent="0.3">
      <c r="A221" t="s">
        <v>325</v>
      </c>
      <c r="B221">
        <v>8.5</v>
      </c>
      <c r="C221">
        <v>-2.2000000000000002</v>
      </c>
      <c r="D221">
        <v>-0.73</v>
      </c>
      <c r="E221">
        <v>3.2</v>
      </c>
      <c r="F221" t="s">
        <v>34</v>
      </c>
      <c r="I221" t="str">
        <f ca="1"/>
        <v>Item_363</v>
      </c>
      <c r="J221">
        <f ca="1"/>
        <v>7.39</v>
      </c>
      <c r="K221">
        <f ca="1"/>
        <v>3.04</v>
      </c>
      <c r="L221">
        <f ca="1"/>
        <v>4.5</v>
      </c>
      <c r="M221">
        <f ca="1"/>
        <v>-0.79</v>
      </c>
      <c r="N221" t="str">
        <f ca="1"/>
        <v>B</v>
      </c>
    </row>
    <row r="222" spans="1:14" x14ac:dyDescent="0.3">
      <c r="A222" t="s">
        <v>326</v>
      </c>
      <c r="B222">
        <v>2.95</v>
      </c>
      <c r="C222">
        <v>-2.57</v>
      </c>
      <c r="D222">
        <v>-2.73</v>
      </c>
      <c r="E222">
        <v>3.64</v>
      </c>
      <c r="F222" t="s">
        <v>32</v>
      </c>
      <c r="I222" t="str">
        <f ca="1"/>
        <v>Item_61</v>
      </c>
      <c r="J222">
        <f ca="1"/>
        <v>-2.04</v>
      </c>
      <c r="K222">
        <f ca="1"/>
        <v>-0.21</v>
      </c>
      <c r="L222">
        <f ca="1"/>
        <v>4.6900000000000004</v>
      </c>
      <c r="M222">
        <f ca="1"/>
        <v>2.23</v>
      </c>
      <c r="N222" t="str">
        <f ca="1"/>
        <v>A</v>
      </c>
    </row>
    <row r="223" spans="1:14" x14ac:dyDescent="0.3">
      <c r="A223" t="s">
        <v>327</v>
      </c>
      <c r="B223">
        <v>4.12</v>
      </c>
      <c r="C223">
        <v>-0.03</v>
      </c>
      <c r="D223">
        <v>-2.1800000000000002</v>
      </c>
      <c r="E223">
        <v>4.2</v>
      </c>
      <c r="F223" t="s">
        <v>32</v>
      </c>
      <c r="I223" t="str">
        <f ca="1"/>
        <v>Item_156</v>
      </c>
      <c r="J223">
        <f ca="1"/>
        <v>5.52</v>
      </c>
      <c r="K223">
        <f ca="1"/>
        <v>-1.06</v>
      </c>
      <c r="L223">
        <f ca="1"/>
        <v>-0.13</v>
      </c>
      <c r="M223">
        <f ca="1"/>
        <v>2.83</v>
      </c>
      <c r="N223" t="str">
        <f ca="1"/>
        <v>B</v>
      </c>
    </row>
    <row r="224" spans="1:14" x14ac:dyDescent="0.3">
      <c r="A224" t="s">
        <v>328</v>
      </c>
      <c r="B224">
        <v>1.61</v>
      </c>
      <c r="C224">
        <v>-2.93</v>
      </c>
      <c r="D224">
        <v>0.57999999999999996</v>
      </c>
      <c r="E224">
        <v>3.44</v>
      </c>
      <c r="F224" t="s">
        <v>33</v>
      </c>
      <c r="I224" t="str">
        <f ca="1"/>
        <v>Item_243</v>
      </c>
      <c r="J224">
        <f ca="1"/>
        <v>-0.85</v>
      </c>
      <c r="K224">
        <f ca="1"/>
        <v>-2.62</v>
      </c>
      <c r="L224">
        <f ca="1"/>
        <v>-2.5499999999999998</v>
      </c>
      <c r="M224">
        <f ca="1"/>
        <v>4.04</v>
      </c>
      <c r="N224" t="str">
        <f ca="1"/>
        <v>C</v>
      </c>
    </row>
    <row r="225" spans="1:14" x14ac:dyDescent="0.3">
      <c r="A225" t="s">
        <v>329</v>
      </c>
      <c r="B225">
        <v>6.55</v>
      </c>
      <c r="C225">
        <v>-2.41</v>
      </c>
      <c r="D225">
        <v>0.44</v>
      </c>
      <c r="E225">
        <v>3.5</v>
      </c>
      <c r="F225" t="s">
        <v>34</v>
      </c>
      <c r="I225" t="str">
        <f ca="1"/>
        <v>Item_189</v>
      </c>
      <c r="J225">
        <f ca="1"/>
        <v>0.34</v>
      </c>
      <c r="K225">
        <f ca="1"/>
        <v>-3.05</v>
      </c>
      <c r="L225">
        <f ca="1"/>
        <v>-1.06</v>
      </c>
      <c r="M225">
        <f ca="1"/>
        <v>3.64</v>
      </c>
      <c r="N225" t="str">
        <f ca="1"/>
        <v>C</v>
      </c>
    </row>
    <row r="226" spans="1:14" x14ac:dyDescent="0.3">
      <c r="A226" t="s">
        <v>330</v>
      </c>
      <c r="B226">
        <v>1.63</v>
      </c>
      <c r="C226">
        <v>-0.76</v>
      </c>
      <c r="D226">
        <v>3.22</v>
      </c>
      <c r="E226">
        <v>5.73</v>
      </c>
      <c r="F226" t="s">
        <v>33</v>
      </c>
      <c r="I226" t="str">
        <f ca="1"/>
        <v>Item_76</v>
      </c>
      <c r="J226">
        <f ca="1"/>
        <v>-2.78</v>
      </c>
      <c r="K226">
        <f ca="1"/>
        <v>-2</v>
      </c>
      <c r="L226">
        <f ca="1"/>
        <v>5.0199999999999996</v>
      </c>
      <c r="M226">
        <f ca="1"/>
        <v>2.12</v>
      </c>
      <c r="N226" t="str">
        <f ca="1"/>
        <v>A</v>
      </c>
    </row>
    <row r="227" spans="1:14" x14ac:dyDescent="0.3">
      <c r="A227" t="s">
        <v>331</v>
      </c>
      <c r="B227">
        <v>7.37</v>
      </c>
      <c r="C227">
        <v>-2.73</v>
      </c>
      <c r="D227">
        <v>3.18</v>
      </c>
      <c r="E227">
        <v>2.85</v>
      </c>
      <c r="F227" t="s">
        <v>32</v>
      </c>
      <c r="I227" t="str">
        <f ca="1"/>
        <v>Item_376</v>
      </c>
      <c r="J227">
        <f ca="1"/>
        <v>6.49</v>
      </c>
      <c r="K227">
        <f ca="1"/>
        <v>2.62</v>
      </c>
      <c r="L227">
        <f ca="1"/>
        <v>1.65</v>
      </c>
      <c r="M227">
        <f ca="1"/>
        <v>1.55</v>
      </c>
      <c r="N227" t="str">
        <f ca="1"/>
        <v>A</v>
      </c>
    </row>
    <row r="228" spans="1:14" x14ac:dyDescent="0.3">
      <c r="A228" t="s">
        <v>332</v>
      </c>
      <c r="B228">
        <v>-0.66</v>
      </c>
      <c r="C228">
        <v>-0.5</v>
      </c>
      <c r="D228">
        <v>5.33</v>
      </c>
      <c r="E228">
        <v>2.97</v>
      </c>
      <c r="F228" t="s">
        <v>33</v>
      </c>
      <c r="I228" t="str">
        <f ca="1"/>
        <v>Item_48</v>
      </c>
      <c r="J228">
        <f ca="1"/>
        <v>-0.38</v>
      </c>
      <c r="K228">
        <f ca="1"/>
        <v>-1.31</v>
      </c>
      <c r="L228">
        <f ca="1"/>
        <v>4.38</v>
      </c>
      <c r="M228">
        <f ca="1"/>
        <v>1.96</v>
      </c>
      <c r="N228" t="str">
        <f ca="1"/>
        <v>B</v>
      </c>
    </row>
    <row r="229" spans="1:14" x14ac:dyDescent="0.3">
      <c r="A229" t="s">
        <v>333</v>
      </c>
      <c r="B229">
        <v>3.68</v>
      </c>
      <c r="C229">
        <v>-1.57</v>
      </c>
      <c r="D229">
        <v>0.57999999999999996</v>
      </c>
      <c r="E229">
        <v>2.36</v>
      </c>
      <c r="F229" t="s">
        <v>33</v>
      </c>
      <c r="I229" t="str">
        <f ca="1"/>
        <v>Item_352</v>
      </c>
      <c r="J229">
        <f ca="1"/>
        <v>7.91</v>
      </c>
      <c r="K229">
        <f ca="1"/>
        <v>4.91</v>
      </c>
      <c r="L229">
        <f ca="1"/>
        <v>0.22</v>
      </c>
      <c r="M229">
        <f ca="1"/>
        <v>1.61</v>
      </c>
      <c r="N229" t="str">
        <f ca="1"/>
        <v>B</v>
      </c>
    </row>
    <row r="230" spans="1:14" x14ac:dyDescent="0.3">
      <c r="A230" t="s">
        <v>334</v>
      </c>
      <c r="B230">
        <v>7.27</v>
      </c>
      <c r="C230">
        <v>-3.9</v>
      </c>
      <c r="D230">
        <v>0.01</v>
      </c>
      <c r="E230">
        <v>3.22</v>
      </c>
      <c r="F230" t="s">
        <v>33</v>
      </c>
      <c r="I230" t="str">
        <f ca="1"/>
        <v>Item_15</v>
      </c>
      <c r="J230">
        <f ca="1"/>
        <v>-0.39</v>
      </c>
      <c r="K230">
        <f ca="1"/>
        <v>-1.6</v>
      </c>
      <c r="L230">
        <f ca="1"/>
        <v>5.04</v>
      </c>
      <c r="M230">
        <f ca="1"/>
        <v>2.2799999999999998</v>
      </c>
      <c r="N230" t="str">
        <f ca="1"/>
        <v>A</v>
      </c>
    </row>
    <row r="231" spans="1:14" x14ac:dyDescent="0.3">
      <c r="A231" t="s">
        <v>335</v>
      </c>
      <c r="B231">
        <v>2.61</v>
      </c>
      <c r="C231">
        <v>-2.72</v>
      </c>
      <c r="D231">
        <v>-0.1</v>
      </c>
      <c r="E231">
        <v>2.59</v>
      </c>
      <c r="F231" t="s">
        <v>34</v>
      </c>
      <c r="I231" t="str">
        <f ca="1"/>
        <v>Item_304</v>
      </c>
      <c r="J231">
        <f ca="1"/>
        <v>7.86</v>
      </c>
      <c r="K231">
        <f ca="1"/>
        <v>3.63</v>
      </c>
      <c r="L231">
        <f ca="1"/>
        <v>2.4</v>
      </c>
      <c r="M231">
        <f ca="1"/>
        <v>0.27</v>
      </c>
      <c r="N231" t="str">
        <f ca="1"/>
        <v>C</v>
      </c>
    </row>
    <row r="232" spans="1:14" x14ac:dyDescent="0.3">
      <c r="A232" t="s">
        <v>336</v>
      </c>
      <c r="B232">
        <v>1.37</v>
      </c>
      <c r="C232">
        <v>-3.49</v>
      </c>
      <c r="D232">
        <v>0.57999999999999996</v>
      </c>
      <c r="E232">
        <v>3.66</v>
      </c>
      <c r="F232" t="s">
        <v>34</v>
      </c>
      <c r="I232" t="str">
        <f ca="1"/>
        <v>Item_240</v>
      </c>
      <c r="J232">
        <f ca="1"/>
        <v>5.79</v>
      </c>
      <c r="K232">
        <f ca="1"/>
        <v>-1.27</v>
      </c>
      <c r="L232">
        <f ca="1"/>
        <v>1.78</v>
      </c>
      <c r="M232">
        <f ca="1"/>
        <v>2.04</v>
      </c>
      <c r="N232" t="str">
        <f ca="1"/>
        <v>B</v>
      </c>
    </row>
    <row r="233" spans="1:14" x14ac:dyDescent="0.3">
      <c r="A233" t="s">
        <v>337</v>
      </c>
      <c r="B233">
        <v>-4.34</v>
      </c>
      <c r="C233">
        <v>-1.07</v>
      </c>
      <c r="D233">
        <v>2.81</v>
      </c>
      <c r="E233">
        <v>1.69</v>
      </c>
      <c r="F233" t="s">
        <v>33</v>
      </c>
      <c r="I233" t="str">
        <f ca="1"/>
        <v>Item_115</v>
      </c>
      <c r="J233">
        <f ca="1"/>
        <v>6.01</v>
      </c>
      <c r="K233">
        <f ca="1"/>
        <v>-2.83</v>
      </c>
      <c r="L233">
        <f ca="1"/>
        <v>2.98</v>
      </c>
      <c r="M233">
        <f ca="1"/>
        <v>1.63</v>
      </c>
      <c r="N233" t="str">
        <f ca="1"/>
        <v>C</v>
      </c>
    </row>
    <row r="234" spans="1:14" x14ac:dyDescent="0.3">
      <c r="A234" t="s">
        <v>338</v>
      </c>
      <c r="B234">
        <v>1.54</v>
      </c>
      <c r="C234">
        <v>-2.86</v>
      </c>
      <c r="D234">
        <v>5.1100000000000003</v>
      </c>
      <c r="E234">
        <v>2.11</v>
      </c>
      <c r="F234" t="s">
        <v>32</v>
      </c>
      <c r="I234" t="str">
        <f ca="1"/>
        <v>Item_135</v>
      </c>
      <c r="J234">
        <f ca="1"/>
        <v>10.37</v>
      </c>
      <c r="K234">
        <f ca="1"/>
        <v>-2.64</v>
      </c>
      <c r="L234">
        <f ca="1"/>
        <v>0.63</v>
      </c>
      <c r="M234">
        <f ca="1"/>
        <v>2.57</v>
      </c>
      <c r="N234" t="str">
        <f ca="1"/>
        <v>A</v>
      </c>
    </row>
    <row r="235" spans="1:14" x14ac:dyDescent="0.3">
      <c r="A235" t="s">
        <v>339</v>
      </c>
      <c r="B235">
        <v>5.15</v>
      </c>
      <c r="C235">
        <v>-1.63</v>
      </c>
      <c r="D235">
        <v>0.35</v>
      </c>
      <c r="E235">
        <v>4.12</v>
      </c>
      <c r="F235" t="s">
        <v>33</v>
      </c>
      <c r="I235" t="str">
        <f ca="1"/>
        <v>Item_63</v>
      </c>
      <c r="J235">
        <f ca="1"/>
        <v>-0.06</v>
      </c>
      <c r="K235">
        <f ca="1"/>
        <v>-6.5</v>
      </c>
      <c r="L235">
        <f ca="1"/>
        <v>4.74</v>
      </c>
      <c r="M235">
        <f ca="1"/>
        <v>2.82</v>
      </c>
      <c r="N235" t="str">
        <f ca="1"/>
        <v>C</v>
      </c>
    </row>
    <row r="236" spans="1:14" x14ac:dyDescent="0.3">
      <c r="A236" t="s">
        <v>340</v>
      </c>
      <c r="B236">
        <v>5.74</v>
      </c>
      <c r="C236">
        <v>-2.1800000000000002</v>
      </c>
      <c r="D236">
        <v>0.59</v>
      </c>
      <c r="E236">
        <v>2.4700000000000002</v>
      </c>
      <c r="F236" t="s">
        <v>32</v>
      </c>
      <c r="I236" t="str">
        <f ca="1"/>
        <v>Item_409</v>
      </c>
      <c r="J236">
        <f ca="1"/>
        <v>7.63</v>
      </c>
      <c r="K236">
        <f ca="1"/>
        <v>5.59</v>
      </c>
      <c r="L236">
        <f ca="1"/>
        <v>-0.44</v>
      </c>
      <c r="M236">
        <f ca="1"/>
        <v>-0.2</v>
      </c>
      <c r="N236" t="str">
        <f ca="1"/>
        <v>A</v>
      </c>
    </row>
    <row r="237" spans="1:14" x14ac:dyDescent="0.3">
      <c r="A237" t="s">
        <v>341</v>
      </c>
      <c r="B237">
        <v>3.49</v>
      </c>
      <c r="C237">
        <v>-0.52</v>
      </c>
      <c r="D237">
        <v>4.53</v>
      </c>
      <c r="E237">
        <v>3.06</v>
      </c>
      <c r="F237" t="s">
        <v>32</v>
      </c>
      <c r="I237" t="str">
        <f ca="1"/>
        <v>Item_157</v>
      </c>
      <c r="J237">
        <f ca="1"/>
        <v>1.1499999999999999</v>
      </c>
      <c r="K237">
        <f ca="1"/>
        <v>-0.8</v>
      </c>
      <c r="L237">
        <f ca="1"/>
        <v>0.64</v>
      </c>
      <c r="M237">
        <f ca="1"/>
        <v>3.22</v>
      </c>
      <c r="N237" t="str">
        <f ca="1"/>
        <v>C</v>
      </c>
    </row>
    <row r="238" spans="1:14" x14ac:dyDescent="0.3">
      <c r="A238" t="s">
        <v>342</v>
      </c>
      <c r="B238">
        <v>4.88</v>
      </c>
      <c r="C238">
        <v>-1.62</v>
      </c>
      <c r="D238">
        <v>-1.2</v>
      </c>
      <c r="E238">
        <v>4.25</v>
      </c>
      <c r="F238" t="s">
        <v>33</v>
      </c>
      <c r="I238" t="str">
        <f ca="1"/>
        <v>Item_314</v>
      </c>
      <c r="J238">
        <f ca="1"/>
        <v>4.26</v>
      </c>
      <c r="K238">
        <f ca="1"/>
        <v>5.14</v>
      </c>
      <c r="L238">
        <f ca="1"/>
        <v>-0.73</v>
      </c>
      <c r="M238">
        <f ca="1"/>
        <v>7.45</v>
      </c>
      <c r="N238" t="str">
        <f ca="1"/>
        <v>A</v>
      </c>
    </row>
    <row r="239" spans="1:14" x14ac:dyDescent="0.3">
      <c r="A239" t="s">
        <v>343</v>
      </c>
      <c r="B239">
        <v>0.33</v>
      </c>
      <c r="C239">
        <v>-2.2999999999999998</v>
      </c>
      <c r="D239">
        <v>1.46</v>
      </c>
      <c r="E239">
        <v>2.61</v>
      </c>
      <c r="F239" t="s">
        <v>33</v>
      </c>
      <c r="I239" t="str">
        <f ca="1"/>
        <v>Item_256</v>
      </c>
      <c r="J239">
        <f ca="1"/>
        <v>6.36</v>
      </c>
      <c r="K239">
        <f ca="1"/>
        <v>-0.54</v>
      </c>
      <c r="L239">
        <f ca="1"/>
        <v>-1.61</v>
      </c>
      <c r="M239">
        <f ca="1"/>
        <v>2.12</v>
      </c>
      <c r="N239" t="str">
        <f ca="1"/>
        <v>A</v>
      </c>
    </row>
    <row r="240" spans="1:14" x14ac:dyDescent="0.3">
      <c r="A240" t="s">
        <v>344</v>
      </c>
      <c r="B240">
        <v>9.1999999999999993</v>
      </c>
      <c r="C240">
        <v>-2.3199999999999998</v>
      </c>
      <c r="D240">
        <v>4.96</v>
      </c>
      <c r="E240">
        <v>3.56</v>
      </c>
      <c r="F240" t="s">
        <v>33</v>
      </c>
      <c r="I240" t="str">
        <f ca="1"/>
        <v>Item_378</v>
      </c>
      <c r="J240">
        <f ca="1"/>
        <v>7.56</v>
      </c>
      <c r="K240">
        <f ca="1"/>
        <v>5.78</v>
      </c>
      <c r="L240">
        <f ca="1"/>
        <v>0.32</v>
      </c>
      <c r="M240">
        <f ca="1"/>
        <v>4.9400000000000004</v>
      </c>
      <c r="N240" t="str">
        <f ca="1"/>
        <v>A</v>
      </c>
    </row>
    <row r="241" spans="1:14" x14ac:dyDescent="0.3">
      <c r="A241" t="s">
        <v>345</v>
      </c>
      <c r="B241">
        <v>5.79</v>
      </c>
      <c r="C241">
        <v>-1.27</v>
      </c>
      <c r="D241">
        <v>1.78</v>
      </c>
      <c r="E241">
        <v>2.04</v>
      </c>
      <c r="F241" t="s">
        <v>34</v>
      </c>
      <c r="I241" t="str">
        <f ca="1"/>
        <v>Item_252</v>
      </c>
      <c r="J241">
        <f ca="1"/>
        <v>6.89</v>
      </c>
      <c r="K241">
        <f ca="1"/>
        <v>-2.38</v>
      </c>
      <c r="L241">
        <f ca="1"/>
        <v>0.28000000000000003</v>
      </c>
      <c r="M241">
        <f ca="1"/>
        <v>3.86</v>
      </c>
      <c r="N241" t="str">
        <f ca="1"/>
        <v>A</v>
      </c>
    </row>
    <row r="242" spans="1:14" x14ac:dyDescent="0.3">
      <c r="A242" t="s">
        <v>346</v>
      </c>
      <c r="B242">
        <v>1.93</v>
      </c>
      <c r="C242">
        <v>-2.5</v>
      </c>
      <c r="D242">
        <v>1.36</v>
      </c>
      <c r="E242">
        <v>4.2699999999999996</v>
      </c>
      <c r="F242" t="s">
        <v>34</v>
      </c>
      <c r="I242" t="str">
        <f ca="1"/>
        <v>Item_257</v>
      </c>
      <c r="J242">
        <f ca="1"/>
        <v>5.36</v>
      </c>
      <c r="K242">
        <f ca="1"/>
        <v>-2.85</v>
      </c>
      <c r="L242">
        <f ca="1"/>
        <v>0.66</v>
      </c>
      <c r="M242">
        <f ca="1"/>
        <v>2.29</v>
      </c>
      <c r="N242" t="str">
        <f ca="1"/>
        <v>A</v>
      </c>
    </row>
    <row r="243" spans="1:14" x14ac:dyDescent="0.3">
      <c r="A243" t="s">
        <v>347</v>
      </c>
      <c r="B243">
        <v>5.82</v>
      </c>
      <c r="C243">
        <v>-1.17</v>
      </c>
      <c r="D243">
        <v>3.49</v>
      </c>
      <c r="E243">
        <v>4.46</v>
      </c>
      <c r="F243" t="s">
        <v>33</v>
      </c>
      <c r="I243" t="str">
        <f ca="1"/>
        <v>Item_79</v>
      </c>
      <c r="J243">
        <f ca="1"/>
        <v>-2.4</v>
      </c>
      <c r="K243">
        <f ca="1"/>
        <v>1.82</v>
      </c>
      <c r="L243">
        <f ca="1"/>
        <v>4.57</v>
      </c>
      <c r="M243">
        <f ca="1"/>
        <v>3.28</v>
      </c>
      <c r="N243" t="str">
        <f ca="1"/>
        <v>B</v>
      </c>
    </row>
    <row r="244" spans="1:14" x14ac:dyDescent="0.3">
      <c r="A244" t="s">
        <v>348</v>
      </c>
      <c r="B244">
        <v>-0.85</v>
      </c>
      <c r="C244">
        <v>-2.62</v>
      </c>
      <c r="D244">
        <v>-2.5499999999999998</v>
      </c>
      <c r="E244">
        <v>4.04</v>
      </c>
      <c r="F244" t="s">
        <v>32</v>
      </c>
      <c r="I244" t="str">
        <f ca="1"/>
        <v>Item_106</v>
      </c>
      <c r="J244">
        <f ca="1"/>
        <v>4.0599999999999996</v>
      </c>
      <c r="K244">
        <f ca="1"/>
        <v>-1.68</v>
      </c>
      <c r="L244">
        <f ca="1"/>
        <v>-0.48</v>
      </c>
      <c r="M244">
        <f ca="1"/>
        <v>3.4</v>
      </c>
      <c r="N244" t="str">
        <f ca="1"/>
        <v>A</v>
      </c>
    </row>
    <row r="245" spans="1:14" x14ac:dyDescent="0.3">
      <c r="A245" t="s">
        <v>349</v>
      </c>
      <c r="B245">
        <v>3.96</v>
      </c>
      <c r="C245">
        <v>-0.1</v>
      </c>
      <c r="D245">
        <v>0.1</v>
      </c>
      <c r="E245">
        <v>4.05</v>
      </c>
      <c r="F245" t="s">
        <v>32</v>
      </c>
      <c r="I245" t="str">
        <f ca="1"/>
        <v>Item_146</v>
      </c>
      <c r="J245">
        <f ca="1"/>
        <v>4.63</v>
      </c>
      <c r="K245">
        <f ca="1"/>
        <v>-1.87</v>
      </c>
      <c r="L245">
        <f ca="1"/>
        <v>2.52</v>
      </c>
      <c r="M245">
        <f ca="1"/>
        <v>3.67</v>
      </c>
      <c r="N245" t="str">
        <f ca="1"/>
        <v>C</v>
      </c>
    </row>
    <row r="246" spans="1:14" x14ac:dyDescent="0.3">
      <c r="A246" t="s">
        <v>350</v>
      </c>
      <c r="B246">
        <v>2.2200000000000002</v>
      </c>
      <c r="C246">
        <v>-1.69</v>
      </c>
      <c r="D246">
        <v>0.52</v>
      </c>
      <c r="E246">
        <v>3.77</v>
      </c>
      <c r="F246" t="s">
        <v>33</v>
      </c>
      <c r="I246" t="str">
        <f ca="1"/>
        <v>Item_406</v>
      </c>
      <c r="J246">
        <f ca="1"/>
        <v>7.04</v>
      </c>
      <c r="K246">
        <f ca="1"/>
        <v>4.49</v>
      </c>
      <c r="L246">
        <f ca="1"/>
        <v>2.3199999999999998</v>
      </c>
      <c r="M246">
        <f ca="1"/>
        <v>6.84</v>
      </c>
      <c r="N246" t="str">
        <f ca="1"/>
        <v>A</v>
      </c>
    </row>
    <row r="247" spans="1:14" x14ac:dyDescent="0.3">
      <c r="A247" t="s">
        <v>351</v>
      </c>
      <c r="B247">
        <v>4.1900000000000004</v>
      </c>
      <c r="C247">
        <v>-0.98</v>
      </c>
      <c r="D247">
        <v>0.3</v>
      </c>
      <c r="E247">
        <v>4.78</v>
      </c>
      <c r="F247" t="s">
        <v>34</v>
      </c>
      <c r="I247" t="str">
        <f ca="1"/>
        <v>Item_38</v>
      </c>
      <c r="J247">
        <f ca="1"/>
        <v>-2.82</v>
      </c>
      <c r="K247">
        <f ca="1"/>
        <v>1.63</v>
      </c>
      <c r="L247">
        <f ca="1"/>
        <v>5.54</v>
      </c>
      <c r="M247">
        <f ca="1"/>
        <v>2.29</v>
      </c>
      <c r="N247" t="str">
        <f ca="1"/>
        <v>C</v>
      </c>
    </row>
    <row r="248" spans="1:14" x14ac:dyDescent="0.3">
      <c r="A248" t="s">
        <v>352</v>
      </c>
      <c r="B248">
        <v>0.24</v>
      </c>
      <c r="C248">
        <v>-1.98</v>
      </c>
      <c r="D248">
        <v>1.52</v>
      </c>
      <c r="E248">
        <v>3.67</v>
      </c>
      <c r="F248" t="s">
        <v>32</v>
      </c>
      <c r="I248" t="str">
        <f ca="1"/>
        <v>Item_18</v>
      </c>
      <c r="J248">
        <f ca="1"/>
        <v>-1.86</v>
      </c>
      <c r="K248">
        <f ca="1"/>
        <v>-1.07</v>
      </c>
      <c r="L248">
        <f ca="1"/>
        <v>5.01</v>
      </c>
      <c r="M248">
        <f ca="1"/>
        <v>0.27</v>
      </c>
      <c r="N248" t="str">
        <f ca="1"/>
        <v>B</v>
      </c>
    </row>
    <row r="249" spans="1:14" x14ac:dyDescent="0.3">
      <c r="A249" t="s">
        <v>353</v>
      </c>
      <c r="B249">
        <v>-5.3</v>
      </c>
      <c r="C249">
        <v>-2.81</v>
      </c>
      <c r="D249">
        <v>0.09</v>
      </c>
      <c r="E249">
        <v>2.2599999999999998</v>
      </c>
      <c r="F249" t="s">
        <v>32</v>
      </c>
      <c r="I249" t="str">
        <f ca="1"/>
        <v>Item_350</v>
      </c>
      <c r="J249">
        <f ca="1"/>
        <v>8.2799999999999994</v>
      </c>
      <c r="K249">
        <f ca="1"/>
        <v>3.51</v>
      </c>
      <c r="L249">
        <f ca="1"/>
        <v>-2.16</v>
      </c>
      <c r="M249">
        <f ca="1"/>
        <v>-0.93</v>
      </c>
      <c r="N249" t="str">
        <f ca="1"/>
        <v>B</v>
      </c>
    </row>
    <row r="250" spans="1:14" x14ac:dyDescent="0.3">
      <c r="A250" t="s">
        <v>354</v>
      </c>
      <c r="B250">
        <v>-2.72</v>
      </c>
      <c r="C250">
        <v>-0.85</v>
      </c>
      <c r="D250">
        <v>-0.33</v>
      </c>
      <c r="E250">
        <v>3.04</v>
      </c>
      <c r="F250" t="s">
        <v>33</v>
      </c>
      <c r="I250" t="str">
        <f ca="1"/>
        <v>Item_93</v>
      </c>
      <c r="J250">
        <f ca="1"/>
        <v>2.68</v>
      </c>
      <c r="K250">
        <f ca="1"/>
        <v>-1.87</v>
      </c>
      <c r="L250">
        <f ca="1"/>
        <v>-0.82</v>
      </c>
      <c r="M250">
        <f ca="1"/>
        <v>2.69</v>
      </c>
      <c r="N250" t="str">
        <f ca="1"/>
        <v>C</v>
      </c>
    </row>
    <row r="251" spans="1:14" x14ac:dyDescent="0.3">
      <c r="A251" t="s">
        <v>355</v>
      </c>
      <c r="B251">
        <v>8.7899999999999991</v>
      </c>
      <c r="C251">
        <v>0.28000000000000003</v>
      </c>
      <c r="D251">
        <v>5.13</v>
      </c>
      <c r="E251">
        <v>2.2799999999999998</v>
      </c>
      <c r="F251" t="s">
        <v>33</v>
      </c>
      <c r="I251" t="str">
        <f ca="1"/>
        <v>Item_182</v>
      </c>
      <c r="J251">
        <f ca="1"/>
        <v>5.18</v>
      </c>
      <c r="K251">
        <f ca="1"/>
        <v>-0.18</v>
      </c>
      <c r="L251">
        <f ca="1"/>
        <v>-3.14</v>
      </c>
      <c r="M251">
        <f ca="1"/>
        <v>2.57</v>
      </c>
      <c r="N251" t="str">
        <f ca="1"/>
        <v>A</v>
      </c>
    </row>
    <row r="252" spans="1:14" x14ac:dyDescent="0.3">
      <c r="A252" t="s">
        <v>356</v>
      </c>
      <c r="B252">
        <v>-0.59</v>
      </c>
      <c r="C252">
        <v>-1</v>
      </c>
      <c r="D252">
        <v>-0.14000000000000001</v>
      </c>
      <c r="E252">
        <v>3.52</v>
      </c>
      <c r="F252" t="s">
        <v>32</v>
      </c>
      <c r="I252" t="str">
        <f ca="1"/>
        <v>Item_375</v>
      </c>
      <c r="J252">
        <f ca="1"/>
        <v>6.46</v>
      </c>
      <c r="K252">
        <f ca="1"/>
        <v>3.99</v>
      </c>
      <c r="L252">
        <f ca="1"/>
        <v>1.1100000000000001</v>
      </c>
      <c r="M252">
        <f ca="1"/>
        <v>-4.47</v>
      </c>
      <c r="N252" t="str">
        <f ca="1"/>
        <v>B</v>
      </c>
    </row>
    <row r="253" spans="1:14" x14ac:dyDescent="0.3">
      <c r="A253" t="s">
        <v>357</v>
      </c>
      <c r="B253">
        <v>6.89</v>
      </c>
      <c r="C253">
        <v>-2.38</v>
      </c>
      <c r="D253">
        <v>0.28000000000000003</v>
      </c>
      <c r="E253">
        <v>3.86</v>
      </c>
      <c r="F253" t="s">
        <v>33</v>
      </c>
      <c r="I253" t="str">
        <f ca="1"/>
        <v>Item_310</v>
      </c>
      <c r="J253">
        <f ca="1"/>
        <v>7.56</v>
      </c>
      <c r="K253">
        <f ca="1"/>
        <v>3.83</v>
      </c>
      <c r="L253">
        <f ca="1"/>
        <v>5.42</v>
      </c>
      <c r="M253">
        <f ca="1"/>
        <v>2.83</v>
      </c>
      <c r="N253" t="str">
        <f ca="1"/>
        <v>B</v>
      </c>
    </row>
    <row r="254" spans="1:14" x14ac:dyDescent="0.3">
      <c r="A254" t="s">
        <v>358</v>
      </c>
      <c r="B254">
        <v>6.6</v>
      </c>
      <c r="C254">
        <v>-0.72</v>
      </c>
      <c r="D254">
        <v>5.0999999999999996</v>
      </c>
      <c r="E254">
        <v>5.34</v>
      </c>
      <c r="F254" t="s">
        <v>34</v>
      </c>
      <c r="I254" t="str">
        <f ca="1"/>
        <v>Item_1</v>
      </c>
      <c r="J254">
        <f ca="1"/>
        <v>-0.33</v>
      </c>
      <c r="K254">
        <f ca="1"/>
        <v>-4.43</v>
      </c>
      <c r="L254">
        <f ca="1"/>
        <v>5.85</v>
      </c>
      <c r="M254">
        <f ca="1"/>
        <v>3.09</v>
      </c>
      <c r="N254" t="str">
        <f ca="1"/>
        <v>A</v>
      </c>
    </row>
    <row r="255" spans="1:14" x14ac:dyDescent="0.3">
      <c r="A255" t="s">
        <v>359</v>
      </c>
      <c r="B255">
        <v>7.12</v>
      </c>
      <c r="C255">
        <v>-0.61</v>
      </c>
      <c r="D255">
        <v>1.91</v>
      </c>
      <c r="E255">
        <v>3.46</v>
      </c>
      <c r="F255" t="s">
        <v>34</v>
      </c>
      <c r="I255" t="str">
        <f ca="1"/>
        <v>Item_262</v>
      </c>
      <c r="J255">
        <f ca="1"/>
        <v>4.6399999999999997</v>
      </c>
      <c r="K255">
        <f ca="1"/>
        <v>-1.75</v>
      </c>
      <c r="L255">
        <f ca="1"/>
        <v>5.43</v>
      </c>
      <c r="M255">
        <f ca="1"/>
        <v>4.05</v>
      </c>
      <c r="N255" t="str">
        <f ca="1"/>
        <v>A</v>
      </c>
    </row>
    <row r="256" spans="1:14" x14ac:dyDescent="0.3">
      <c r="A256" t="s">
        <v>360</v>
      </c>
      <c r="B256">
        <v>4.91</v>
      </c>
      <c r="C256">
        <v>-1.07</v>
      </c>
      <c r="D256">
        <v>2.88</v>
      </c>
      <c r="E256">
        <v>2.84</v>
      </c>
      <c r="F256" t="s">
        <v>32</v>
      </c>
      <c r="I256" t="str">
        <f ca="1"/>
        <v>Item_293</v>
      </c>
      <c r="J256">
        <f ca="1"/>
        <v>2.84</v>
      </c>
      <c r="K256">
        <f ca="1"/>
        <v>-1.99</v>
      </c>
      <c r="L256">
        <f ca="1"/>
        <v>1.1000000000000001</v>
      </c>
      <c r="M256">
        <f ca="1"/>
        <v>0.89</v>
      </c>
      <c r="N256" t="str">
        <f ca="1"/>
        <v>B</v>
      </c>
    </row>
    <row r="257" spans="1:14" x14ac:dyDescent="0.3">
      <c r="A257" t="s">
        <v>361</v>
      </c>
      <c r="B257">
        <v>6.36</v>
      </c>
      <c r="C257">
        <v>-0.54</v>
      </c>
      <c r="D257">
        <v>-1.61</v>
      </c>
      <c r="E257">
        <v>2.12</v>
      </c>
      <c r="F257" t="s">
        <v>33</v>
      </c>
      <c r="I257" t="str">
        <f ca="1"/>
        <v>Item_208</v>
      </c>
      <c r="J257">
        <f ca="1"/>
        <v>-4.29</v>
      </c>
      <c r="K257">
        <f ca="1"/>
        <v>-2.91</v>
      </c>
      <c r="L257">
        <f ca="1"/>
        <v>2.06</v>
      </c>
      <c r="M257">
        <f ca="1"/>
        <v>2.2200000000000002</v>
      </c>
      <c r="N257" t="str">
        <f ca="1"/>
        <v>A</v>
      </c>
    </row>
    <row r="258" spans="1:14" x14ac:dyDescent="0.3">
      <c r="A258" t="s">
        <v>362</v>
      </c>
      <c r="B258">
        <v>5.36</v>
      </c>
      <c r="C258">
        <v>-2.85</v>
      </c>
      <c r="D258">
        <v>0.66</v>
      </c>
      <c r="E258">
        <v>2.29</v>
      </c>
      <c r="F258" t="s">
        <v>33</v>
      </c>
      <c r="I258" t="str">
        <f ca="1"/>
        <v>Item_395</v>
      </c>
      <c r="J258">
        <f ca="1"/>
        <v>4.72</v>
      </c>
      <c r="K258">
        <f ca="1"/>
        <v>6.31</v>
      </c>
      <c r="L258">
        <f ca="1"/>
        <v>2.56</v>
      </c>
      <c r="M258">
        <f ca="1"/>
        <v>7.66</v>
      </c>
      <c r="N258" t="str">
        <f ca="1"/>
        <v>C</v>
      </c>
    </row>
    <row r="259" spans="1:14" x14ac:dyDescent="0.3">
      <c r="A259" t="s">
        <v>363</v>
      </c>
      <c r="B259">
        <v>5.36</v>
      </c>
      <c r="C259">
        <v>-2.91</v>
      </c>
      <c r="D259">
        <v>0.98</v>
      </c>
      <c r="E259">
        <v>3.69</v>
      </c>
      <c r="F259" t="s">
        <v>34</v>
      </c>
      <c r="I259" t="str">
        <f ca="1"/>
        <v>Item_258</v>
      </c>
      <c r="J259">
        <f ca="1"/>
        <v>5.36</v>
      </c>
      <c r="K259">
        <f ca="1"/>
        <v>-2.91</v>
      </c>
      <c r="L259">
        <f ca="1"/>
        <v>0.98</v>
      </c>
      <c r="M259">
        <f ca="1"/>
        <v>3.69</v>
      </c>
      <c r="N259" t="str">
        <f ca="1"/>
        <v>B</v>
      </c>
    </row>
    <row r="260" spans="1:14" x14ac:dyDescent="0.3">
      <c r="A260" t="s">
        <v>364</v>
      </c>
      <c r="B260">
        <v>3.43</v>
      </c>
      <c r="C260">
        <v>-1</v>
      </c>
      <c r="D260">
        <v>4.2</v>
      </c>
      <c r="E260">
        <v>2.16</v>
      </c>
      <c r="F260" t="s">
        <v>34</v>
      </c>
      <c r="I260" t="str">
        <f ca="1"/>
        <v>Item_277</v>
      </c>
      <c r="J260">
        <f ca="1"/>
        <v>6.38</v>
      </c>
      <c r="K260">
        <f ca="1"/>
        <v>-3.76</v>
      </c>
      <c r="L260">
        <f ca="1"/>
        <v>2.7</v>
      </c>
      <c r="M260">
        <f ca="1"/>
        <v>2.92</v>
      </c>
      <c r="N260" t="str">
        <f ca="1"/>
        <v>B</v>
      </c>
    </row>
    <row r="261" spans="1:14" x14ac:dyDescent="0.3">
      <c r="A261" t="s">
        <v>365</v>
      </c>
      <c r="B261">
        <v>4.2</v>
      </c>
      <c r="C261">
        <v>-2.2599999999999998</v>
      </c>
      <c r="D261">
        <v>3.1</v>
      </c>
      <c r="E261">
        <v>2.8</v>
      </c>
      <c r="F261" t="s">
        <v>33</v>
      </c>
      <c r="I261" t="str">
        <f ca="1"/>
        <v>Item_138</v>
      </c>
      <c r="J261">
        <f ca="1"/>
        <v>2.96</v>
      </c>
      <c r="K261">
        <f ca="1"/>
        <v>-2.56</v>
      </c>
      <c r="L261">
        <f ca="1"/>
        <v>2.0699999999999998</v>
      </c>
      <c r="M261">
        <f ca="1"/>
        <v>4.93</v>
      </c>
      <c r="N261" t="str">
        <f ca="1"/>
        <v>A</v>
      </c>
    </row>
    <row r="262" spans="1:14" x14ac:dyDescent="0.3">
      <c r="A262" t="s">
        <v>366</v>
      </c>
      <c r="B262">
        <v>8.18</v>
      </c>
      <c r="C262">
        <v>-2.98</v>
      </c>
      <c r="D262">
        <v>5.67</v>
      </c>
      <c r="E262">
        <v>3.22</v>
      </c>
      <c r="F262" t="s">
        <v>33</v>
      </c>
      <c r="I262" t="str">
        <f ca="1"/>
        <v>Item_318</v>
      </c>
      <c r="J262">
        <f ca="1"/>
        <v>5.65</v>
      </c>
      <c r="K262">
        <f ca="1"/>
        <v>3.8</v>
      </c>
      <c r="L262">
        <f ca="1"/>
        <v>-0.7</v>
      </c>
      <c r="M262">
        <f ca="1"/>
        <v>8.93</v>
      </c>
      <c r="N262" t="str">
        <f ca="1"/>
        <v>B</v>
      </c>
    </row>
    <row r="263" spans="1:14" x14ac:dyDescent="0.3">
      <c r="A263" t="s">
        <v>367</v>
      </c>
      <c r="B263">
        <v>4.6399999999999997</v>
      </c>
      <c r="C263">
        <v>-1.75</v>
      </c>
      <c r="D263">
        <v>5.43</v>
      </c>
      <c r="E263">
        <v>4.05</v>
      </c>
      <c r="F263" t="s">
        <v>33</v>
      </c>
      <c r="I263" t="str">
        <f ca="1"/>
        <v>Item_126</v>
      </c>
      <c r="J263">
        <f ca="1"/>
        <v>-1.9</v>
      </c>
      <c r="K263">
        <f ca="1"/>
        <v>-1.75</v>
      </c>
      <c r="L263">
        <f ca="1"/>
        <v>3.39</v>
      </c>
      <c r="M263">
        <f ca="1"/>
        <v>2.09</v>
      </c>
      <c r="N263" t="str">
        <f ca="1"/>
        <v>A</v>
      </c>
    </row>
    <row r="264" spans="1:14" x14ac:dyDescent="0.3">
      <c r="A264" t="s">
        <v>368</v>
      </c>
      <c r="B264">
        <v>4.6100000000000003</v>
      </c>
      <c r="C264">
        <v>-1.35</v>
      </c>
      <c r="D264">
        <v>0.7</v>
      </c>
      <c r="E264">
        <v>2.63</v>
      </c>
      <c r="F264" t="s">
        <v>33</v>
      </c>
      <c r="I264" t="str">
        <f ca="1"/>
        <v>Item_84</v>
      </c>
      <c r="J264">
        <f ca="1"/>
        <v>-2.75</v>
      </c>
      <c r="K264">
        <f ca="1"/>
        <v>-3.98</v>
      </c>
      <c r="L264">
        <f ca="1"/>
        <v>5.18</v>
      </c>
      <c r="M264">
        <f ca="1"/>
        <v>3.17</v>
      </c>
      <c r="N264" t="str">
        <f ca="1"/>
        <v>C</v>
      </c>
    </row>
    <row r="265" spans="1:14" x14ac:dyDescent="0.3">
      <c r="A265" t="s">
        <v>369</v>
      </c>
      <c r="B265">
        <v>5.98</v>
      </c>
      <c r="C265">
        <v>-2.2999999999999998</v>
      </c>
      <c r="D265">
        <v>1.98</v>
      </c>
      <c r="E265">
        <v>0.86</v>
      </c>
      <c r="F265" t="s">
        <v>32</v>
      </c>
      <c r="I265" t="str">
        <f ca="1"/>
        <v>Item_241</v>
      </c>
      <c r="J265">
        <f ca="1"/>
        <v>1.93</v>
      </c>
      <c r="K265">
        <f ca="1"/>
        <v>-2.5</v>
      </c>
      <c r="L265">
        <f ca="1"/>
        <v>1.36</v>
      </c>
      <c r="M265">
        <f ca="1"/>
        <v>4.2699999999999996</v>
      </c>
      <c r="N265" t="str">
        <f ca="1"/>
        <v>B</v>
      </c>
    </row>
    <row r="266" spans="1:14" x14ac:dyDescent="0.3">
      <c r="A266" t="s">
        <v>370</v>
      </c>
      <c r="B266">
        <v>2.2799999999999998</v>
      </c>
      <c r="C266">
        <v>-1.1100000000000001</v>
      </c>
      <c r="D266">
        <v>2.09</v>
      </c>
      <c r="E266">
        <v>2.92</v>
      </c>
      <c r="F266" t="s">
        <v>33</v>
      </c>
      <c r="I266" t="str">
        <f ca="1"/>
        <v>Item_234</v>
      </c>
      <c r="J266">
        <f ca="1"/>
        <v>5.15</v>
      </c>
      <c r="K266">
        <f ca="1"/>
        <v>-1.63</v>
      </c>
      <c r="L266">
        <f ca="1"/>
        <v>0.35</v>
      </c>
      <c r="M266">
        <f ca="1"/>
        <v>4.12</v>
      </c>
      <c r="N266" t="str">
        <f ca="1"/>
        <v>A</v>
      </c>
    </row>
    <row r="267" spans="1:14" x14ac:dyDescent="0.3">
      <c r="A267" t="s">
        <v>371</v>
      </c>
      <c r="B267">
        <v>1.79</v>
      </c>
      <c r="C267">
        <v>-2.39</v>
      </c>
      <c r="D267">
        <v>-3.24</v>
      </c>
      <c r="E267">
        <v>2.4500000000000002</v>
      </c>
      <c r="F267" t="s">
        <v>34</v>
      </c>
      <c r="I267" t="str">
        <f ca="1"/>
        <v>Item_155</v>
      </c>
      <c r="J267">
        <f ca="1"/>
        <v>1.71</v>
      </c>
      <c r="K267">
        <f ca="1"/>
        <v>-1.39</v>
      </c>
      <c r="L267">
        <f ca="1"/>
        <v>1.64</v>
      </c>
      <c r="M267">
        <f ca="1"/>
        <v>2.66</v>
      </c>
      <c r="N267" t="str">
        <f ca="1"/>
        <v>A</v>
      </c>
    </row>
    <row r="268" spans="1:14" x14ac:dyDescent="0.3">
      <c r="A268" t="s">
        <v>372</v>
      </c>
      <c r="B268">
        <v>8.7799999999999994</v>
      </c>
      <c r="C268">
        <v>-3.62</v>
      </c>
      <c r="D268">
        <v>0.12</v>
      </c>
      <c r="E268">
        <v>2.5</v>
      </c>
      <c r="F268" t="s">
        <v>33</v>
      </c>
      <c r="I268" t="str">
        <f ca="1"/>
        <v>Item_400</v>
      </c>
      <c r="J268">
        <f ca="1"/>
        <v>7.72</v>
      </c>
      <c r="K268">
        <f ca="1"/>
        <v>3.64</v>
      </c>
      <c r="L268">
        <f ca="1"/>
        <v>2.72</v>
      </c>
      <c r="M268">
        <f ca="1"/>
        <v>8.06</v>
      </c>
      <c r="N268" t="str">
        <f ca="1"/>
        <v>C</v>
      </c>
    </row>
    <row r="269" spans="1:14" x14ac:dyDescent="0.3">
      <c r="A269" t="s">
        <v>373</v>
      </c>
      <c r="B269">
        <v>-0.67</v>
      </c>
      <c r="C269">
        <v>-0.05</v>
      </c>
      <c r="D269">
        <v>2.46</v>
      </c>
      <c r="E269">
        <v>2.2799999999999998</v>
      </c>
      <c r="F269" t="s">
        <v>33</v>
      </c>
      <c r="I269" t="str">
        <f ca="1"/>
        <v>Item_360</v>
      </c>
      <c r="J269">
        <f ca="1"/>
        <v>7.86</v>
      </c>
      <c r="K269">
        <f ca="1"/>
        <v>3.99</v>
      </c>
      <c r="L269">
        <f ca="1"/>
        <v>2.54</v>
      </c>
      <c r="M269">
        <f ca="1"/>
        <v>3.04</v>
      </c>
      <c r="N269" t="str">
        <f ca="1"/>
        <v>A</v>
      </c>
    </row>
    <row r="270" spans="1:14" x14ac:dyDescent="0.3">
      <c r="A270" t="s">
        <v>374</v>
      </c>
      <c r="B270">
        <v>5.26</v>
      </c>
      <c r="C270">
        <v>-2.08</v>
      </c>
      <c r="D270">
        <v>0.3</v>
      </c>
      <c r="E270">
        <v>3.73</v>
      </c>
      <c r="F270" t="s">
        <v>34</v>
      </c>
      <c r="I270" t="str">
        <f ca="1"/>
        <v>Item_34</v>
      </c>
      <c r="J270">
        <f ca="1"/>
        <v>-0.38</v>
      </c>
      <c r="K270">
        <f ca="1"/>
        <v>-3.03</v>
      </c>
      <c r="L270">
        <f ca="1"/>
        <v>5.13</v>
      </c>
      <c r="M270">
        <f ca="1"/>
        <v>2.2599999999999998</v>
      </c>
      <c r="N270" t="str">
        <f ca="1"/>
        <v>C</v>
      </c>
    </row>
    <row r="271" spans="1:14" x14ac:dyDescent="0.3">
      <c r="A271" t="s">
        <v>375</v>
      </c>
      <c r="B271">
        <v>4.18</v>
      </c>
      <c r="C271">
        <v>-1.24</v>
      </c>
      <c r="D271">
        <v>3.12</v>
      </c>
      <c r="E271">
        <v>2.76</v>
      </c>
      <c r="F271" t="s">
        <v>33</v>
      </c>
      <c r="I271" t="str">
        <f ca="1"/>
        <v>Item_110</v>
      </c>
      <c r="J271">
        <f ca="1"/>
        <v>-0.38</v>
      </c>
      <c r="K271">
        <f ca="1"/>
        <v>-1.97</v>
      </c>
      <c r="L271">
        <f ca="1"/>
        <v>1.76</v>
      </c>
      <c r="M271">
        <f ca="1"/>
        <v>4.42</v>
      </c>
      <c r="N271" t="str">
        <f ca="1"/>
        <v>C</v>
      </c>
    </row>
    <row r="272" spans="1:14" x14ac:dyDescent="0.3">
      <c r="A272" t="s">
        <v>376</v>
      </c>
      <c r="B272">
        <v>5.44</v>
      </c>
      <c r="C272">
        <v>-1.71</v>
      </c>
      <c r="D272">
        <v>4.54</v>
      </c>
      <c r="E272">
        <v>2.75</v>
      </c>
      <c r="F272" t="s">
        <v>33</v>
      </c>
      <c r="I272" t="str">
        <f ca="1"/>
        <v>Item_393</v>
      </c>
      <c r="J272">
        <f ca="1"/>
        <v>4.9800000000000004</v>
      </c>
      <c r="K272">
        <f ca="1"/>
        <v>3.19</v>
      </c>
      <c r="L272">
        <f ca="1"/>
        <v>3.14</v>
      </c>
      <c r="M272">
        <f ca="1"/>
        <v>-4.83</v>
      </c>
      <c r="N272" t="str">
        <f ca="1"/>
        <v>B</v>
      </c>
    </row>
    <row r="273" spans="1:14" x14ac:dyDescent="0.3">
      <c r="A273" t="s">
        <v>377</v>
      </c>
      <c r="B273">
        <v>3.85</v>
      </c>
      <c r="C273">
        <v>-1.45</v>
      </c>
      <c r="D273">
        <v>1.07</v>
      </c>
      <c r="E273">
        <v>2.73</v>
      </c>
      <c r="F273" t="s">
        <v>32</v>
      </c>
      <c r="I273" t="str">
        <f ca="1"/>
        <v>Item_89</v>
      </c>
      <c r="J273">
        <f ca="1"/>
        <v>-3.34</v>
      </c>
      <c r="K273">
        <f ca="1"/>
        <v>-0.89</v>
      </c>
      <c r="L273">
        <f ca="1"/>
        <v>4.8899999999999997</v>
      </c>
      <c r="M273">
        <f ca="1"/>
        <v>1.61</v>
      </c>
      <c r="N273" t="str">
        <f ca="1"/>
        <v>B</v>
      </c>
    </row>
    <row r="274" spans="1:14" x14ac:dyDescent="0.3">
      <c r="A274" t="s">
        <v>378</v>
      </c>
      <c r="B274">
        <v>4.8099999999999996</v>
      </c>
      <c r="C274">
        <v>-1.06</v>
      </c>
      <c r="D274">
        <v>2.69</v>
      </c>
      <c r="E274">
        <v>4.74</v>
      </c>
      <c r="F274" t="s">
        <v>34</v>
      </c>
      <c r="I274" t="str">
        <f ca="1"/>
        <v>Item_201</v>
      </c>
      <c r="J274">
        <f ca="1"/>
        <v>1.97</v>
      </c>
      <c r="K274">
        <f ca="1"/>
        <v>-2.98</v>
      </c>
      <c r="L274">
        <f ca="1"/>
        <v>4.4000000000000004</v>
      </c>
      <c r="M274">
        <f ca="1"/>
        <v>0.72</v>
      </c>
      <c r="N274" t="str">
        <f ca="1"/>
        <v>C</v>
      </c>
    </row>
    <row r="275" spans="1:14" x14ac:dyDescent="0.3">
      <c r="A275" t="s">
        <v>379</v>
      </c>
      <c r="B275">
        <v>1.24</v>
      </c>
      <c r="C275">
        <v>-1.08</v>
      </c>
      <c r="D275">
        <v>-1.94</v>
      </c>
      <c r="E275">
        <v>4.42</v>
      </c>
      <c r="F275" t="s">
        <v>32</v>
      </c>
      <c r="I275" t="str">
        <f ca="1"/>
        <v>Item_371</v>
      </c>
      <c r="J275">
        <f ca="1"/>
        <v>7.24</v>
      </c>
      <c r="K275">
        <f ca="1"/>
        <v>3.49</v>
      </c>
      <c r="L275">
        <f ca="1"/>
        <v>3.15</v>
      </c>
      <c r="M275">
        <f ca="1"/>
        <v>-1.06</v>
      </c>
      <c r="N275" t="str">
        <f ca="1"/>
        <v>C</v>
      </c>
    </row>
    <row r="276" spans="1:14" x14ac:dyDescent="0.3">
      <c r="A276" t="s">
        <v>380</v>
      </c>
      <c r="B276">
        <v>14.02</v>
      </c>
      <c r="C276">
        <v>-3.15</v>
      </c>
      <c r="D276">
        <v>2.2000000000000002</v>
      </c>
      <c r="E276">
        <v>3.46</v>
      </c>
      <c r="F276" t="s">
        <v>33</v>
      </c>
      <c r="I276" t="str">
        <f ca="1"/>
        <v>Item_118</v>
      </c>
      <c r="J276">
        <f ca="1"/>
        <v>-0.49</v>
      </c>
      <c r="K276">
        <f ca="1"/>
        <v>-1.24</v>
      </c>
      <c r="L276">
        <f ca="1"/>
        <v>-0.72</v>
      </c>
      <c r="M276">
        <f ca="1"/>
        <v>3.64</v>
      </c>
      <c r="N276" t="str">
        <f ca="1"/>
        <v>A</v>
      </c>
    </row>
    <row r="277" spans="1:14" x14ac:dyDescent="0.3">
      <c r="A277" t="s">
        <v>381</v>
      </c>
      <c r="B277">
        <v>5.48</v>
      </c>
      <c r="C277">
        <v>-2.2999999999999998</v>
      </c>
      <c r="D277">
        <v>0.45</v>
      </c>
      <c r="E277">
        <v>3.38</v>
      </c>
      <c r="F277" t="s">
        <v>32</v>
      </c>
      <c r="I277" t="str">
        <f ca="1"/>
        <v>Item_2</v>
      </c>
      <c r="J277">
        <f ca="1"/>
        <v>-3.57</v>
      </c>
      <c r="K277">
        <f ca="1"/>
        <v>-3.98</v>
      </c>
      <c r="L277">
        <f ca="1"/>
        <v>5.1100000000000003</v>
      </c>
      <c r="M277">
        <f ca="1"/>
        <v>2.39</v>
      </c>
      <c r="N277" t="str">
        <f ca="1"/>
        <v>C</v>
      </c>
    </row>
    <row r="278" spans="1:14" x14ac:dyDescent="0.3">
      <c r="A278" t="s">
        <v>382</v>
      </c>
      <c r="B278">
        <v>6.38</v>
      </c>
      <c r="C278">
        <v>-3.76</v>
      </c>
      <c r="D278">
        <v>2.7</v>
      </c>
      <c r="E278">
        <v>2.92</v>
      </c>
      <c r="F278" t="s">
        <v>34</v>
      </c>
      <c r="I278" t="str">
        <f ca="1"/>
        <v>Item_238</v>
      </c>
      <c r="J278">
        <f ca="1"/>
        <v>0.33</v>
      </c>
      <c r="K278">
        <f ca="1"/>
        <v>-2.2999999999999998</v>
      </c>
      <c r="L278">
        <f ca="1"/>
        <v>1.46</v>
      </c>
      <c r="M278">
        <f ca="1"/>
        <v>2.61</v>
      </c>
      <c r="N278" t="str">
        <f ca="1"/>
        <v>A</v>
      </c>
    </row>
    <row r="279" spans="1:14" x14ac:dyDescent="0.3">
      <c r="A279" t="s">
        <v>383</v>
      </c>
      <c r="B279">
        <v>3.35</v>
      </c>
      <c r="C279">
        <v>-0.69</v>
      </c>
      <c r="D279">
        <v>0.61</v>
      </c>
      <c r="E279">
        <v>3.49</v>
      </c>
      <c r="F279" t="s">
        <v>32</v>
      </c>
      <c r="I279" t="str">
        <f ca="1"/>
        <v>Item_327</v>
      </c>
      <c r="J279">
        <f ca="1"/>
        <v>8.69</v>
      </c>
      <c r="K279">
        <f ca="1"/>
        <v>4.0199999999999996</v>
      </c>
      <c r="L279">
        <f ca="1"/>
        <v>2.44</v>
      </c>
      <c r="M279">
        <f ca="1"/>
        <v>2.3199999999999998</v>
      </c>
      <c r="N279" t="str">
        <f ca="1"/>
        <v>A</v>
      </c>
    </row>
    <row r="280" spans="1:14" x14ac:dyDescent="0.3">
      <c r="A280" t="s">
        <v>384</v>
      </c>
      <c r="B280">
        <v>-0.84</v>
      </c>
      <c r="C280">
        <v>-2.13</v>
      </c>
      <c r="D280">
        <v>2.5099999999999998</v>
      </c>
      <c r="E280">
        <v>0.97</v>
      </c>
      <c r="F280" t="s">
        <v>34</v>
      </c>
      <c r="I280" t="str">
        <f ca="1"/>
        <v>Item_202</v>
      </c>
      <c r="J280">
        <f ca="1"/>
        <v>3.01</v>
      </c>
      <c r="K280">
        <f ca="1"/>
        <v>-1.36</v>
      </c>
      <c r="L280">
        <f ca="1"/>
        <v>5.28</v>
      </c>
      <c r="M280">
        <f ca="1"/>
        <v>2.17</v>
      </c>
      <c r="N280" t="str">
        <f ca="1"/>
        <v>C</v>
      </c>
    </row>
    <row r="281" spans="1:14" x14ac:dyDescent="0.3">
      <c r="A281" t="s">
        <v>385</v>
      </c>
      <c r="B281">
        <v>2.2000000000000002</v>
      </c>
      <c r="C281">
        <v>-1.26</v>
      </c>
      <c r="D281">
        <v>1.1499999999999999</v>
      </c>
      <c r="E281">
        <v>2.82</v>
      </c>
      <c r="F281" t="s">
        <v>33</v>
      </c>
      <c r="I281" t="str">
        <f ca="1"/>
        <v>Item_223</v>
      </c>
      <c r="J281">
        <f ca="1"/>
        <v>1.61</v>
      </c>
      <c r="K281">
        <f ca="1"/>
        <v>-2.93</v>
      </c>
      <c r="L281">
        <f ca="1"/>
        <v>0.57999999999999996</v>
      </c>
      <c r="M281">
        <f ca="1"/>
        <v>3.44</v>
      </c>
      <c r="N281" t="str">
        <f ca="1"/>
        <v>A</v>
      </c>
    </row>
    <row r="282" spans="1:14" x14ac:dyDescent="0.3">
      <c r="A282" t="s">
        <v>386</v>
      </c>
      <c r="B282">
        <v>8.6999999999999993</v>
      </c>
      <c r="C282">
        <v>-3.25</v>
      </c>
      <c r="D282">
        <v>-2.42</v>
      </c>
      <c r="E282">
        <v>2.75</v>
      </c>
      <c r="F282" t="s">
        <v>32</v>
      </c>
      <c r="I282" t="str">
        <f ca="1"/>
        <v>Item_81</v>
      </c>
      <c r="J282">
        <f ca="1"/>
        <v>-4.6100000000000003</v>
      </c>
      <c r="K282">
        <f ca="1"/>
        <v>-0.66</v>
      </c>
      <c r="L282">
        <f ca="1"/>
        <v>5.42</v>
      </c>
      <c r="M282">
        <f ca="1"/>
        <v>3.26</v>
      </c>
      <c r="N282" t="str">
        <f ca="1"/>
        <v>B</v>
      </c>
    </row>
    <row r="283" spans="1:14" x14ac:dyDescent="0.3">
      <c r="A283" t="s">
        <v>387</v>
      </c>
      <c r="B283">
        <v>4.05</v>
      </c>
      <c r="C283">
        <v>-2.72</v>
      </c>
      <c r="D283">
        <v>-0.4</v>
      </c>
      <c r="E283">
        <v>3.09</v>
      </c>
      <c r="F283" t="s">
        <v>34</v>
      </c>
      <c r="I283" t="str">
        <f ca="1"/>
        <v>Item_10</v>
      </c>
      <c r="J283">
        <f ca="1"/>
        <v>-2.11</v>
      </c>
      <c r="K283">
        <f ca="1"/>
        <v>-1.0900000000000001</v>
      </c>
      <c r="L283">
        <f ca="1"/>
        <v>4.91</v>
      </c>
      <c r="M283">
        <f ca="1"/>
        <v>2.0699999999999998</v>
      </c>
      <c r="N283" t="str">
        <f ca="1"/>
        <v>B</v>
      </c>
    </row>
    <row r="284" spans="1:14" x14ac:dyDescent="0.3">
      <c r="A284" t="s">
        <v>388</v>
      </c>
      <c r="B284">
        <v>0.26</v>
      </c>
      <c r="C284">
        <v>-1.34</v>
      </c>
      <c r="D284">
        <v>2.16</v>
      </c>
      <c r="E284">
        <v>4.2300000000000004</v>
      </c>
      <c r="F284" t="s">
        <v>34</v>
      </c>
      <c r="I284" t="str">
        <f ca="1"/>
        <v>Item_114</v>
      </c>
      <c r="J284">
        <f ca="1"/>
        <v>3.86</v>
      </c>
      <c r="K284">
        <f ca="1"/>
        <v>-3.47</v>
      </c>
      <c r="L284">
        <f ca="1"/>
        <v>-0.16</v>
      </c>
      <c r="M284">
        <f ca="1"/>
        <v>3.31</v>
      </c>
      <c r="N284" t="str">
        <f ca="1"/>
        <v>A</v>
      </c>
    </row>
    <row r="285" spans="1:14" x14ac:dyDescent="0.3">
      <c r="A285" t="s">
        <v>389</v>
      </c>
      <c r="B285">
        <v>1.06</v>
      </c>
      <c r="C285">
        <v>-2.19</v>
      </c>
      <c r="D285">
        <v>-0.97</v>
      </c>
      <c r="E285">
        <v>1.62</v>
      </c>
      <c r="F285" t="s">
        <v>33</v>
      </c>
      <c r="I285" t="str">
        <f ca="1"/>
        <v>Item_366</v>
      </c>
      <c r="J285">
        <f ca="1"/>
        <v>8.0500000000000007</v>
      </c>
      <c r="K285">
        <f ca="1"/>
        <v>3.67</v>
      </c>
      <c r="L285">
        <f ca="1"/>
        <v>1.58</v>
      </c>
      <c r="M285">
        <f ca="1"/>
        <v>1.71</v>
      </c>
      <c r="N285" t="str">
        <f ca="1"/>
        <v>B</v>
      </c>
    </row>
    <row r="286" spans="1:14" x14ac:dyDescent="0.3">
      <c r="A286" t="s">
        <v>390</v>
      </c>
      <c r="B286">
        <v>-0.46</v>
      </c>
      <c r="C286">
        <v>-1.22</v>
      </c>
      <c r="D286">
        <v>6.23</v>
      </c>
      <c r="E286">
        <v>1.26</v>
      </c>
      <c r="F286" t="s">
        <v>32</v>
      </c>
      <c r="I286" t="str">
        <f ca="1"/>
        <v>Item_62</v>
      </c>
      <c r="J286">
        <f ca="1"/>
        <v>1.59</v>
      </c>
      <c r="K286">
        <f ca="1"/>
        <v>-4.66</v>
      </c>
      <c r="L286">
        <f ca="1"/>
        <v>5.6</v>
      </c>
      <c r="M286">
        <f ca="1"/>
        <v>2.86</v>
      </c>
      <c r="N286" t="str">
        <f ca="1"/>
        <v>A</v>
      </c>
    </row>
    <row r="287" spans="1:14" x14ac:dyDescent="0.3">
      <c r="A287" t="s">
        <v>391</v>
      </c>
      <c r="B287">
        <v>0.05</v>
      </c>
      <c r="C287">
        <v>-1.1200000000000001</v>
      </c>
      <c r="D287">
        <v>0.76</v>
      </c>
      <c r="E287">
        <v>1.5</v>
      </c>
      <c r="F287" t="s">
        <v>33</v>
      </c>
      <c r="I287" t="str">
        <f ca="1"/>
        <v>Item_159</v>
      </c>
      <c r="J287">
        <f ca="1"/>
        <v>1.21</v>
      </c>
      <c r="K287">
        <f ca="1"/>
        <v>-1.33</v>
      </c>
      <c r="L287">
        <f ca="1"/>
        <v>0.82</v>
      </c>
      <c r="M287">
        <f ca="1"/>
        <v>2.7</v>
      </c>
      <c r="N287" t="str">
        <f ca="1"/>
        <v>A</v>
      </c>
    </row>
    <row r="288" spans="1:14" x14ac:dyDescent="0.3">
      <c r="A288" t="s">
        <v>392</v>
      </c>
      <c r="B288">
        <v>-2.36</v>
      </c>
      <c r="C288">
        <v>-3.08</v>
      </c>
      <c r="D288">
        <v>2.19</v>
      </c>
      <c r="E288">
        <v>4.1399999999999997</v>
      </c>
      <c r="F288" t="s">
        <v>33</v>
      </c>
      <c r="I288" t="str">
        <f ca="1"/>
        <v>Item_191</v>
      </c>
      <c r="J288">
        <f ca="1"/>
        <v>3.23</v>
      </c>
      <c r="K288">
        <f ca="1"/>
        <v>-1.72</v>
      </c>
      <c r="L288">
        <f ca="1"/>
        <v>4.21</v>
      </c>
      <c r="M288">
        <f ca="1"/>
        <v>3.71</v>
      </c>
      <c r="N288" t="str">
        <f ca="1"/>
        <v>C</v>
      </c>
    </row>
    <row r="289" spans="1:14" x14ac:dyDescent="0.3">
      <c r="A289" t="s">
        <v>393</v>
      </c>
      <c r="B289">
        <v>1.31</v>
      </c>
      <c r="C289">
        <v>0.03</v>
      </c>
      <c r="D289">
        <v>-0.4</v>
      </c>
      <c r="E289">
        <v>2.19</v>
      </c>
      <c r="F289" t="s">
        <v>32</v>
      </c>
      <c r="I289" t="str">
        <f ca="1"/>
        <v>Item_344</v>
      </c>
      <c r="J289">
        <f ca="1"/>
        <v>7.6</v>
      </c>
      <c r="K289">
        <f ca="1"/>
        <v>4.21</v>
      </c>
      <c r="L289">
        <f ca="1"/>
        <v>1.06</v>
      </c>
      <c r="M289">
        <f ca="1"/>
        <v>-1.55</v>
      </c>
      <c r="N289" t="str">
        <f ca="1"/>
        <v>B</v>
      </c>
    </row>
    <row r="290" spans="1:14" x14ac:dyDescent="0.3">
      <c r="A290" t="s">
        <v>394</v>
      </c>
      <c r="B290">
        <v>3.56</v>
      </c>
      <c r="C290">
        <v>-2.37</v>
      </c>
      <c r="D290">
        <v>3.14</v>
      </c>
      <c r="E290">
        <v>3.66</v>
      </c>
      <c r="F290" t="s">
        <v>34</v>
      </c>
      <c r="I290" t="str">
        <f ca="1"/>
        <v>Item_85</v>
      </c>
      <c r="J290">
        <f ca="1"/>
        <v>-2.76</v>
      </c>
      <c r="K290">
        <f ca="1"/>
        <v>-3.15</v>
      </c>
      <c r="L290">
        <f ca="1"/>
        <v>4.96</v>
      </c>
      <c r="M290">
        <f ca="1"/>
        <v>1.69</v>
      </c>
      <c r="N290" t="str">
        <f ca="1"/>
        <v>B</v>
      </c>
    </row>
    <row r="291" spans="1:14" x14ac:dyDescent="0.3">
      <c r="A291" t="s">
        <v>395</v>
      </c>
      <c r="B291">
        <v>10.07</v>
      </c>
      <c r="C291">
        <v>-2.46</v>
      </c>
      <c r="D291">
        <v>0.87</v>
      </c>
      <c r="E291">
        <v>2.86</v>
      </c>
      <c r="F291" t="s">
        <v>32</v>
      </c>
      <c r="I291" t="str">
        <f ca="1"/>
        <v>Item_42</v>
      </c>
      <c r="J291">
        <f ca="1"/>
        <v>-2.13</v>
      </c>
      <c r="K291">
        <f ca="1"/>
        <v>-2.58</v>
      </c>
      <c r="L291">
        <f ca="1"/>
        <v>4.5999999999999996</v>
      </c>
      <c r="M291">
        <f ca="1"/>
        <v>1.94</v>
      </c>
      <c r="N291" t="str">
        <f ca="1"/>
        <v>C</v>
      </c>
    </row>
    <row r="292" spans="1:14" x14ac:dyDescent="0.3">
      <c r="A292" t="s">
        <v>396</v>
      </c>
      <c r="B292">
        <v>3.39</v>
      </c>
      <c r="C292">
        <v>-3.15</v>
      </c>
      <c r="D292">
        <v>2.0099999999999998</v>
      </c>
      <c r="E292">
        <v>3.6</v>
      </c>
      <c r="F292" t="s">
        <v>33</v>
      </c>
      <c r="I292" t="str">
        <f ca="1"/>
        <v>Item_13</v>
      </c>
      <c r="J292">
        <f ca="1"/>
        <v>-4.3899999999999997</v>
      </c>
      <c r="K292">
        <f ca="1"/>
        <v>3.11</v>
      </c>
      <c r="L292">
        <f ca="1"/>
        <v>5.27</v>
      </c>
      <c r="M292">
        <f ca="1"/>
        <v>2.13</v>
      </c>
      <c r="N292" t="str">
        <f ca="1"/>
        <v>C</v>
      </c>
    </row>
    <row r="293" spans="1:14" x14ac:dyDescent="0.3">
      <c r="A293" t="s">
        <v>397</v>
      </c>
      <c r="B293">
        <v>3.53</v>
      </c>
      <c r="C293">
        <v>-0.36</v>
      </c>
      <c r="D293">
        <v>2.33</v>
      </c>
      <c r="E293">
        <v>2.67</v>
      </c>
      <c r="F293" t="s">
        <v>32</v>
      </c>
      <c r="I293" t="str">
        <f ca="1"/>
        <v>Item_340</v>
      </c>
      <c r="J293">
        <f ca="1"/>
        <v>6.8</v>
      </c>
      <c r="K293">
        <f ca="1"/>
        <v>3.4</v>
      </c>
      <c r="L293">
        <f ca="1"/>
        <v>3.78</v>
      </c>
      <c r="M293">
        <f ca="1"/>
        <v>2.1</v>
      </c>
      <c r="N293" t="str">
        <f ca="1"/>
        <v>B</v>
      </c>
    </row>
    <row r="294" spans="1:14" x14ac:dyDescent="0.3">
      <c r="A294" t="s">
        <v>398</v>
      </c>
      <c r="B294">
        <v>2.84</v>
      </c>
      <c r="C294">
        <v>-1.99</v>
      </c>
      <c r="D294">
        <v>1.1000000000000001</v>
      </c>
      <c r="E294">
        <v>0.89</v>
      </c>
      <c r="F294" t="s">
        <v>34</v>
      </c>
      <c r="I294" t="str">
        <f ca="1"/>
        <v>Item_158</v>
      </c>
      <c r="J294">
        <f ca="1"/>
        <v>0.81</v>
      </c>
      <c r="K294">
        <f ca="1"/>
        <v>-2.72</v>
      </c>
      <c r="L294">
        <f ca="1"/>
        <v>2.52</v>
      </c>
      <c r="M294">
        <f ca="1"/>
        <v>4.1900000000000004</v>
      </c>
      <c r="N294" t="str">
        <f ca="1"/>
        <v>C</v>
      </c>
    </row>
    <row r="295" spans="1:14" x14ac:dyDescent="0.3">
      <c r="A295" t="s">
        <v>399</v>
      </c>
      <c r="B295">
        <v>1.62</v>
      </c>
      <c r="C295">
        <v>-2.74</v>
      </c>
      <c r="D295">
        <v>0.02</v>
      </c>
      <c r="E295">
        <v>3</v>
      </c>
      <c r="F295" t="s">
        <v>33</v>
      </c>
      <c r="I295" t="str">
        <f ca="1"/>
        <v>Item_73</v>
      </c>
      <c r="J295">
        <f ca="1"/>
        <v>-3.04</v>
      </c>
      <c r="K295">
        <f ca="1"/>
        <v>-1.69</v>
      </c>
      <c r="L295">
        <f ca="1"/>
        <v>4.91</v>
      </c>
      <c r="M295">
        <f ca="1"/>
        <v>0.78</v>
      </c>
      <c r="N295" t="str">
        <f ca="1"/>
        <v>B</v>
      </c>
    </row>
    <row r="296" spans="1:14" x14ac:dyDescent="0.3">
      <c r="A296" t="s">
        <v>400</v>
      </c>
      <c r="B296">
        <v>8.7100000000000009</v>
      </c>
      <c r="C296">
        <v>-3.81</v>
      </c>
      <c r="D296">
        <v>0.81</v>
      </c>
      <c r="E296">
        <v>2.08</v>
      </c>
      <c r="F296" t="s">
        <v>33</v>
      </c>
      <c r="I296" t="str">
        <f ca="1"/>
        <v>Item_313</v>
      </c>
      <c r="J296">
        <f ca="1"/>
        <v>7.82</v>
      </c>
      <c r="K296">
        <f ca="1"/>
        <v>3.75</v>
      </c>
      <c r="L296">
        <f ca="1"/>
        <v>5.73</v>
      </c>
      <c r="M296">
        <f ca="1"/>
        <v>1.92</v>
      </c>
      <c r="N296" t="str">
        <f ca="1"/>
        <v>C</v>
      </c>
    </row>
    <row r="297" spans="1:14" x14ac:dyDescent="0.3">
      <c r="A297" t="s">
        <v>401</v>
      </c>
      <c r="B297">
        <v>0</v>
      </c>
      <c r="C297">
        <v>-0.98</v>
      </c>
      <c r="D297">
        <v>1.97</v>
      </c>
      <c r="E297">
        <v>3.59</v>
      </c>
      <c r="F297" t="s">
        <v>33</v>
      </c>
      <c r="I297" t="str">
        <f ca="1"/>
        <v>Item_250</v>
      </c>
      <c r="J297">
        <f ca="1"/>
        <v>8.7899999999999991</v>
      </c>
      <c r="K297">
        <f ca="1"/>
        <v>0.28000000000000003</v>
      </c>
      <c r="L297">
        <f ca="1"/>
        <v>5.13</v>
      </c>
      <c r="M297">
        <f ca="1"/>
        <v>2.2799999999999998</v>
      </c>
      <c r="N297" t="str">
        <f ca="1"/>
        <v>A</v>
      </c>
    </row>
    <row r="298" spans="1:14" x14ac:dyDescent="0.3">
      <c r="A298" t="s">
        <v>402</v>
      </c>
      <c r="B298">
        <v>0.91</v>
      </c>
      <c r="C298">
        <v>-3.94</v>
      </c>
      <c r="D298">
        <v>-0.25</v>
      </c>
      <c r="E298">
        <v>2.67</v>
      </c>
      <c r="F298" t="s">
        <v>33</v>
      </c>
      <c r="I298" t="str">
        <f ca="1"/>
        <v>Item_51</v>
      </c>
      <c r="J298">
        <f ca="1"/>
        <v>-2.17</v>
      </c>
      <c r="K298">
        <f ca="1"/>
        <v>-1.74</v>
      </c>
      <c r="L298">
        <f ca="1"/>
        <v>4.47</v>
      </c>
      <c r="M298">
        <f ca="1"/>
        <v>1.1599999999999999</v>
      </c>
      <c r="N298" t="str">
        <f ca="1"/>
        <v>C</v>
      </c>
    </row>
    <row r="299" spans="1:14" x14ac:dyDescent="0.3">
      <c r="A299" t="s">
        <v>403</v>
      </c>
      <c r="B299">
        <v>2.76</v>
      </c>
      <c r="C299">
        <v>-1.39</v>
      </c>
      <c r="D299">
        <v>3.83</v>
      </c>
      <c r="E299">
        <v>2.87</v>
      </c>
      <c r="F299" t="s">
        <v>34</v>
      </c>
      <c r="I299" t="str">
        <f ca="1"/>
        <v>Item_6</v>
      </c>
      <c r="J299">
        <f ca="1"/>
        <v>-0.87</v>
      </c>
      <c r="K299">
        <f ca="1"/>
        <v>0.62</v>
      </c>
      <c r="L299">
        <f ca="1"/>
        <v>5.36</v>
      </c>
      <c r="M299">
        <f ca="1"/>
        <v>0.5</v>
      </c>
      <c r="N299" t="str">
        <f ca="1"/>
        <v>C</v>
      </c>
    </row>
    <row r="300" spans="1:14" x14ac:dyDescent="0.3">
      <c r="A300" t="s">
        <v>404</v>
      </c>
      <c r="B300">
        <v>8.9700000000000006</v>
      </c>
      <c r="C300">
        <v>-2.04</v>
      </c>
      <c r="D300">
        <v>2.54</v>
      </c>
      <c r="E300">
        <v>3.88</v>
      </c>
      <c r="F300" t="s">
        <v>32</v>
      </c>
      <c r="I300" t="str">
        <f ca="1"/>
        <v>Item_149</v>
      </c>
      <c r="J300">
        <f ca="1"/>
        <v>3.48</v>
      </c>
      <c r="K300">
        <f ca="1"/>
        <v>-3.07</v>
      </c>
      <c r="L300">
        <f ca="1"/>
        <v>3.96</v>
      </c>
      <c r="M300">
        <f ca="1"/>
        <v>1.1100000000000001</v>
      </c>
      <c r="N300" t="str">
        <f ca="1"/>
        <v>C</v>
      </c>
    </row>
    <row r="301" spans="1:14" x14ac:dyDescent="0.3">
      <c r="A301" t="s">
        <v>405</v>
      </c>
      <c r="B301">
        <v>-0.97</v>
      </c>
      <c r="C301">
        <v>-2.38</v>
      </c>
      <c r="D301">
        <v>-2.4300000000000002</v>
      </c>
      <c r="E301">
        <v>3.76</v>
      </c>
      <c r="F301" t="s">
        <v>34</v>
      </c>
      <c r="I301" t="str">
        <f ca="1"/>
        <v>Item_52</v>
      </c>
      <c r="J301">
        <f ca="1"/>
        <v>-0.65</v>
      </c>
      <c r="K301">
        <f ca="1"/>
        <v>-3.35</v>
      </c>
      <c r="L301">
        <f ca="1"/>
        <v>5.48</v>
      </c>
      <c r="M301">
        <f ca="1"/>
        <v>2.64</v>
      </c>
      <c r="N301" t="str">
        <f ca="1"/>
        <v>C</v>
      </c>
    </row>
    <row r="302" spans="1:14" x14ac:dyDescent="0.3">
      <c r="A302" t="s">
        <v>406</v>
      </c>
      <c r="B302">
        <v>1.41</v>
      </c>
      <c r="C302">
        <v>-3.11</v>
      </c>
      <c r="D302">
        <v>1.38</v>
      </c>
      <c r="E302">
        <v>3.41</v>
      </c>
      <c r="F302" t="s">
        <v>32</v>
      </c>
      <c r="I302" t="str">
        <f ca="1"/>
        <v>Item_69</v>
      </c>
      <c r="J302">
        <f ca="1"/>
        <v>-0.28999999999999998</v>
      </c>
      <c r="K302">
        <f ca="1"/>
        <v>-1.1200000000000001</v>
      </c>
      <c r="L302">
        <f ca="1"/>
        <v>4.83</v>
      </c>
      <c r="M302">
        <f ca="1"/>
        <v>2.76</v>
      </c>
      <c r="N302" t="str">
        <f ca="1"/>
        <v>A</v>
      </c>
    </row>
    <row r="303" spans="1:14" x14ac:dyDescent="0.3">
      <c r="A303" t="s">
        <v>407</v>
      </c>
      <c r="B303">
        <v>3.52</v>
      </c>
      <c r="C303">
        <v>-0.56000000000000005</v>
      </c>
      <c r="D303">
        <v>-0.01</v>
      </c>
      <c r="E303">
        <v>5.27</v>
      </c>
      <c r="F303" t="s">
        <v>34</v>
      </c>
      <c r="I303" t="str">
        <f ca="1"/>
        <v>Item_195</v>
      </c>
      <c r="J303">
        <f ca="1"/>
        <v>3.48</v>
      </c>
      <c r="K303">
        <f ca="1"/>
        <v>-3.1</v>
      </c>
      <c r="L303">
        <f ca="1"/>
        <v>3.24</v>
      </c>
      <c r="M303">
        <f ca="1"/>
        <v>2.72</v>
      </c>
      <c r="N303" t="str">
        <f ca="1"/>
        <v>B</v>
      </c>
    </row>
    <row r="304" spans="1:14" x14ac:dyDescent="0.3">
      <c r="A304" t="s">
        <v>408</v>
      </c>
      <c r="B304">
        <v>7.35</v>
      </c>
      <c r="C304">
        <v>2.61</v>
      </c>
      <c r="D304">
        <v>1.91</v>
      </c>
      <c r="E304">
        <v>1.3</v>
      </c>
      <c r="F304" t="s">
        <v>33</v>
      </c>
      <c r="I304" t="str">
        <f ca="1"/>
        <v>Item_37</v>
      </c>
      <c r="J304">
        <f ca="1"/>
        <v>-4.75</v>
      </c>
      <c r="K304">
        <f ca="1"/>
        <v>-0.16</v>
      </c>
      <c r="L304">
        <f ca="1"/>
        <v>5.16</v>
      </c>
      <c r="M304">
        <f ca="1"/>
        <v>0.64</v>
      </c>
      <c r="N304" t="str">
        <f ca="1"/>
        <v>A</v>
      </c>
    </row>
    <row r="305" spans="1:14" x14ac:dyDescent="0.3">
      <c r="A305" t="s">
        <v>409</v>
      </c>
      <c r="B305">
        <v>7.86</v>
      </c>
      <c r="C305">
        <v>3.63</v>
      </c>
      <c r="D305">
        <v>2.4</v>
      </c>
      <c r="E305">
        <v>0.27</v>
      </c>
      <c r="F305" t="s">
        <v>32</v>
      </c>
      <c r="I305" t="str">
        <f ca="1"/>
        <v>Item_3</v>
      </c>
      <c r="J305">
        <f ca="1"/>
        <v>0.46</v>
      </c>
      <c r="K305">
        <f ca="1"/>
        <v>-6.14</v>
      </c>
      <c r="L305">
        <f ca="1"/>
        <v>4.6900000000000004</v>
      </c>
      <c r="M305">
        <f ca="1"/>
        <v>1.49</v>
      </c>
      <c r="N305" t="str">
        <f ca="1"/>
        <v>A</v>
      </c>
    </row>
    <row r="306" spans="1:14" x14ac:dyDescent="0.3">
      <c r="A306" t="s">
        <v>410</v>
      </c>
      <c r="B306">
        <v>6</v>
      </c>
      <c r="C306">
        <v>4.5</v>
      </c>
      <c r="D306">
        <v>2.29</v>
      </c>
      <c r="E306">
        <v>3.3</v>
      </c>
      <c r="F306" t="s">
        <v>33</v>
      </c>
      <c r="I306" t="str">
        <f ca="1"/>
        <v>Item_131</v>
      </c>
      <c r="J306">
        <f ca="1"/>
        <v>0.78</v>
      </c>
      <c r="K306">
        <f ca="1"/>
        <v>-4.5199999999999996</v>
      </c>
      <c r="L306">
        <f ca="1"/>
        <v>0.3</v>
      </c>
      <c r="M306">
        <f ca="1"/>
        <v>2.14</v>
      </c>
      <c r="N306" t="str">
        <f ca="1"/>
        <v>A</v>
      </c>
    </row>
    <row r="307" spans="1:14" x14ac:dyDescent="0.3">
      <c r="A307" t="s">
        <v>411</v>
      </c>
      <c r="B307">
        <v>6.66</v>
      </c>
      <c r="C307">
        <v>5</v>
      </c>
      <c r="D307">
        <v>1.7</v>
      </c>
      <c r="E307">
        <v>2.4700000000000002</v>
      </c>
      <c r="F307" t="s">
        <v>34</v>
      </c>
      <c r="I307" t="str">
        <f ca="1"/>
        <v>Item_341</v>
      </c>
      <c r="J307">
        <f ca="1"/>
        <v>6.6</v>
      </c>
      <c r="K307">
        <f ca="1"/>
        <v>5.27</v>
      </c>
      <c r="L307">
        <f ca="1"/>
        <v>3.17</v>
      </c>
      <c r="M307">
        <f ca="1"/>
        <v>-2.74</v>
      </c>
      <c r="N307" t="str">
        <f ca="1"/>
        <v>B</v>
      </c>
    </row>
    <row r="308" spans="1:14" x14ac:dyDescent="0.3">
      <c r="A308" t="s">
        <v>412</v>
      </c>
      <c r="B308">
        <v>7.89</v>
      </c>
      <c r="C308">
        <v>2.6</v>
      </c>
      <c r="D308">
        <v>4.1500000000000004</v>
      </c>
      <c r="E308">
        <v>6.12</v>
      </c>
      <c r="F308" t="s">
        <v>33</v>
      </c>
      <c r="I308" t="str">
        <f ca="1"/>
        <v>Item_5</v>
      </c>
      <c r="J308">
        <f ca="1"/>
        <v>1.83</v>
      </c>
      <c r="K308">
        <f ca="1"/>
        <v>2.04</v>
      </c>
      <c r="L308">
        <f ca="1"/>
        <v>5.33</v>
      </c>
      <c r="M308">
        <f ca="1"/>
        <v>3.84</v>
      </c>
      <c r="N308" t="str">
        <f ca="1"/>
        <v>C</v>
      </c>
    </row>
    <row r="309" spans="1:14" x14ac:dyDescent="0.3">
      <c r="A309" t="s">
        <v>413</v>
      </c>
      <c r="B309">
        <v>6.71</v>
      </c>
      <c r="C309">
        <v>1.98</v>
      </c>
      <c r="D309">
        <v>2.06</v>
      </c>
      <c r="E309">
        <v>2.7</v>
      </c>
      <c r="F309" t="s">
        <v>32</v>
      </c>
      <c r="I309" t="str">
        <f ca="1"/>
        <v>Item_28</v>
      </c>
      <c r="J309">
        <f ca="1"/>
        <v>-1.66</v>
      </c>
      <c r="K309">
        <f ca="1"/>
        <v>1.22</v>
      </c>
      <c r="L309">
        <f ca="1"/>
        <v>4.75</v>
      </c>
      <c r="M309">
        <f ca="1"/>
        <v>1.62</v>
      </c>
      <c r="N309" t="str">
        <f ca="1"/>
        <v>B</v>
      </c>
    </row>
    <row r="310" spans="1:14" x14ac:dyDescent="0.3">
      <c r="A310" t="s">
        <v>414</v>
      </c>
      <c r="B310">
        <v>5.84</v>
      </c>
      <c r="C310">
        <v>3.99</v>
      </c>
      <c r="D310">
        <v>3.55</v>
      </c>
      <c r="E310">
        <v>-1.48</v>
      </c>
      <c r="F310" t="s">
        <v>32</v>
      </c>
      <c r="I310" t="str">
        <f ca="1"/>
        <v>Item_26</v>
      </c>
      <c r="J310">
        <f ca="1"/>
        <v>-2.66</v>
      </c>
      <c r="K310">
        <f ca="1"/>
        <v>1.1299999999999999</v>
      </c>
      <c r="L310">
        <f ca="1"/>
        <v>5.6</v>
      </c>
      <c r="M310">
        <f ca="1"/>
        <v>1.5</v>
      </c>
      <c r="N310" t="str">
        <f ca="1"/>
        <v>C</v>
      </c>
    </row>
    <row r="311" spans="1:14" x14ac:dyDescent="0.3">
      <c r="A311" t="s">
        <v>415</v>
      </c>
      <c r="B311">
        <v>7.56</v>
      </c>
      <c r="C311">
        <v>3.83</v>
      </c>
      <c r="D311">
        <v>5.42</v>
      </c>
      <c r="E311">
        <v>2.83</v>
      </c>
      <c r="F311" t="s">
        <v>34</v>
      </c>
      <c r="I311" t="str">
        <f ca="1"/>
        <v>Item_276</v>
      </c>
      <c r="J311">
        <f ca="1"/>
        <v>5.48</v>
      </c>
      <c r="K311">
        <f ca="1"/>
        <v>-2.2999999999999998</v>
      </c>
      <c r="L311">
        <f ca="1"/>
        <v>0.45</v>
      </c>
      <c r="M311">
        <f ca="1"/>
        <v>3.38</v>
      </c>
      <c r="N311" t="str">
        <f ca="1"/>
        <v>C</v>
      </c>
    </row>
    <row r="312" spans="1:14" x14ac:dyDescent="0.3">
      <c r="A312" t="s">
        <v>416</v>
      </c>
      <c r="B312">
        <v>6.69</v>
      </c>
      <c r="C312">
        <v>4.59</v>
      </c>
      <c r="D312">
        <v>5.66</v>
      </c>
      <c r="E312">
        <v>5.17</v>
      </c>
      <c r="F312" t="s">
        <v>33</v>
      </c>
      <c r="I312" t="str">
        <f ca="1"/>
        <v>Item_102</v>
      </c>
      <c r="J312">
        <f ca="1"/>
        <v>3.35</v>
      </c>
      <c r="K312">
        <f ca="1"/>
        <v>-2.27</v>
      </c>
      <c r="L312">
        <f ca="1"/>
        <v>-0.81</v>
      </c>
      <c r="M312">
        <f ca="1"/>
        <v>3</v>
      </c>
      <c r="N312" t="str">
        <f ca="1"/>
        <v>B</v>
      </c>
    </row>
    <row r="313" spans="1:14" x14ac:dyDescent="0.3">
      <c r="A313" t="s">
        <v>417</v>
      </c>
      <c r="B313">
        <v>7.22</v>
      </c>
      <c r="C313">
        <v>5.04</v>
      </c>
      <c r="D313">
        <v>2.69</v>
      </c>
      <c r="E313">
        <v>0.36</v>
      </c>
      <c r="F313" t="s">
        <v>34</v>
      </c>
      <c r="I313" t="str">
        <f ca="1"/>
        <v>Item_147</v>
      </c>
      <c r="J313">
        <f ca="1"/>
        <v>5.98</v>
      </c>
      <c r="K313">
        <f ca="1"/>
        <v>-1.29</v>
      </c>
      <c r="L313">
        <f ca="1"/>
        <v>2.5099999999999998</v>
      </c>
      <c r="M313">
        <f ca="1"/>
        <v>2.33</v>
      </c>
      <c r="N313" t="str">
        <f ca="1"/>
        <v>A</v>
      </c>
    </row>
    <row r="314" spans="1:14" x14ac:dyDescent="0.3">
      <c r="A314" t="s">
        <v>418</v>
      </c>
      <c r="B314">
        <v>7.82</v>
      </c>
      <c r="C314">
        <v>3.75</v>
      </c>
      <c r="D314">
        <v>5.73</v>
      </c>
      <c r="E314">
        <v>1.92</v>
      </c>
      <c r="F314" t="s">
        <v>32</v>
      </c>
      <c r="I314" t="str">
        <f ca="1"/>
        <v>Item_74</v>
      </c>
      <c r="J314">
        <f ca="1"/>
        <v>-3.26</v>
      </c>
      <c r="K314">
        <f ca="1"/>
        <v>3.13</v>
      </c>
      <c r="L314">
        <f ca="1"/>
        <v>6.48</v>
      </c>
      <c r="M314">
        <f ca="1"/>
        <v>2.9</v>
      </c>
      <c r="N314" t="str">
        <f ca="1"/>
        <v>A</v>
      </c>
    </row>
    <row r="315" spans="1:14" x14ac:dyDescent="0.3">
      <c r="A315" t="s">
        <v>419</v>
      </c>
      <c r="B315">
        <v>4.26</v>
      </c>
      <c r="C315">
        <v>5.14</v>
      </c>
      <c r="D315">
        <v>-0.73</v>
      </c>
      <c r="E315">
        <v>7.45</v>
      </c>
      <c r="F315" t="s">
        <v>33</v>
      </c>
      <c r="I315" t="str">
        <f ca="1"/>
        <v>Item_394</v>
      </c>
      <c r="J315">
        <f ca="1"/>
        <v>6.71</v>
      </c>
      <c r="K315">
        <f ca="1"/>
        <v>4.18</v>
      </c>
      <c r="L315">
        <f ca="1"/>
        <v>4.7699999999999996</v>
      </c>
      <c r="M315">
        <f ca="1"/>
        <v>3.79</v>
      </c>
      <c r="N315" t="str">
        <f ca="1"/>
        <v>B</v>
      </c>
    </row>
    <row r="316" spans="1:14" x14ac:dyDescent="0.3">
      <c r="A316" t="s">
        <v>420</v>
      </c>
      <c r="B316">
        <v>6.14</v>
      </c>
      <c r="C316">
        <v>3.56</v>
      </c>
      <c r="D316">
        <v>3.75</v>
      </c>
      <c r="E316">
        <v>8.34</v>
      </c>
      <c r="F316" t="s">
        <v>34</v>
      </c>
      <c r="I316" t="str">
        <f ca="1"/>
        <v>Item_383</v>
      </c>
      <c r="J316">
        <f ca="1"/>
        <v>6.44</v>
      </c>
      <c r="K316">
        <f ca="1"/>
        <v>3.91</v>
      </c>
      <c r="L316">
        <f ca="1"/>
        <v>7.85</v>
      </c>
      <c r="M316">
        <f ca="1"/>
        <v>-6.3</v>
      </c>
      <c r="N316" t="str">
        <f ca="1"/>
        <v>B</v>
      </c>
    </row>
    <row r="317" spans="1:14" x14ac:dyDescent="0.3">
      <c r="A317" t="s">
        <v>421</v>
      </c>
      <c r="B317">
        <v>7.69</v>
      </c>
      <c r="C317">
        <v>6.02</v>
      </c>
      <c r="D317">
        <v>5.45</v>
      </c>
      <c r="E317">
        <v>1.96</v>
      </c>
      <c r="F317" t="s">
        <v>33</v>
      </c>
      <c r="I317" t="str">
        <f ca="1"/>
        <v>Item_77</v>
      </c>
      <c r="J317">
        <f ca="1"/>
        <v>-1.77</v>
      </c>
      <c r="K317">
        <f ca="1"/>
        <v>-2.2000000000000002</v>
      </c>
      <c r="L317">
        <f ca="1"/>
        <v>4.51</v>
      </c>
      <c r="M317">
        <f ca="1"/>
        <v>1.72</v>
      </c>
      <c r="N317" t="str">
        <f ca="1"/>
        <v>A</v>
      </c>
    </row>
    <row r="318" spans="1:14" x14ac:dyDescent="0.3">
      <c r="A318" t="s">
        <v>422</v>
      </c>
      <c r="B318">
        <v>8.25</v>
      </c>
      <c r="C318">
        <v>2.17</v>
      </c>
      <c r="D318">
        <v>4.63</v>
      </c>
      <c r="E318">
        <v>-1.6</v>
      </c>
      <c r="F318" t="s">
        <v>32</v>
      </c>
      <c r="I318" t="str">
        <f ca="1"/>
        <v>Item_283</v>
      </c>
      <c r="J318">
        <f ca="1"/>
        <v>0.26</v>
      </c>
      <c r="K318">
        <f ca="1"/>
        <v>-1.34</v>
      </c>
      <c r="L318">
        <f ca="1"/>
        <v>2.16</v>
      </c>
      <c r="M318">
        <f ca="1"/>
        <v>4.2300000000000004</v>
      </c>
      <c r="N318" t="str">
        <f ca="1"/>
        <v>B</v>
      </c>
    </row>
    <row r="319" spans="1:14" x14ac:dyDescent="0.3">
      <c r="A319" t="s">
        <v>423</v>
      </c>
      <c r="B319">
        <v>5.65</v>
      </c>
      <c r="C319">
        <v>3.8</v>
      </c>
      <c r="D319">
        <v>-0.7</v>
      </c>
      <c r="E319">
        <v>8.93</v>
      </c>
      <c r="F319" t="s">
        <v>34</v>
      </c>
      <c r="I319" t="str">
        <f ca="1"/>
        <v>Item_408</v>
      </c>
      <c r="J319">
        <f ca="1"/>
        <v>5.91</v>
      </c>
      <c r="K319">
        <f ca="1"/>
        <v>4.72</v>
      </c>
      <c r="L319">
        <f ca="1"/>
        <v>3.68</v>
      </c>
      <c r="M319">
        <f ca="1"/>
        <v>1.64</v>
      </c>
      <c r="N319" t="str">
        <f ca="1"/>
        <v>B</v>
      </c>
    </row>
    <row r="320" spans="1:14" x14ac:dyDescent="0.3">
      <c r="A320" t="s">
        <v>424</v>
      </c>
      <c r="B320">
        <v>6.04</v>
      </c>
      <c r="C320">
        <v>3.11</v>
      </c>
      <c r="D320">
        <v>3.35</v>
      </c>
      <c r="E320">
        <v>-1.68</v>
      </c>
      <c r="F320" t="s">
        <v>32</v>
      </c>
      <c r="I320" t="str">
        <f ca="1"/>
        <v>Item_197</v>
      </c>
      <c r="J320">
        <f ca="1"/>
        <v>5.03</v>
      </c>
      <c r="K320">
        <f ca="1"/>
        <v>-1.54</v>
      </c>
      <c r="L320">
        <f ca="1"/>
        <v>4.45</v>
      </c>
      <c r="M320">
        <f ca="1"/>
        <v>2.6</v>
      </c>
      <c r="N320" t="str">
        <f ca="1"/>
        <v>C</v>
      </c>
    </row>
    <row r="321" spans="1:14" x14ac:dyDescent="0.3">
      <c r="A321" t="s">
        <v>425</v>
      </c>
      <c r="B321">
        <v>5.33</v>
      </c>
      <c r="C321">
        <v>4.47</v>
      </c>
      <c r="D321">
        <v>2.88</v>
      </c>
      <c r="E321">
        <v>7.5</v>
      </c>
      <c r="F321" t="s">
        <v>34</v>
      </c>
      <c r="I321" t="str">
        <f ca="1"/>
        <v>Item_60</v>
      </c>
      <c r="J321">
        <f ca="1"/>
        <v>-6.18</v>
      </c>
      <c r="K321">
        <f ca="1"/>
        <v>0.46</v>
      </c>
      <c r="L321">
        <f ca="1"/>
        <v>4.8899999999999997</v>
      </c>
      <c r="M321">
        <f ca="1"/>
        <v>1.38</v>
      </c>
      <c r="N321" t="str">
        <f ca="1"/>
        <v>C</v>
      </c>
    </row>
    <row r="322" spans="1:14" x14ac:dyDescent="0.3">
      <c r="A322" t="s">
        <v>426</v>
      </c>
      <c r="B322">
        <v>7.2</v>
      </c>
      <c r="C322">
        <v>4.0999999999999996</v>
      </c>
      <c r="D322">
        <v>2.83</v>
      </c>
      <c r="E322">
        <v>5.32</v>
      </c>
      <c r="F322" t="s">
        <v>34</v>
      </c>
      <c r="I322" t="str">
        <f ca="1"/>
        <v>Item_169</v>
      </c>
      <c r="J322">
        <f ca="1"/>
        <v>-0.12</v>
      </c>
      <c r="K322">
        <f ca="1"/>
        <v>-0.97</v>
      </c>
      <c r="L322">
        <f ca="1"/>
        <v>-1.5</v>
      </c>
      <c r="M322">
        <f ca="1"/>
        <v>2.86</v>
      </c>
      <c r="N322" t="str">
        <f ca="1"/>
        <v>A</v>
      </c>
    </row>
    <row r="323" spans="1:14" x14ac:dyDescent="0.3">
      <c r="A323" t="s">
        <v>427</v>
      </c>
      <c r="B323">
        <v>5.32</v>
      </c>
      <c r="C323">
        <v>4.78</v>
      </c>
      <c r="D323">
        <v>2.95</v>
      </c>
      <c r="E323">
        <v>-3.08</v>
      </c>
      <c r="F323" t="s">
        <v>32</v>
      </c>
      <c r="I323" t="str">
        <f ca="1"/>
        <v>Item_259</v>
      </c>
      <c r="J323">
        <f ca="1"/>
        <v>3.43</v>
      </c>
      <c r="K323">
        <f ca="1"/>
        <v>-1</v>
      </c>
      <c r="L323">
        <f ca="1"/>
        <v>4.2</v>
      </c>
      <c r="M323">
        <f ca="1"/>
        <v>2.16</v>
      </c>
      <c r="N323" t="str">
        <f ca="1"/>
        <v>B</v>
      </c>
    </row>
    <row r="324" spans="1:14" x14ac:dyDescent="0.3">
      <c r="A324" t="s">
        <v>428</v>
      </c>
      <c r="B324">
        <v>6.64</v>
      </c>
      <c r="C324">
        <v>3.38</v>
      </c>
      <c r="D324">
        <v>4.54</v>
      </c>
      <c r="E324">
        <v>2.71</v>
      </c>
      <c r="F324" t="s">
        <v>34</v>
      </c>
      <c r="I324" t="str">
        <f ca="1"/>
        <v>Item_399</v>
      </c>
      <c r="J324">
        <f ca="1"/>
        <v>5.08</v>
      </c>
      <c r="K324">
        <f ca="1"/>
        <v>5.94</v>
      </c>
      <c r="L324">
        <f ca="1"/>
        <v>2.8</v>
      </c>
      <c r="M324">
        <f ca="1"/>
        <v>4.6399999999999997</v>
      </c>
      <c r="N324" t="str">
        <f ca="1"/>
        <v>C</v>
      </c>
    </row>
    <row r="325" spans="1:14" x14ac:dyDescent="0.3">
      <c r="A325" t="s">
        <v>429</v>
      </c>
      <c r="B325">
        <v>7.27</v>
      </c>
      <c r="C325">
        <v>3.89</v>
      </c>
      <c r="D325">
        <v>3.71</v>
      </c>
      <c r="E325">
        <v>4.17</v>
      </c>
      <c r="F325" t="s">
        <v>32</v>
      </c>
      <c r="I325" t="str">
        <f ca="1"/>
        <v>Item_14</v>
      </c>
      <c r="J325">
        <f ca="1"/>
        <v>-1.33</v>
      </c>
      <c r="K325">
        <f ca="1"/>
        <v>2.69</v>
      </c>
      <c r="L325">
        <f ca="1"/>
        <v>3.87</v>
      </c>
      <c r="M325">
        <f ca="1"/>
        <v>1.24</v>
      </c>
      <c r="N325" t="str">
        <f ca="1"/>
        <v>C</v>
      </c>
    </row>
    <row r="326" spans="1:14" x14ac:dyDescent="0.3">
      <c r="A326" t="s">
        <v>430</v>
      </c>
      <c r="B326">
        <v>7.54</v>
      </c>
      <c r="C326">
        <v>3.95</v>
      </c>
      <c r="D326">
        <v>1.74</v>
      </c>
      <c r="E326">
        <v>2.48</v>
      </c>
      <c r="F326" t="s">
        <v>34</v>
      </c>
      <c r="I326" t="str">
        <f ca="1"/>
        <v>Item_275</v>
      </c>
      <c r="J326">
        <f ca="1"/>
        <v>14.02</v>
      </c>
      <c r="K326">
        <f ca="1"/>
        <v>-3.15</v>
      </c>
      <c r="L326">
        <f ca="1"/>
        <v>2.2000000000000002</v>
      </c>
      <c r="M326">
        <f ca="1"/>
        <v>3.46</v>
      </c>
      <c r="N326" t="str">
        <f ca="1"/>
        <v>A</v>
      </c>
    </row>
    <row r="327" spans="1:14" x14ac:dyDescent="0.3">
      <c r="A327" t="s">
        <v>431</v>
      </c>
      <c r="B327">
        <v>6.56</v>
      </c>
      <c r="C327">
        <v>4.4800000000000004</v>
      </c>
      <c r="D327">
        <v>3.25</v>
      </c>
      <c r="E327">
        <v>5.05</v>
      </c>
      <c r="F327" t="s">
        <v>32</v>
      </c>
      <c r="I327" t="str">
        <f ca="1"/>
        <v>Item_16</v>
      </c>
      <c r="J327">
        <f ca="1"/>
        <v>-4.08</v>
      </c>
      <c r="K327">
        <f ca="1"/>
        <v>-1.4</v>
      </c>
      <c r="L327">
        <f ca="1"/>
        <v>5.3</v>
      </c>
      <c r="M327">
        <f ca="1"/>
        <v>5.78</v>
      </c>
      <c r="N327" t="str">
        <f ca="1"/>
        <v>C</v>
      </c>
    </row>
    <row r="328" spans="1:14" x14ac:dyDescent="0.3">
      <c r="A328" t="s">
        <v>432</v>
      </c>
      <c r="B328">
        <v>8.69</v>
      </c>
      <c r="C328">
        <v>4.0199999999999996</v>
      </c>
      <c r="D328">
        <v>2.44</v>
      </c>
      <c r="E328">
        <v>2.3199999999999998</v>
      </c>
      <c r="F328" t="s">
        <v>33</v>
      </c>
      <c r="I328" t="str">
        <f ca="1"/>
        <v>Item_148</v>
      </c>
      <c r="J328">
        <f ca="1"/>
        <v>2.25</v>
      </c>
      <c r="K328">
        <f ca="1"/>
        <v>-3.9</v>
      </c>
      <c r="L328">
        <f ca="1"/>
        <v>-2.66</v>
      </c>
      <c r="M328">
        <f ca="1"/>
        <v>3.04</v>
      </c>
      <c r="N328" t="str">
        <f ca="1"/>
        <v>A</v>
      </c>
    </row>
    <row r="329" spans="1:14" x14ac:dyDescent="0.3">
      <c r="A329" t="s">
        <v>433</v>
      </c>
      <c r="B329">
        <v>6.82</v>
      </c>
      <c r="C329">
        <v>5.41</v>
      </c>
      <c r="D329">
        <v>0.64</v>
      </c>
      <c r="E329">
        <v>0.31</v>
      </c>
      <c r="F329" t="s">
        <v>34</v>
      </c>
      <c r="I329" t="str">
        <f ca="1"/>
        <v>Item_176</v>
      </c>
      <c r="J329">
        <f ca="1"/>
        <v>2.35</v>
      </c>
      <c r="K329">
        <f ca="1"/>
        <v>-1.1399999999999999</v>
      </c>
      <c r="L329">
        <f ca="1"/>
        <v>1.94</v>
      </c>
      <c r="M329">
        <f ca="1"/>
        <v>3.72</v>
      </c>
      <c r="N329" t="str">
        <f ca="1"/>
        <v>A</v>
      </c>
    </row>
    <row r="330" spans="1:14" x14ac:dyDescent="0.3">
      <c r="A330" t="s">
        <v>434</v>
      </c>
      <c r="B330">
        <v>6.04</v>
      </c>
      <c r="C330">
        <v>2.84</v>
      </c>
      <c r="D330">
        <v>1.89</v>
      </c>
      <c r="E330">
        <v>-2.0099999999999998</v>
      </c>
      <c r="F330" t="s">
        <v>34</v>
      </c>
      <c r="I330" t="str">
        <f ca="1"/>
        <v>Item_359</v>
      </c>
      <c r="J330">
        <f ca="1"/>
        <v>6.9</v>
      </c>
      <c r="K330">
        <f ca="1"/>
        <v>4.13</v>
      </c>
      <c r="L330">
        <f ca="1"/>
        <v>1.88</v>
      </c>
      <c r="M330">
        <f ca="1"/>
        <v>5.59</v>
      </c>
      <c r="N330" t="str">
        <f ca="1"/>
        <v>B</v>
      </c>
    </row>
    <row r="331" spans="1:14" x14ac:dyDescent="0.3">
      <c r="A331" t="s">
        <v>435</v>
      </c>
      <c r="B331">
        <v>8</v>
      </c>
      <c r="C331">
        <v>4.97</v>
      </c>
      <c r="D331">
        <v>2.0699999999999998</v>
      </c>
      <c r="E331">
        <v>-1.6</v>
      </c>
      <c r="F331" t="s">
        <v>32</v>
      </c>
      <c r="I331" t="str">
        <f ca="1"/>
        <v>Item_188</v>
      </c>
      <c r="J331">
        <f ca="1"/>
        <v>-0.87</v>
      </c>
      <c r="K331">
        <f ca="1"/>
        <v>-2.87</v>
      </c>
      <c r="L331">
        <f ca="1"/>
        <v>1.17</v>
      </c>
      <c r="M331">
        <f ca="1"/>
        <v>1.4</v>
      </c>
      <c r="N331" t="str">
        <f ca="1"/>
        <v>B</v>
      </c>
    </row>
    <row r="332" spans="1:14" x14ac:dyDescent="0.3">
      <c r="A332" t="s">
        <v>436</v>
      </c>
      <c r="B332">
        <v>6.4</v>
      </c>
      <c r="C332">
        <v>5.07</v>
      </c>
      <c r="D332">
        <v>4.6500000000000004</v>
      </c>
      <c r="E332">
        <v>-0.1</v>
      </c>
      <c r="F332" t="s">
        <v>33</v>
      </c>
      <c r="I332" t="str">
        <f ca="1"/>
        <v>Item_278</v>
      </c>
      <c r="J332">
        <f ca="1"/>
        <v>3.35</v>
      </c>
      <c r="K332">
        <f ca="1"/>
        <v>-0.69</v>
      </c>
      <c r="L332">
        <f ca="1"/>
        <v>0.61</v>
      </c>
      <c r="M332">
        <f ca="1"/>
        <v>3.49</v>
      </c>
      <c r="N332" t="str">
        <f ca="1"/>
        <v>C</v>
      </c>
    </row>
    <row r="333" spans="1:14" x14ac:dyDescent="0.3">
      <c r="A333" t="s">
        <v>437</v>
      </c>
      <c r="B333">
        <v>7.89</v>
      </c>
      <c r="C333">
        <v>4.41</v>
      </c>
      <c r="D333">
        <v>6.35</v>
      </c>
      <c r="E333">
        <v>-0.38</v>
      </c>
      <c r="F333" t="s">
        <v>34</v>
      </c>
      <c r="I333" t="str">
        <f ca="1"/>
        <v>Item_107</v>
      </c>
      <c r="J333">
        <f ca="1"/>
        <v>6.97</v>
      </c>
      <c r="K333">
        <f ca="1"/>
        <v>-0.35</v>
      </c>
      <c r="L333">
        <f ca="1"/>
        <v>2.29</v>
      </c>
      <c r="M333">
        <f ca="1"/>
        <v>1.84</v>
      </c>
      <c r="N333" t="str">
        <f ca="1"/>
        <v>A</v>
      </c>
    </row>
    <row r="334" spans="1:14" x14ac:dyDescent="0.3">
      <c r="A334" t="s">
        <v>438</v>
      </c>
      <c r="B334">
        <v>5.54</v>
      </c>
      <c r="C334">
        <v>5.16</v>
      </c>
      <c r="D334">
        <v>3.61</v>
      </c>
      <c r="E334">
        <v>0.6</v>
      </c>
      <c r="F334" t="s">
        <v>32</v>
      </c>
      <c r="I334" t="str">
        <f ca="1"/>
        <v>Item_171</v>
      </c>
      <c r="J334">
        <f ca="1"/>
        <v>1.84</v>
      </c>
      <c r="K334">
        <f ca="1"/>
        <v>-0.31</v>
      </c>
      <c r="L334">
        <f ca="1"/>
        <v>2.7</v>
      </c>
      <c r="M334">
        <f ca="1"/>
        <v>2.61</v>
      </c>
      <c r="N334" t="str">
        <f ca="1"/>
        <v>A</v>
      </c>
    </row>
    <row r="335" spans="1:14" x14ac:dyDescent="0.3">
      <c r="A335" t="s">
        <v>439</v>
      </c>
      <c r="B335">
        <v>6.92</v>
      </c>
      <c r="C335">
        <v>4.3499999999999996</v>
      </c>
      <c r="D335">
        <v>4.2699999999999996</v>
      </c>
      <c r="E335">
        <v>-3.08</v>
      </c>
      <c r="F335" t="s">
        <v>34</v>
      </c>
      <c r="I335" t="str">
        <f ca="1"/>
        <v>Item_100</v>
      </c>
      <c r="J335">
        <f ca="1"/>
        <v>12.34</v>
      </c>
      <c r="K335">
        <f ca="1"/>
        <v>-0.54</v>
      </c>
      <c r="L335">
        <f ca="1"/>
        <v>1.46</v>
      </c>
      <c r="M335">
        <f ca="1"/>
        <v>3.62</v>
      </c>
      <c r="N335" t="str">
        <f ca="1"/>
        <v>C</v>
      </c>
    </row>
    <row r="336" spans="1:14" x14ac:dyDescent="0.3">
      <c r="A336" t="s">
        <v>440</v>
      </c>
      <c r="B336">
        <v>6.26</v>
      </c>
      <c r="C336">
        <v>6.15</v>
      </c>
      <c r="D336">
        <v>0.92</v>
      </c>
      <c r="E336">
        <v>0.7</v>
      </c>
      <c r="F336" t="s">
        <v>32</v>
      </c>
      <c r="I336" t="str">
        <f ca="1"/>
        <v>Item_180</v>
      </c>
      <c r="J336">
        <f ca="1"/>
        <v>2.2799999999999998</v>
      </c>
      <c r="K336">
        <f ca="1"/>
        <v>-2.5299999999999998</v>
      </c>
      <c r="L336">
        <f ca="1"/>
        <v>-2.82</v>
      </c>
      <c r="M336">
        <f ca="1"/>
        <v>2</v>
      </c>
      <c r="N336" t="str">
        <f ca="1"/>
        <v>A</v>
      </c>
    </row>
    <row r="337" spans="1:14" x14ac:dyDescent="0.3">
      <c r="A337" t="s">
        <v>441</v>
      </c>
      <c r="B337">
        <v>5.73</v>
      </c>
      <c r="C337">
        <v>3.83</v>
      </c>
      <c r="D337">
        <v>2.46</v>
      </c>
      <c r="E337">
        <v>4.53</v>
      </c>
      <c r="F337" t="s">
        <v>32</v>
      </c>
      <c r="I337" t="str">
        <f ca="1"/>
        <v>Item_8</v>
      </c>
      <c r="J337">
        <f ca="1"/>
        <v>1.76</v>
      </c>
      <c r="K337">
        <f ca="1"/>
        <v>3.3</v>
      </c>
      <c r="L337">
        <f ca="1"/>
        <v>5.0999999999999996</v>
      </c>
      <c r="M337">
        <f ca="1"/>
        <v>2.54</v>
      </c>
      <c r="N337" t="str">
        <f ca="1"/>
        <v>C</v>
      </c>
    </row>
    <row r="338" spans="1:14" x14ac:dyDescent="0.3">
      <c r="A338" t="s">
        <v>442</v>
      </c>
      <c r="B338">
        <v>6.72</v>
      </c>
      <c r="C338">
        <v>4.88</v>
      </c>
      <c r="D338">
        <v>5.52</v>
      </c>
      <c r="E338">
        <v>-2.35</v>
      </c>
      <c r="F338" t="s">
        <v>34</v>
      </c>
      <c r="I338" t="str">
        <f ca="1"/>
        <v>Item_203</v>
      </c>
      <c r="J338">
        <f ca="1"/>
        <v>3.33</v>
      </c>
      <c r="K338">
        <f ca="1"/>
        <v>-2.17</v>
      </c>
      <c r="L338">
        <f ca="1"/>
        <v>0.56999999999999995</v>
      </c>
      <c r="M338">
        <f ca="1"/>
        <v>2.37</v>
      </c>
      <c r="N338" t="str">
        <f ca="1"/>
        <v>C</v>
      </c>
    </row>
    <row r="339" spans="1:14" x14ac:dyDescent="0.3">
      <c r="A339" t="s">
        <v>443</v>
      </c>
      <c r="B339">
        <v>8.94</v>
      </c>
      <c r="C339">
        <v>3.86</v>
      </c>
      <c r="D339">
        <v>5.29</v>
      </c>
      <c r="E339">
        <v>4.45</v>
      </c>
      <c r="F339" t="s">
        <v>33</v>
      </c>
      <c r="I339" t="str">
        <f ca="1"/>
        <v>Item_221</v>
      </c>
      <c r="J339">
        <f ca="1"/>
        <v>2.95</v>
      </c>
      <c r="K339">
        <f ca="1"/>
        <v>-2.57</v>
      </c>
      <c r="L339">
        <f ca="1"/>
        <v>-2.73</v>
      </c>
      <c r="M339">
        <f ca="1"/>
        <v>3.64</v>
      </c>
      <c r="N339" t="str">
        <f ca="1"/>
        <v>C</v>
      </c>
    </row>
    <row r="340" spans="1:14" x14ac:dyDescent="0.3">
      <c r="A340" t="s">
        <v>444</v>
      </c>
      <c r="B340">
        <v>6.91</v>
      </c>
      <c r="C340">
        <v>4.3099999999999996</v>
      </c>
      <c r="D340">
        <v>4.24</v>
      </c>
      <c r="E340">
        <v>1.1200000000000001</v>
      </c>
      <c r="F340" t="s">
        <v>33</v>
      </c>
      <c r="I340" t="str">
        <f ca="1"/>
        <v>Item_137</v>
      </c>
      <c r="J340">
        <f ca="1"/>
        <v>6.11</v>
      </c>
      <c r="K340">
        <f ca="1"/>
        <v>-2.27</v>
      </c>
      <c r="L340">
        <f ca="1"/>
        <v>2.2000000000000002</v>
      </c>
      <c r="M340">
        <f ca="1"/>
        <v>3.08</v>
      </c>
      <c r="N340" t="str">
        <f ca="1"/>
        <v>A</v>
      </c>
    </row>
    <row r="341" spans="1:14" x14ac:dyDescent="0.3">
      <c r="A341" t="s">
        <v>445</v>
      </c>
      <c r="B341">
        <v>6.8</v>
      </c>
      <c r="C341">
        <v>3.4</v>
      </c>
      <c r="D341">
        <v>3.78</v>
      </c>
      <c r="E341">
        <v>2.1</v>
      </c>
      <c r="F341" t="s">
        <v>34</v>
      </c>
      <c r="I341" t="str">
        <f ca="1"/>
        <v>Item_225</v>
      </c>
      <c r="J341">
        <f ca="1"/>
        <v>1.63</v>
      </c>
      <c r="K341">
        <f ca="1"/>
        <v>-0.76</v>
      </c>
      <c r="L341">
        <f ca="1"/>
        <v>3.22</v>
      </c>
      <c r="M341">
        <f ca="1"/>
        <v>5.73</v>
      </c>
      <c r="N341" t="str">
        <f ca="1"/>
        <v>A</v>
      </c>
    </row>
    <row r="342" spans="1:14" x14ac:dyDescent="0.3">
      <c r="A342" t="s">
        <v>446</v>
      </c>
      <c r="B342">
        <v>6.6</v>
      </c>
      <c r="C342">
        <v>5.27</v>
      </c>
      <c r="D342">
        <v>3.17</v>
      </c>
      <c r="E342">
        <v>-2.74</v>
      </c>
      <c r="F342" t="s">
        <v>34</v>
      </c>
      <c r="I342" t="str">
        <f ca="1"/>
        <v>Item_25</v>
      </c>
      <c r="J342">
        <f ca="1"/>
        <v>-3.21</v>
      </c>
      <c r="K342">
        <f ca="1"/>
        <v>-1.23</v>
      </c>
      <c r="L342">
        <f ca="1"/>
        <v>4.97</v>
      </c>
      <c r="M342">
        <f ca="1"/>
        <v>2.5499999999999998</v>
      </c>
      <c r="N342" t="str">
        <f ca="1"/>
        <v>C</v>
      </c>
    </row>
    <row r="343" spans="1:14" x14ac:dyDescent="0.3">
      <c r="A343" t="s">
        <v>447</v>
      </c>
      <c r="B343">
        <v>6.64</v>
      </c>
      <c r="C343">
        <v>4.8499999999999996</v>
      </c>
      <c r="D343">
        <v>0.14000000000000001</v>
      </c>
      <c r="E343">
        <v>-2.86</v>
      </c>
      <c r="F343" t="s">
        <v>33</v>
      </c>
      <c r="I343" t="str">
        <f ca="1"/>
        <v>Item_273</v>
      </c>
      <c r="J343">
        <f ca="1"/>
        <v>4.8099999999999996</v>
      </c>
      <c r="K343">
        <f ca="1"/>
        <v>-1.06</v>
      </c>
      <c r="L343">
        <f ca="1"/>
        <v>2.69</v>
      </c>
      <c r="M343">
        <f ca="1"/>
        <v>4.74</v>
      </c>
      <c r="N343" t="str">
        <f ca="1"/>
        <v>B</v>
      </c>
    </row>
    <row r="344" spans="1:14" x14ac:dyDescent="0.3">
      <c r="A344" t="s">
        <v>448</v>
      </c>
      <c r="B344">
        <v>7.56</v>
      </c>
      <c r="C344">
        <v>3.89</v>
      </c>
      <c r="D344">
        <v>1.3</v>
      </c>
      <c r="E344">
        <v>4.93</v>
      </c>
      <c r="F344" t="s">
        <v>32</v>
      </c>
      <c r="I344" t="str">
        <f ca="1"/>
        <v>Item_244</v>
      </c>
      <c r="J344">
        <f ca="1"/>
        <v>3.96</v>
      </c>
      <c r="K344">
        <f ca="1"/>
        <v>-0.1</v>
      </c>
      <c r="L344">
        <f ca="1"/>
        <v>0.1</v>
      </c>
      <c r="M344">
        <f ca="1"/>
        <v>4.05</v>
      </c>
      <c r="N344" t="str">
        <f ca="1"/>
        <v>C</v>
      </c>
    </row>
    <row r="345" spans="1:14" x14ac:dyDescent="0.3">
      <c r="A345" t="s">
        <v>449</v>
      </c>
      <c r="B345">
        <v>7.6</v>
      </c>
      <c r="C345">
        <v>4.21</v>
      </c>
      <c r="D345">
        <v>1.06</v>
      </c>
      <c r="E345">
        <v>-1.55</v>
      </c>
      <c r="F345" t="s">
        <v>34</v>
      </c>
      <c r="I345" t="str">
        <f ca="1"/>
        <v>Item_43</v>
      </c>
      <c r="J345">
        <f ca="1"/>
        <v>1.1100000000000001</v>
      </c>
      <c r="K345">
        <f ca="1"/>
        <v>-3.72</v>
      </c>
      <c r="L345">
        <f ca="1"/>
        <v>4.84</v>
      </c>
      <c r="M345">
        <f ca="1"/>
        <v>3.25</v>
      </c>
      <c r="N345" t="str">
        <f ca="1"/>
        <v>B</v>
      </c>
    </row>
    <row r="346" spans="1:14" x14ac:dyDescent="0.3">
      <c r="A346" t="s">
        <v>450</v>
      </c>
      <c r="B346">
        <v>7.8</v>
      </c>
      <c r="C346">
        <v>5.19</v>
      </c>
      <c r="D346">
        <v>3.63</v>
      </c>
      <c r="E346">
        <v>5.98</v>
      </c>
      <c r="F346" t="s">
        <v>34</v>
      </c>
      <c r="I346" t="str">
        <f ca="1"/>
        <v>Item_355</v>
      </c>
      <c r="J346">
        <f ca="1"/>
        <v>6.19</v>
      </c>
      <c r="K346">
        <f ca="1"/>
        <v>5</v>
      </c>
      <c r="L346">
        <f ca="1"/>
        <v>4.38</v>
      </c>
      <c r="M346">
        <f ca="1"/>
        <v>1.52</v>
      </c>
      <c r="N346" t="str">
        <f ca="1"/>
        <v>A</v>
      </c>
    </row>
    <row r="347" spans="1:14" x14ac:dyDescent="0.3">
      <c r="A347" t="s">
        <v>451</v>
      </c>
      <c r="B347">
        <v>5.47</v>
      </c>
      <c r="C347">
        <v>4.13</v>
      </c>
      <c r="D347">
        <v>1.36</v>
      </c>
      <c r="E347">
        <v>-1.07</v>
      </c>
      <c r="F347" t="s">
        <v>32</v>
      </c>
      <c r="I347" t="str">
        <f ca="1"/>
        <v>Item_173</v>
      </c>
      <c r="J347">
        <f ca="1"/>
        <v>2.14</v>
      </c>
      <c r="K347">
        <f ca="1"/>
        <v>0.33</v>
      </c>
      <c r="L347">
        <f ca="1"/>
        <v>4.45</v>
      </c>
      <c r="M347">
        <f ca="1"/>
        <v>4.49</v>
      </c>
      <c r="N347" t="str">
        <f ca="1"/>
        <v>A</v>
      </c>
    </row>
    <row r="348" spans="1:14" x14ac:dyDescent="0.3">
      <c r="A348" t="s">
        <v>452</v>
      </c>
      <c r="B348">
        <v>6.78</v>
      </c>
      <c r="C348">
        <v>3.39</v>
      </c>
      <c r="D348">
        <v>-0.28000000000000003</v>
      </c>
      <c r="E348">
        <v>5.69</v>
      </c>
      <c r="F348" t="s">
        <v>34</v>
      </c>
      <c r="I348" t="str">
        <f ca="1"/>
        <v>Item_193</v>
      </c>
      <c r="J348">
        <f ca="1"/>
        <v>-1.72</v>
      </c>
      <c r="K348">
        <f ca="1"/>
        <v>-2.2400000000000002</v>
      </c>
      <c r="L348">
        <f ca="1"/>
        <v>3.54</v>
      </c>
      <c r="M348">
        <f ca="1"/>
        <v>3.15</v>
      </c>
      <c r="N348" t="str">
        <f ca="1"/>
        <v>A</v>
      </c>
    </row>
    <row r="349" spans="1:14" x14ac:dyDescent="0.3">
      <c r="A349" t="s">
        <v>453</v>
      </c>
      <c r="B349">
        <v>7.46</v>
      </c>
      <c r="C349">
        <v>3.71</v>
      </c>
      <c r="D349">
        <v>3.22</v>
      </c>
      <c r="E349">
        <v>8.5</v>
      </c>
      <c r="F349" t="s">
        <v>34</v>
      </c>
      <c r="I349" t="str">
        <f ca="1"/>
        <v>Item_96</v>
      </c>
      <c r="J349">
        <f ca="1"/>
        <v>4.91</v>
      </c>
      <c r="K349">
        <f ca="1"/>
        <v>0.14000000000000001</v>
      </c>
      <c r="L349">
        <f ca="1"/>
        <v>0.92</v>
      </c>
      <c r="M349">
        <f ca="1"/>
        <v>3.02</v>
      </c>
      <c r="N349" t="str">
        <f ca="1"/>
        <v>B</v>
      </c>
    </row>
    <row r="350" spans="1:14" x14ac:dyDescent="0.3">
      <c r="A350" t="s">
        <v>454</v>
      </c>
      <c r="B350">
        <v>7.23</v>
      </c>
      <c r="C350">
        <v>4.34</v>
      </c>
      <c r="D350">
        <v>3.3</v>
      </c>
      <c r="E350">
        <v>-1.24</v>
      </c>
      <c r="F350" t="s">
        <v>34</v>
      </c>
      <c r="I350" t="str">
        <f ca="1"/>
        <v>Item_39</v>
      </c>
      <c r="J350">
        <f ca="1"/>
        <v>0.53</v>
      </c>
      <c r="K350">
        <f ca="1"/>
        <v>-0.6</v>
      </c>
      <c r="L350">
        <f ca="1"/>
        <v>5.19</v>
      </c>
      <c r="M350">
        <f ca="1"/>
        <v>2.1800000000000002</v>
      </c>
      <c r="N350" t="str">
        <f ca="1"/>
        <v>C</v>
      </c>
    </row>
    <row r="351" spans="1:14" x14ac:dyDescent="0.3">
      <c r="A351" t="s">
        <v>455</v>
      </c>
      <c r="B351">
        <v>8.2799999999999994</v>
      </c>
      <c r="C351">
        <v>3.51</v>
      </c>
      <c r="D351">
        <v>-2.16</v>
      </c>
      <c r="E351">
        <v>-0.93</v>
      </c>
      <c r="F351" t="s">
        <v>34</v>
      </c>
      <c r="I351" t="str">
        <f ca="1"/>
        <v>Item_127</v>
      </c>
      <c r="J351">
        <f ca="1"/>
        <v>2.0699999999999998</v>
      </c>
      <c r="K351">
        <f ca="1"/>
        <v>-2.7</v>
      </c>
      <c r="L351">
        <f ca="1"/>
        <v>-2.0699999999999998</v>
      </c>
      <c r="M351">
        <f ca="1"/>
        <v>1.51</v>
      </c>
      <c r="N351" t="str">
        <f ca="1"/>
        <v>B</v>
      </c>
    </row>
    <row r="352" spans="1:14" x14ac:dyDescent="0.3">
      <c r="A352" t="s">
        <v>456</v>
      </c>
      <c r="B352">
        <v>7.17</v>
      </c>
      <c r="C352">
        <v>3.77</v>
      </c>
      <c r="D352">
        <v>3.75</v>
      </c>
      <c r="E352">
        <v>0.94</v>
      </c>
      <c r="F352" t="s">
        <v>34</v>
      </c>
      <c r="I352" t="str">
        <f ca="1"/>
        <v>Item_308</v>
      </c>
      <c r="J352">
        <f ca="1"/>
        <v>6.71</v>
      </c>
      <c r="K352">
        <f ca="1"/>
        <v>1.98</v>
      </c>
      <c r="L352">
        <f ca="1"/>
        <v>2.06</v>
      </c>
      <c r="M352">
        <f ca="1"/>
        <v>2.7</v>
      </c>
      <c r="N352" t="str">
        <f ca="1"/>
        <v>C</v>
      </c>
    </row>
    <row r="353" spans="1:14" x14ac:dyDescent="0.3">
      <c r="A353" t="s">
        <v>457</v>
      </c>
      <c r="B353">
        <v>7.91</v>
      </c>
      <c r="C353">
        <v>4.91</v>
      </c>
      <c r="D353">
        <v>0.22</v>
      </c>
      <c r="E353">
        <v>1.61</v>
      </c>
      <c r="F353" t="s">
        <v>34</v>
      </c>
      <c r="I353" t="str">
        <f ca="1"/>
        <v>Item_299</v>
      </c>
      <c r="J353">
        <f ca="1"/>
        <v>8.9700000000000006</v>
      </c>
      <c r="K353">
        <f ca="1"/>
        <v>-2.04</v>
      </c>
      <c r="L353">
        <f ca="1"/>
        <v>2.54</v>
      </c>
      <c r="M353">
        <f ca="1"/>
        <v>3.88</v>
      </c>
      <c r="N353" t="str">
        <f ca="1"/>
        <v>C</v>
      </c>
    </row>
    <row r="354" spans="1:14" x14ac:dyDescent="0.3">
      <c r="A354" t="s">
        <v>458</v>
      </c>
      <c r="B354">
        <v>6.67</v>
      </c>
      <c r="C354">
        <v>5.52</v>
      </c>
      <c r="D354">
        <v>5.94</v>
      </c>
      <c r="E354">
        <v>8</v>
      </c>
      <c r="F354" t="s">
        <v>34</v>
      </c>
      <c r="I354" t="str">
        <f ca="1"/>
        <v>Item_116</v>
      </c>
      <c r="J354">
        <f ca="1"/>
        <v>0.55000000000000004</v>
      </c>
      <c r="K354">
        <f ca="1"/>
        <v>-2.96</v>
      </c>
      <c r="L354">
        <f ca="1"/>
        <v>1.89</v>
      </c>
      <c r="M354">
        <f ca="1"/>
        <v>1.85</v>
      </c>
      <c r="N354" t="str">
        <f ca="1"/>
        <v>C</v>
      </c>
    </row>
    <row r="355" spans="1:14" x14ac:dyDescent="0.3">
      <c r="A355" t="s">
        <v>459</v>
      </c>
      <c r="B355">
        <v>7.22</v>
      </c>
      <c r="C355">
        <v>3.63</v>
      </c>
      <c r="D355">
        <v>0.79</v>
      </c>
      <c r="E355">
        <v>5.75</v>
      </c>
      <c r="F355" t="s">
        <v>34</v>
      </c>
      <c r="I355" t="str">
        <f ca="1"/>
        <v>Item_398</v>
      </c>
      <c r="J355">
        <f ca="1"/>
        <v>6.67</v>
      </c>
      <c r="K355">
        <f ca="1"/>
        <v>4.26</v>
      </c>
      <c r="L355">
        <f ca="1"/>
        <v>1.51</v>
      </c>
      <c r="M355">
        <f ca="1"/>
        <v>5.49</v>
      </c>
      <c r="N355" t="str">
        <f ca="1"/>
        <v>C</v>
      </c>
    </row>
    <row r="356" spans="1:14" x14ac:dyDescent="0.3">
      <c r="A356" t="s">
        <v>460</v>
      </c>
      <c r="B356">
        <v>6.19</v>
      </c>
      <c r="C356">
        <v>5</v>
      </c>
      <c r="D356">
        <v>4.38</v>
      </c>
      <c r="E356">
        <v>1.52</v>
      </c>
      <c r="F356" t="s">
        <v>33</v>
      </c>
      <c r="I356" t="str">
        <f ca="1"/>
        <v>Item_132</v>
      </c>
      <c r="J356">
        <f ca="1"/>
        <v>3.71</v>
      </c>
      <c r="K356">
        <f ca="1"/>
        <v>-1.43</v>
      </c>
      <c r="L356">
        <f ca="1"/>
        <v>3.49</v>
      </c>
      <c r="M356">
        <f ca="1"/>
        <v>0.61</v>
      </c>
      <c r="N356" t="str">
        <f ca="1"/>
        <v>A</v>
      </c>
    </row>
    <row r="357" spans="1:14" x14ac:dyDescent="0.3">
      <c r="A357" t="s">
        <v>461</v>
      </c>
      <c r="B357">
        <v>5.38</v>
      </c>
      <c r="C357">
        <v>5.91</v>
      </c>
      <c r="D357">
        <v>-1.1399999999999999</v>
      </c>
      <c r="E357">
        <v>5.29</v>
      </c>
      <c r="F357" t="s">
        <v>33</v>
      </c>
      <c r="I357" t="str">
        <f ca="1"/>
        <v>Item_104</v>
      </c>
      <c r="J357">
        <f ca="1"/>
        <v>2.19</v>
      </c>
      <c r="K357">
        <f ca="1"/>
        <v>-1.77</v>
      </c>
      <c r="L357">
        <f ca="1"/>
        <v>1.26</v>
      </c>
      <c r="M357">
        <f ca="1"/>
        <v>3.68</v>
      </c>
      <c r="N357" t="str">
        <f ca="1"/>
        <v>A</v>
      </c>
    </row>
    <row r="358" spans="1:14" x14ac:dyDescent="0.3">
      <c r="A358" t="s">
        <v>462</v>
      </c>
      <c r="B358">
        <v>7.56</v>
      </c>
      <c r="C358">
        <v>2.95</v>
      </c>
      <c r="D358">
        <v>4.54</v>
      </c>
      <c r="E358">
        <v>0.05</v>
      </c>
      <c r="F358" t="s">
        <v>32</v>
      </c>
      <c r="I358" t="str">
        <f ca="1"/>
        <v>Item_251</v>
      </c>
      <c r="J358">
        <f ca="1"/>
        <v>-0.59</v>
      </c>
      <c r="K358">
        <f ca="1"/>
        <v>-1</v>
      </c>
      <c r="L358">
        <f ca="1"/>
        <v>-0.14000000000000001</v>
      </c>
      <c r="M358">
        <f ca="1"/>
        <v>3.52</v>
      </c>
      <c r="N358" t="str">
        <f ca="1"/>
        <v>C</v>
      </c>
    </row>
    <row r="359" spans="1:14" x14ac:dyDescent="0.3">
      <c r="A359" t="s">
        <v>463</v>
      </c>
      <c r="B359">
        <v>9</v>
      </c>
      <c r="C359">
        <v>2.97</v>
      </c>
      <c r="D359">
        <v>1.23</v>
      </c>
      <c r="E359">
        <v>3.67</v>
      </c>
      <c r="F359" t="s">
        <v>32</v>
      </c>
      <c r="I359" t="str">
        <f ca="1"/>
        <v>Item_172</v>
      </c>
      <c r="J359">
        <f ca="1"/>
        <v>2.02</v>
      </c>
      <c r="K359">
        <f ca="1"/>
        <v>-3.52</v>
      </c>
      <c r="L359">
        <f ca="1"/>
        <v>0.27</v>
      </c>
      <c r="M359">
        <f ca="1"/>
        <v>3.51</v>
      </c>
      <c r="N359" t="str">
        <f ca="1"/>
        <v>C</v>
      </c>
    </row>
    <row r="360" spans="1:14" x14ac:dyDescent="0.3">
      <c r="A360" t="s">
        <v>464</v>
      </c>
      <c r="B360">
        <v>6.9</v>
      </c>
      <c r="C360">
        <v>4.13</v>
      </c>
      <c r="D360">
        <v>1.88</v>
      </c>
      <c r="E360">
        <v>5.59</v>
      </c>
      <c r="F360" t="s">
        <v>34</v>
      </c>
      <c r="I360" t="str">
        <f ca="1"/>
        <v>Item_145</v>
      </c>
      <c r="J360">
        <f ca="1"/>
        <v>7.77</v>
      </c>
      <c r="K360">
        <f ca="1"/>
        <v>-2.0099999999999998</v>
      </c>
      <c r="L360">
        <f ca="1"/>
        <v>-0.85</v>
      </c>
      <c r="M360">
        <f ca="1"/>
        <v>2.96</v>
      </c>
      <c r="N360" t="str">
        <f ca="1"/>
        <v>A</v>
      </c>
    </row>
    <row r="361" spans="1:14" x14ac:dyDescent="0.3">
      <c r="A361" t="s">
        <v>465</v>
      </c>
      <c r="B361">
        <v>7.86</v>
      </c>
      <c r="C361">
        <v>3.99</v>
      </c>
      <c r="D361">
        <v>2.54</v>
      </c>
      <c r="E361">
        <v>3.04</v>
      </c>
      <c r="F361" t="s">
        <v>33</v>
      </c>
      <c r="I361" t="str">
        <f ca="1"/>
        <v>Item_27</v>
      </c>
      <c r="J361">
        <f ca="1"/>
        <v>0.54</v>
      </c>
      <c r="K361">
        <f ca="1"/>
        <v>4.58</v>
      </c>
      <c r="L361">
        <f ca="1"/>
        <v>5.87</v>
      </c>
      <c r="M361">
        <f ca="1"/>
        <v>1.41</v>
      </c>
      <c r="N361" t="str">
        <f ca="1"/>
        <v>C</v>
      </c>
    </row>
    <row r="362" spans="1:14" x14ac:dyDescent="0.3">
      <c r="A362" t="s">
        <v>466</v>
      </c>
      <c r="B362">
        <v>6.84</v>
      </c>
      <c r="C362">
        <v>3.25</v>
      </c>
      <c r="D362">
        <v>0.3</v>
      </c>
      <c r="E362">
        <v>1.87</v>
      </c>
      <c r="F362" t="s">
        <v>33</v>
      </c>
      <c r="I362" t="str">
        <f ca="1"/>
        <v>Item_255</v>
      </c>
      <c r="J362">
        <f ca="1"/>
        <v>4.91</v>
      </c>
      <c r="K362">
        <f ca="1"/>
        <v>-1.07</v>
      </c>
      <c r="L362">
        <f ca="1"/>
        <v>2.88</v>
      </c>
      <c r="M362">
        <f ca="1"/>
        <v>2.84</v>
      </c>
      <c r="N362" t="str">
        <f ca="1"/>
        <v>C</v>
      </c>
    </row>
    <row r="363" spans="1:14" x14ac:dyDescent="0.3">
      <c r="A363" t="s">
        <v>467</v>
      </c>
      <c r="B363">
        <v>7</v>
      </c>
      <c r="C363">
        <v>3.64</v>
      </c>
      <c r="D363">
        <v>4.7300000000000004</v>
      </c>
      <c r="E363">
        <v>-4.1500000000000004</v>
      </c>
      <c r="F363" t="s">
        <v>33</v>
      </c>
      <c r="I363" t="str">
        <f ca="1"/>
        <v>Item_303</v>
      </c>
      <c r="J363">
        <f ca="1"/>
        <v>7.35</v>
      </c>
      <c r="K363">
        <f ca="1"/>
        <v>2.61</v>
      </c>
      <c r="L363">
        <f ca="1"/>
        <v>1.91</v>
      </c>
      <c r="M363">
        <f ca="1"/>
        <v>1.3</v>
      </c>
      <c r="N363" t="str">
        <f ca="1"/>
        <v>A</v>
      </c>
    </row>
    <row r="364" spans="1:14" x14ac:dyDescent="0.3">
      <c r="A364" t="s">
        <v>468</v>
      </c>
      <c r="B364">
        <v>7.39</v>
      </c>
      <c r="C364">
        <v>3.04</v>
      </c>
      <c r="D364">
        <v>4.5</v>
      </c>
      <c r="E364">
        <v>-0.79</v>
      </c>
      <c r="F364" t="s">
        <v>34</v>
      </c>
      <c r="I364" t="str">
        <f ca="1"/>
        <v>Item_373</v>
      </c>
      <c r="J364">
        <f ca="1"/>
        <v>7.76</v>
      </c>
      <c r="K364">
        <f ca="1"/>
        <v>5.62</v>
      </c>
      <c r="L364">
        <f ca="1"/>
        <v>-2.58</v>
      </c>
      <c r="M364">
        <f ca="1"/>
        <v>2.3199999999999998</v>
      </c>
      <c r="N364" t="str">
        <f ca="1"/>
        <v>B</v>
      </c>
    </row>
    <row r="365" spans="1:14" x14ac:dyDescent="0.3">
      <c r="A365" t="s">
        <v>469</v>
      </c>
      <c r="B365">
        <v>7.18</v>
      </c>
      <c r="C365">
        <v>3.25</v>
      </c>
      <c r="D365">
        <v>3.58</v>
      </c>
      <c r="E365">
        <v>9.4</v>
      </c>
      <c r="F365" t="s">
        <v>34</v>
      </c>
      <c r="I365" t="str">
        <f ca="1"/>
        <v>Item_175</v>
      </c>
      <c r="J365">
        <f ca="1"/>
        <v>-1.35</v>
      </c>
      <c r="K365">
        <f ca="1"/>
        <v>-2.2400000000000002</v>
      </c>
      <c r="L365">
        <f ca="1"/>
        <v>1.8</v>
      </c>
      <c r="M365">
        <f ca="1"/>
        <v>4.5199999999999996</v>
      </c>
      <c r="N365" t="str">
        <f ca="1"/>
        <v>A</v>
      </c>
    </row>
    <row r="366" spans="1:14" x14ac:dyDescent="0.3">
      <c r="A366" t="s">
        <v>470</v>
      </c>
      <c r="B366">
        <v>6.11</v>
      </c>
      <c r="C366">
        <v>4.03</v>
      </c>
      <c r="D366">
        <v>4.79</v>
      </c>
      <c r="E366">
        <v>0.53</v>
      </c>
      <c r="F366" t="s">
        <v>33</v>
      </c>
      <c r="I366" t="str">
        <f ca="1"/>
        <v>Item_411</v>
      </c>
      <c r="J366">
        <f ca="1"/>
        <v>9.5399999999999991</v>
      </c>
      <c r="K366">
        <f ca="1"/>
        <v>2.82</v>
      </c>
      <c r="L366">
        <f ca="1"/>
        <v>4.2300000000000004</v>
      </c>
      <c r="M366">
        <f ca="1"/>
        <v>1.8</v>
      </c>
      <c r="N366" t="str">
        <f ca="1"/>
        <v>B</v>
      </c>
    </row>
    <row r="367" spans="1:14" x14ac:dyDescent="0.3">
      <c r="A367" t="s">
        <v>471</v>
      </c>
      <c r="B367">
        <v>8.0500000000000007</v>
      </c>
      <c r="C367">
        <v>3.67</v>
      </c>
      <c r="D367">
        <v>1.58</v>
      </c>
      <c r="E367">
        <v>1.71</v>
      </c>
      <c r="F367" t="s">
        <v>34</v>
      </c>
      <c r="I367" t="str">
        <f ca="1"/>
        <v>Item_23</v>
      </c>
      <c r="J367">
        <f ca="1"/>
        <v>-0.52</v>
      </c>
      <c r="K367">
        <f ca="1"/>
        <v>-2.2200000000000002</v>
      </c>
      <c r="L367">
        <f ca="1"/>
        <v>4.93</v>
      </c>
      <c r="M367">
        <f ca="1"/>
        <v>0.68</v>
      </c>
      <c r="N367" t="str">
        <f ca="1"/>
        <v>B</v>
      </c>
    </row>
    <row r="368" spans="1:14" x14ac:dyDescent="0.3">
      <c r="A368" t="s">
        <v>472</v>
      </c>
      <c r="B368">
        <v>6.41</v>
      </c>
      <c r="C368">
        <v>4.67</v>
      </c>
      <c r="D368">
        <v>2.44</v>
      </c>
      <c r="E368">
        <v>3.24</v>
      </c>
      <c r="F368" t="s">
        <v>32</v>
      </c>
      <c r="I368" t="str">
        <f ca="1"/>
        <v>Item_101</v>
      </c>
      <c r="J368">
        <f ca="1"/>
        <v>-1.1200000000000001</v>
      </c>
      <c r="K368">
        <f ca="1"/>
        <v>-1.91</v>
      </c>
      <c r="L368">
        <f ca="1"/>
        <v>2.69</v>
      </c>
      <c r="M368">
        <f ca="1"/>
        <v>2.85</v>
      </c>
      <c r="N368" t="str">
        <f ca="1"/>
        <v>A</v>
      </c>
    </row>
    <row r="369" spans="1:14" x14ac:dyDescent="0.3">
      <c r="A369" t="s">
        <v>473</v>
      </c>
      <c r="B369">
        <v>7.53</v>
      </c>
      <c r="C369">
        <v>4.1399999999999997</v>
      </c>
      <c r="D369">
        <v>1.39</v>
      </c>
      <c r="E369">
        <v>1.4</v>
      </c>
      <c r="F369" t="s">
        <v>33</v>
      </c>
      <c r="I369" t="str">
        <f ca="1"/>
        <v>Item_265</v>
      </c>
      <c r="J369">
        <f ca="1"/>
        <v>2.2799999999999998</v>
      </c>
      <c r="K369">
        <f ca="1"/>
        <v>-1.1100000000000001</v>
      </c>
      <c r="L369">
        <f ca="1"/>
        <v>2.09</v>
      </c>
      <c r="M369">
        <f ca="1"/>
        <v>2.92</v>
      </c>
      <c r="N369" t="str">
        <f ca="1"/>
        <v>A</v>
      </c>
    </row>
    <row r="370" spans="1:14" x14ac:dyDescent="0.3">
      <c r="A370" t="s">
        <v>474</v>
      </c>
      <c r="B370">
        <v>6.49</v>
      </c>
      <c r="C370">
        <v>1.27</v>
      </c>
      <c r="D370">
        <v>4.05</v>
      </c>
      <c r="E370">
        <v>5.38</v>
      </c>
      <c r="F370" t="s">
        <v>33</v>
      </c>
      <c r="I370" t="str">
        <f ca="1"/>
        <v>Item_288</v>
      </c>
      <c r="J370">
        <f ca="1"/>
        <v>1.31</v>
      </c>
      <c r="K370">
        <f ca="1"/>
        <v>0.03</v>
      </c>
      <c r="L370">
        <f ca="1"/>
        <v>-0.4</v>
      </c>
      <c r="M370">
        <f ca="1"/>
        <v>2.19</v>
      </c>
      <c r="N370" t="str">
        <f ca="1"/>
        <v>C</v>
      </c>
    </row>
    <row r="371" spans="1:14" x14ac:dyDescent="0.3">
      <c r="A371" t="s">
        <v>475</v>
      </c>
      <c r="B371">
        <v>5.28</v>
      </c>
      <c r="C371">
        <v>4.0599999999999996</v>
      </c>
      <c r="D371">
        <v>4.13</v>
      </c>
      <c r="E371">
        <v>3.07</v>
      </c>
      <c r="F371" t="s">
        <v>32</v>
      </c>
      <c r="I371" t="str">
        <f ca="1"/>
        <v>Item_125</v>
      </c>
      <c r="J371">
        <f ca="1"/>
        <v>5.4</v>
      </c>
      <c r="K371">
        <f ca="1"/>
        <v>-1.35</v>
      </c>
      <c r="L371">
        <f ca="1"/>
        <v>1.9</v>
      </c>
      <c r="M371">
        <f ca="1"/>
        <v>3.66</v>
      </c>
      <c r="N371" t="str">
        <f ca="1"/>
        <v>B</v>
      </c>
    </row>
    <row r="372" spans="1:14" x14ac:dyDescent="0.3">
      <c r="A372" t="s">
        <v>476</v>
      </c>
      <c r="B372">
        <v>7.24</v>
      </c>
      <c r="C372">
        <v>3.49</v>
      </c>
      <c r="D372">
        <v>3.15</v>
      </c>
      <c r="E372">
        <v>-1.06</v>
      </c>
      <c r="F372" t="s">
        <v>32</v>
      </c>
      <c r="I372" t="str">
        <f ca="1"/>
        <v>Item_235</v>
      </c>
      <c r="J372">
        <f ca="1"/>
        <v>5.74</v>
      </c>
      <c r="K372">
        <f ca="1"/>
        <v>-2.1800000000000002</v>
      </c>
      <c r="L372">
        <f ca="1"/>
        <v>0.59</v>
      </c>
      <c r="M372">
        <f ca="1"/>
        <v>2.4700000000000002</v>
      </c>
      <c r="N372" t="str">
        <f ca="1"/>
        <v>C</v>
      </c>
    </row>
    <row r="373" spans="1:14" x14ac:dyDescent="0.3">
      <c r="A373" t="s">
        <v>477</v>
      </c>
      <c r="B373">
        <v>7.93</v>
      </c>
      <c r="C373">
        <v>2.91</v>
      </c>
      <c r="D373">
        <v>-0.33</v>
      </c>
      <c r="E373">
        <v>6.16</v>
      </c>
      <c r="F373" t="s">
        <v>33</v>
      </c>
      <c r="I373" t="str">
        <f ca="1"/>
        <v>Item_20</v>
      </c>
      <c r="J373">
        <f ca="1"/>
        <v>-3.58</v>
      </c>
      <c r="K373">
        <f ca="1"/>
        <v>0.41</v>
      </c>
      <c r="L373">
        <f ca="1"/>
        <v>4.12</v>
      </c>
      <c r="M373">
        <f ca="1"/>
        <v>2.44</v>
      </c>
      <c r="N373" t="str">
        <f ca="1"/>
        <v>A</v>
      </c>
    </row>
    <row r="374" spans="1:14" x14ac:dyDescent="0.3">
      <c r="A374" t="s">
        <v>478</v>
      </c>
      <c r="B374">
        <v>7.76</v>
      </c>
      <c r="C374">
        <v>5.62</v>
      </c>
      <c r="D374">
        <v>-2.58</v>
      </c>
      <c r="E374">
        <v>2.3199999999999998</v>
      </c>
      <c r="F374" t="s">
        <v>34</v>
      </c>
      <c r="I374" t="str">
        <f ca="1"/>
        <v>Item_70</v>
      </c>
      <c r="J374">
        <f ca="1"/>
        <v>-7.37</v>
      </c>
      <c r="K374">
        <f ca="1"/>
        <v>-4.38</v>
      </c>
      <c r="L374">
        <f ca="1"/>
        <v>6.09</v>
      </c>
      <c r="M374">
        <f ca="1"/>
        <v>2.4</v>
      </c>
      <c r="N374" t="str">
        <f ca="1"/>
        <v>A</v>
      </c>
    </row>
    <row r="375" spans="1:14" x14ac:dyDescent="0.3">
      <c r="A375" t="s">
        <v>479</v>
      </c>
      <c r="B375">
        <v>7.5</v>
      </c>
      <c r="C375">
        <v>6.21</v>
      </c>
      <c r="D375">
        <v>3.87</v>
      </c>
      <c r="E375">
        <v>7.22</v>
      </c>
      <c r="F375" t="s">
        <v>33</v>
      </c>
      <c r="I375" t="str">
        <f ca="1"/>
        <v>Item_335</v>
      </c>
      <c r="J375">
        <f ca="1"/>
        <v>6.26</v>
      </c>
      <c r="K375">
        <f ca="1"/>
        <v>6.15</v>
      </c>
      <c r="L375">
        <f ca="1"/>
        <v>0.92</v>
      </c>
      <c r="M375">
        <f ca="1"/>
        <v>0.7</v>
      </c>
      <c r="N375" t="str">
        <f ca="1"/>
        <v>C</v>
      </c>
    </row>
    <row r="376" spans="1:14" x14ac:dyDescent="0.3">
      <c r="A376" t="s">
        <v>480</v>
      </c>
      <c r="B376">
        <v>6.46</v>
      </c>
      <c r="C376">
        <v>3.99</v>
      </c>
      <c r="D376">
        <v>1.1100000000000001</v>
      </c>
      <c r="E376">
        <v>-4.47</v>
      </c>
      <c r="F376" t="s">
        <v>34</v>
      </c>
      <c r="I376" t="str">
        <f ca="1"/>
        <v>Item_381</v>
      </c>
      <c r="J376">
        <f ca="1"/>
        <v>5.59</v>
      </c>
      <c r="K376">
        <f ca="1"/>
        <v>3.31</v>
      </c>
      <c r="L376">
        <f ca="1"/>
        <v>2.6</v>
      </c>
      <c r="M376">
        <f ca="1"/>
        <v>1.9</v>
      </c>
      <c r="N376" t="str">
        <f ca="1"/>
        <v>B</v>
      </c>
    </row>
    <row r="377" spans="1:14" x14ac:dyDescent="0.3">
      <c r="A377" t="s">
        <v>481</v>
      </c>
      <c r="B377">
        <v>6.49</v>
      </c>
      <c r="C377">
        <v>2.62</v>
      </c>
      <c r="D377">
        <v>1.65</v>
      </c>
      <c r="E377">
        <v>1.55</v>
      </c>
      <c r="F377" t="s">
        <v>33</v>
      </c>
      <c r="I377" t="str">
        <f ca="1"/>
        <v>Item_82</v>
      </c>
      <c r="J377">
        <f ca="1"/>
        <v>-5</v>
      </c>
      <c r="K377">
        <f ca="1"/>
        <v>-3.25</v>
      </c>
      <c r="L377">
        <f ca="1"/>
        <v>5.13</v>
      </c>
      <c r="M377">
        <f ca="1"/>
        <v>3.07</v>
      </c>
      <c r="N377" t="str">
        <f ca="1"/>
        <v>C</v>
      </c>
    </row>
    <row r="378" spans="1:14" x14ac:dyDescent="0.3">
      <c r="A378" t="s">
        <v>482</v>
      </c>
      <c r="B378">
        <v>4.68</v>
      </c>
      <c r="C378">
        <v>4.6500000000000004</v>
      </c>
      <c r="D378">
        <v>4.66</v>
      </c>
      <c r="E378">
        <v>4.1900000000000004</v>
      </c>
      <c r="F378" t="s">
        <v>34</v>
      </c>
      <c r="I378" t="str">
        <f ca="1"/>
        <v>Item_91</v>
      </c>
      <c r="J378">
        <f ca="1"/>
        <v>-1.27</v>
      </c>
      <c r="K378">
        <f ca="1"/>
        <v>-3.08</v>
      </c>
      <c r="L378">
        <f ca="1"/>
        <v>3.45</v>
      </c>
      <c r="M378">
        <f ca="1"/>
        <v>2.35</v>
      </c>
      <c r="N378" t="str">
        <f ca="1"/>
        <v>C</v>
      </c>
    </row>
    <row r="379" spans="1:14" x14ac:dyDescent="0.3">
      <c r="A379" t="s">
        <v>483</v>
      </c>
      <c r="B379">
        <v>7.56</v>
      </c>
      <c r="C379">
        <v>5.78</v>
      </c>
      <c r="D379">
        <v>0.32</v>
      </c>
      <c r="E379">
        <v>4.9400000000000004</v>
      </c>
      <c r="F379" t="s">
        <v>33</v>
      </c>
      <c r="I379" t="str">
        <f ca="1"/>
        <v>Item_237</v>
      </c>
      <c r="J379">
        <f ca="1"/>
        <v>4.88</v>
      </c>
      <c r="K379">
        <f ca="1"/>
        <v>-1.62</v>
      </c>
      <c r="L379">
        <f ca="1"/>
        <v>-1.2</v>
      </c>
      <c r="M379">
        <f ca="1"/>
        <v>4.25</v>
      </c>
      <c r="N379" t="str">
        <f ca="1"/>
        <v>A</v>
      </c>
    </row>
    <row r="380" spans="1:14" x14ac:dyDescent="0.3">
      <c r="A380" t="s">
        <v>484</v>
      </c>
      <c r="B380">
        <v>5.68</v>
      </c>
      <c r="C380">
        <v>3.38</v>
      </c>
      <c r="D380">
        <v>2.8</v>
      </c>
      <c r="E380">
        <v>-2</v>
      </c>
      <c r="F380" t="s">
        <v>33</v>
      </c>
      <c r="I380" t="str">
        <f ca="1"/>
        <v>Item_329</v>
      </c>
      <c r="J380">
        <f ca="1"/>
        <v>6.04</v>
      </c>
      <c r="K380">
        <f ca="1"/>
        <v>2.84</v>
      </c>
      <c r="L380">
        <f ca="1"/>
        <v>1.89</v>
      </c>
      <c r="M380">
        <f ca="1"/>
        <v>-2.0099999999999998</v>
      </c>
      <c r="N380" t="str">
        <f ca="1"/>
        <v>B</v>
      </c>
    </row>
    <row r="381" spans="1:14" x14ac:dyDescent="0.3">
      <c r="A381" t="s">
        <v>485</v>
      </c>
      <c r="B381">
        <v>5.87</v>
      </c>
      <c r="C381">
        <v>4.0999999999999996</v>
      </c>
      <c r="D381">
        <v>2.39</v>
      </c>
      <c r="E381">
        <v>0.34</v>
      </c>
      <c r="F381" t="s">
        <v>32</v>
      </c>
      <c r="I381" t="str">
        <f ca="1"/>
        <v>Item_105</v>
      </c>
      <c r="J381">
        <f ca="1"/>
        <v>4.7</v>
      </c>
      <c r="K381">
        <f ca="1"/>
        <v>-1.37</v>
      </c>
      <c r="L381">
        <f ca="1"/>
        <v>1.77</v>
      </c>
      <c r="M381">
        <f ca="1"/>
        <v>4.03</v>
      </c>
      <c r="N381" t="str">
        <f ca="1"/>
        <v>A</v>
      </c>
    </row>
    <row r="382" spans="1:14" x14ac:dyDescent="0.3">
      <c r="A382" t="s">
        <v>486</v>
      </c>
      <c r="B382">
        <v>5.59</v>
      </c>
      <c r="C382">
        <v>3.31</v>
      </c>
      <c r="D382">
        <v>2.6</v>
      </c>
      <c r="E382">
        <v>1.9</v>
      </c>
      <c r="F382" t="s">
        <v>34</v>
      </c>
      <c r="I382" t="str">
        <f ca="1"/>
        <v>Item_385</v>
      </c>
      <c r="J382">
        <f ca="1"/>
        <v>8.19</v>
      </c>
      <c r="K382">
        <f ca="1"/>
        <v>4.2699999999999996</v>
      </c>
      <c r="L382">
        <f ca="1"/>
        <v>3.9</v>
      </c>
      <c r="M382">
        <f ca="1"/>
        <v>-2.68</v>
      </c>
      <c r="N382" t="str">
        <f ca="1"/>
        <v>C</v>
      </c>
    </row>
    <row r="383" spans="1:14" x14ac:dyDescent="0.3">
      <c r="A383" t="s">
        <v>487</v>
      </c>
      <c r="B383">
        <v>7.21</v>
      </c>
      <c r="C383">
        <v>3.63</v>
      </c>
      <c r="D383">
        <v>2.04</v>
      </c>
      <c r="E383">
        <v>-1.06</v>
      </c>
      <c r="F383" t="s">
        <v>32</v>
      </c>
      <c r="I383" t="str">
        <f ca="1"/>
        <v>Item_326</v>
      </c>
      <c r="J383">
        <f ca="1"/>
        <v>6.56</v>
      </c>
      <c r="K383">
        <f ca="1"/>
        <v>4.4800000000000004</v>
      </c>
      <c r="L383">
        <f ca="1"/>
        <v>3.25</v>
      </c>
      <c r="M383">
        <f ca="1"/>
        <v>5.05</v>
      </c>
      <c r="N383" t="str">
        <f ca="1"/>
        <v>C</v>
      </c>
    </row>
    <row r="384" spans="1:14" x14ac:dyDescent="0.3">
      <c r="A384" t="s">
        <v>488</v>
      </c>
      <c r="B384">
        <v>6.44</v>
      </c>
      <c r="C384">
        <v>3.91</v>
      </c>
      <c r="D384">
        <v>7.85</v>
      </c>
      <c r="E384">
        <v>-6.3</v>
      </c>
      <c r="F384" t="s">
        <v>34</v>
      </c>
      <c r="I384" t="str">
        <f ca="1"/>
        <v>Item_404</v>
      </c>
      <c r="J384">
        <f ca="1"/>
        <v>7.26</v>
      </c>
      <c r="K384">
        <f ca="1"/>
        <v>4.26</v>
      </c>
      <c r="L384">
        <f ca="1"/>
        <v>0.43</v>
      </c>
      <c r="M384">
        <f ca="1"/>
        <v>4.92</v>
      </c>
      <c r="N384" t="str">
        <f ca="1"/>
        <v>C</v>
      </c>
    </row>
    <row r="385" spans="1:14" x14ac:dyDescent="0.3">
      <c r="A385" t="s">
        <v>489</v>
      </c>
      <c r="B385">
        <v>6.46</v>
      </c>
      <c r="C385">
        <v>4.37</v>
      </c>
      <c r="D385">
        <v>3.1</v>
      </c>
      <c r="E385">
        <v>-5.25</v>
      </c>
      <c r="F385" t="s">
        <v>34</v>
      </c>
      <c r="I385" t="str">
        <f ca="1"/>
        <v>Item_345</v>
      </c>
      <c r="J385">
        <f ca="1"/>
        <v>7.8</v>
      </c>
      <c r="K385">
        <f ca="1"/>
        <v>5.19</v>
      </c>
      <c r="L385">
        <f ca="1"/>
        <v>3.63</v>
      </c>
      <c r="M385">
        <f ca="1"/>
        <v>5.98</v>
      </c>
      <c r="N385" t="str">
        <f ca="1"/>
        <v>B</v>
      </c>
    </row>
    <row r="386" spans="1:14" x14ac:dyDescent="0.3">
      <c r="A386" t="s">
        <v>490</v>
      </c>
      <c r="B386">
        <v>8.19</v>
      </c>
      <c r="C386">
        <v>4.2699999999999996</v>
      </c>
      <c r="D386">
        <v>3.9</v>
      </c>
      <c r="E386">
        <v>-2.68</v>
      </c>
      <c r="F386" t="s">
        <v>32</v>
      </c>
      <c r="I386" t="str">
        <f ca="1"/>
        <v>Item_358</v>
      </c>
      <c r="J386">
        <f ca="1"/>
        <v>9</v>
      </c>
      <c r="K386">
        <f ca="1"/>
        <v>2.97</v>
      </c>
      <c r="L386">
        <f ca="1"/>
        <v>1.23</v>
      </c>
      <c r="M386">
        <f ca="1"/>
        <v>3.67</v>
      </c>
      <c r="N386" t="str">
        <f ca="1"/>
        <v>C</v>
      </c>
    </row>
    <row r="387" spans="1:14" x14ac:dyDescent="0.3">
      <c r="A387" t="s">
        <v>491</v>
      </c>
      <c r="B387">
        <v>7.97</v>
      </c>
      <c r="C387">
        <v>4.28</v>
      </c>
      <c r="D387">
        <v>-1.54</v>
      </c>
      <c r="E387">
        <v>-6.56</v>
      </c>
      <c r="F387" t="s">
        <v>32</v>
      </c>
      <c r="I387" t="str">
        <f ca="1"/>
        <v>Item_279</v>
      </c>
      <c r="J387">
        <f ca="1"/>
        <v>-0.84</v>
      </c>
      <c r="K387">
        <f ca="1"/>
        <v>-2.13</v>
      </c>
      <c r="L387">
        <f ca="1"/>
        <v>2.5099999999999998</v>
      </c>
      <c r="M387">
        <f ca="1"/>
        <v>0.97</v>
      </c>
      <c r="N387" t="str">
        <f ca="1"/>
        <v>B</v>
      </c>
    </row>
    <row r="388" spans="1:14" x14ac:dyDescent="0.3">
      <c r="A388" t="s">
        <v>492</v>
      </c>
      <c r="B388">
        <v>7.84</v>
      </c>
      <c r="C388">
        <v>2.92</v>
      </c>
      <c r="D388">
        <v>3.91</v>
      </c>
      <c r="E388">
        <v>3.25</v>
      </c>
      <c r="F388" t="s">
        <v>33</v>
      </c>
      <c r="I388" t="str">
        <f ca="1"/>
        <v>Item_348</v>
      </c>
      <c r="J388">
        <f ca="1"/>
        <v>7.46</v>
      </c>
      <c r="K388">
        <f ca="1"/>
        <v>3.71</v>
      </c>
      <c r="L388">
        <f ca="1"/>
        <v>3.22</v>
      </c>
      <c r="M388">
        <f ca="1"/>
        <v>8.5</v>
      </c>
      <c r="N388" t="str">
        <f ca="1"/>
        <v>B</v>
      </c>
    </row>
    <row r="389" spans="1:14" x14ac:dyDescent="0.3">
      <c r="A389" t="s">
        <v>493</v>
      </c>
      <c r="B389">
        <v>7.48</v>
      </c>
      <c r="C389">
        <v>2.92</v>
      </c>
      <c r="D389">
        <v>4.2</v>
      </c>
      <c r="E389">
        <v>0</v>
      </c>
      <c r="F389" t="s">
        <v>34</v>
      </c>
      <c r="I389" t="str">
        <f ca="1"/>
        <v>Item_113</v>
      </c>
      <c r="J389">
        <f ca="1"/>
        <v>0.97</v>
      </c>
      <c r="K389">
        <f ca="1"/>
        <v>-2.2799999999999998</v>
      </c>
      <c r="L389">
        <f ca="1"/>
        <v>-1.47</v>
      </c>
      <c r="M389">
        <f ca="1"/>
        <v>1.62</v>
      </c>
      <c r="N389" t="str">
        <f ca="1"/>
        <v>A</v>
      </c>
    </row>
    <row r="390" spans="1:14" x14ac:dyDescent="0.3">
      <c r="A390" t="s">
        <v>494</v>
      </c>
      <c r="B390">
        <v>7.22</v>
      </c>
      <c r="C390">
        <v>4.93</v>
      </c>
      <c r="D390">
        <v>3.02</v>
      </c>
      <c r="E390">
        <v>-1.07</v>
      </c>
      <c r="F390" t="s">
        <v>32</v>
      </c>
      <c r="I390" t="str">
        <f ca="1"/>
        <v>Item_11</v>
      </c>
      <c r="J390">
        <f ca="1"/>
        <v>-0.72</v>
      </c>
      <c r="K390">
        <f ca="1"/>
        <v>-1.17</v>
      </c>
      <c r="L390">
        <f ca="1"/>
        <v>5.17</v>
      </c>
      <c r="M390">
        <f ca="1"/>
        <v>3.51</v>
      </c>
      <c r="N390" t="str">
        <f ca="1"/>
        <v>A</v>
      </c>
    </row>
    <row r="391" spans="1:14" x14ac:dyDescent="0.3">
      <c r="A391" t="s">
        <v>495</v>
      </c>
      <c r="B391">
        <v>6.68</v>
      </c>
      <c r="C391">
        <v>2.63</v>
      </c>
      <c r="D391">
        <v>2.12</v>
      </c>
      <c r="E391">
        <v>3.59</v>
      </c>
      <c r="F391" t="s">
        <v>34</v>
      </c>
      <c r="I391" t="str">
        <f ca="1"/>
        <v>Item_372</v>
      </c>
      <c r="J391">
        <f ca="1"/>
        <v>7.93</v>
      </c>
      <c r="K391">
        <f ca="1"/>
        <v>2.91</v>
      </c>
      <c r="L391">
        <f ca="1"/>
        <v>-0.33</v>
      </c>
      <c r="M391">
        <f ca="1"/>
        <v>6.16</v>
      </c>
      <c r="N391" t="str">
        <f ca="1"/>
        <v>A</v>
      </c>
    </row>
    <row r="392" spans="1:14" x14ac:dyDescent="0.3">
      <c r="A392" t="s">
        <v>496</v>
      </c>
      <c r="B392">
        <v>9.3000000000000007</v>
      </c>
      <c r="C392">
        <v>3.55</v>
      </c>
      <c r="D392">
        <v>2.5499999999999998</v>
      </c>
      <c r="E392">
        <v>1.1100000000000001</v>
      </c>
      <c r="F392" t="s">
        <v>32</v>
      </c>
      <c r="I392" t="str">
        <f ca="1"/>
        <v>Item_216</v>
      </c>
      <c r="J392">
        <f ca="1"/>
        <v>-1.45</v>
      </c>
      <c r="K392">
        <f ca="1"/>
        <v>-1.83</v>
      </c>
      <c r="L392">
        <f ca="1"/>
        <v>-1.41</v>
      </c>
      <c r="M392">
        <f ca="1"/>
        <v>3.63</v>
      </c>
      <c r="N392" t="str">
        <f ca="1"/>
        <v>B</v>
      </c>
    </row>
    <row r="393" spans="1:14" x14ac:dyDescent="0.3">
      <c r="A393" t="s">
        <v>497</v>
      </c>
      <c r="B393">
        <v>6.63</v>
      </c>
      <c r="C393">
        <v>4.16</v>
      </c>
      <c r="D393">
        <v>3.47</v>
      </c>
      <c r="E393">
        <v>-1.87</v>
      </c>
      <c r="F393" t="s">
        <v>32</v>
      </c>
      <c r="I393" t="str">
        <f ca="1"/>
        <v>Item_397</v>
      </c>
      <c r="J393">
        <f ca="1"/>
        <v>6.52</v>
      </c>
      <c r="K393">
        <f ca="1"/>
        <v>4.01</v>
      </c>
      <c r="L393">
        <f ca="1"/>
        <v>1.1399999999999999</v>
      </c>
      <c r="M393">
        <f ca="1"/>
        <v>0.56000000000000005</v>
      </c>
      <c r="N393" t="str">
        <f ca="1"/>
        <v>C</v>
      </c>
    </row>
    <row r="394" spans="1:14" x14ac:dyDescent="0.3">
      <c r="A394" t="s">
        <v>498</v>
      </c>
      <c r="B394">
        <v>4.9800000000000004</v>
      </c>
      <c r="C394">
        <v>3.19</v>
      </c>
      <c r="D394">
        <v>3.14</v>
      </c>
      <c r="E394">
        <v>-4.83</v>
      </c>
      <c r="F394" t="s">
        <v>34</v>
      </c>
      <c r="I394" t="str">
        <f ca="1"/>
        <v>Item_215</v>
      </c>
      <c r="J394">
        <f ca="1"/>
        <v>1.49</v>
      </c>
      <c r="K394">
        <f ca="1"/>
        <v>-3.32</v>
      </c>
      <c r="L394">
        <f ca="1"/>
        <v>-1.1299999999999999</v>
      </c>
      <c r="M394">
        <f ca="1"/>
        <v>2.65</v>
      </c>
      <c r="N394" t="str">
        <f ca="1"/>
        <v>A</v>
      </c>
    </row>
    <row r="395" spans="1:14" x14ac:dyDescent="0.3">
      <c r="A395" t="s">
        <v>499</v>
      </c>
      <c r="B395">
        <v>6.71</v>
      </c>
      <c r="C395">
        <v>4.18</v>
      </c>
      <c r="D395">
        <v>4.7699999999999996</v>
      </c>
      <c r="E395">
        <v>3.79</v>
      </c>
      <c r="F395" t="s">
        <v>34</v>
      </c>
      <c r="I395" t="str">
        <f ca="1"/>
        <v>Item_40</v>
      </c>
      <c r="J395">
        <f ca="1"/>
        <v>-1.38</v>
      </c>
      <c r="K395">
        <f ca="1"/>
        <v>-0.04</v>
      </c>
      <c r="L395">
        <f ca="1"/>
        <v>5.6</v>
      </c>
      <c r="M395">
        <f ca="1"/>
        <v>0.84</v>
      </c>
      <c r="N395" t="str">
        <f ca="1"/>
        <v>A</v>
      </c>
    </row>
    <row r="396" spans="1:14" x14ac:dyDescent="0.3">
      <c r="A396" t="s">
        <v>500</v>
      </c>
      <c r="B396">
        <v>4.72</v>
      </c>
      <c r="C396">
        <v>6.31</v>
      </c>
      <c r="D396">
        <v>2.56</v>
      </c>
      <c r="E396">
        <v>7.66</v>
      </c>
      <c r="F396" t="s">
        <v>32</v>
      </c>
      <c r="I396" t="str">
        <f ca="1"/>
        <v>Item_292</v>
      </c>
      <c r="J396">
        <f ca="1"/>
        <v>3.53</v>
      </c>
      <c r="K396">
        <f ca="1"/>
        <v>-0.36</v>
      </c>
      <c r="L396">
        <f ca="1"/>
        <v>2.33</v>
      </c>
      <c r="M396">
        <f ca="1"/>
        <v>2.67</v>
      </c>
      <c r="N396" t="str">
        <f ca="1"/>
        <v>C</v>
      </c>
    </row>
    <row r="397" spans="1:14" x14ac:dyDescent="0.3">
      <c r="A397" t="s">
        <v>501</v>
      </c>
      <c r="B397">
        <v>6.09</v>
      </c>
      <c r="C397">
        <v>4.1900000000000004</v>
      </c>
      <c r="D397">
        <v>4.29</v>
      </c>
      <c r="E397">
        <v>5.72</v>
      </c>
      <c r="F397" t="s">
        <v>32</v>
      </c>
      <c r="I397" t="str">
        <f ca="1"/>
        <v>Item_205</v>
      </c>
      <c r="J397">
        <f ca="1"/>
        <v>2.21</v>
      </c>
      <c r="K397">
        <f ca="1"/>
        <v>-1.57</v>
      </c>
      <c r="L397">
        <f ca="1"/>
        <v>-1.87</v>
      </c>
      <c r="M397">
        <f ca="1"/>
        <v>3.79</v>
      </c>
      <c r="N397" t="str">
        <f ca="1"/>
        <v>B</v>
      </c>
    </row>
    <row r="398" spans="1:14" x14ac:dyDescent="0.3">
      <c r="A398" t="s">
        <v>502</v>
      </c>
      <c r="B398">
        <v>6.52</v>
      </c>
      <c r="C398">
        <v>4.01</v>
      </c>
      <c r="D398">
        <v>1.1399999999999999</v>
      </c>
      <c r="E398">
        <v>0.56000000000000005</v>
      </c>
      <c r="F398" t="s">
        <v>32</v>
      </c>
      <c r="I398" t="str">
        <f ca="1"/>
        <v>Item_245</v>
      </c>
      <c r="J398">
        <f ca="1"/>
        <v>2.2200000000000002</v>
      </c>
      <c r="K398">
        <f ca="1"/>
        <v>-1.69</v>
      </c>
      <c r="L398">
        <f ca="1"/>
        <v>0.52</v>
      </c>
      <c r="M398">
        <f ca="1"/>
        <v>3.77</v>
      </c>
      <c r="N398" t="str">
        <f ca="1"/>
        <v>A</v>
      </c>
    </row>
    <row r="399" spans="1:14" x14ac:dyDescent="0.3">
      <c r="A399" t="s">
        <v>503</v>
      </c>
      <c r="B399">
        <v>6.67</v>
      </c>
      <c r="C399">
        <v>4.26</v>
      </c>
      <c r="D399">
        <v>1.51</v>
      </c>
      <c r="E399">
        <v>5.49</v>
      </c>
      <c r="F399" t="s">
        <v>32</v>
      </c>
      <c r="I399" t="str">
        <f ca="1"/>
        <v>Item_379</v>
      </c>
      <c r="J399">
        <f ca="1"/>
        <v>5.68</v>
      </c>
      <c r="K399">
        <f ca="1"/>
        <v>3.38</v>
      </c>
      <c r="L399">
        <f ca="1"/>
        <v>2.8</v>
      </c>
      <c r="M399">
        <f ca="1"/>
        <v>-2</v>
      </c>
      <c r="N399" t="str">
        <f ca="1"/>
        <v>A</v>
      </c>
    </row>
    <row r="400" spans="1:14" x14ac:dyDescent="0.3">
      <c r="A400" t="s">
        <v>504</v>
      </c>
      <c r="B400">
        <v>5.08</v>
      </c>
      <c r="C400">
        <v>5.94</v>
      </c>
      <c r="D400">
        <v>2.8</v>
      </c>
      <c r="E400">
        <v>4.6399999999999997</v>
      </c>
      <c r="F400" t="s">
        <v>32</v>
      </c>
      <c r="I400" t="str">
        <f ca="1"/>
        <v>Item_287</v>
      </c>
      <c r="J400">
        <f ca="1"/>
        <v>-2.36</v>
      </c>
      <c r="K400">
        <f ca="1"/>
        <v>-3.08</v>
      </c>
      <c r="L400">
        <f ca="1"/>
        <v>2.19</v>
      </c>
      <c r="M400">
        <f ca="1"/>
        <v>4.1399999999999997</v>
      </c>
      <c r="N400" t="str">
        <f ca="1"/>
        <v>A</v>
      </c>
    </row>
    <row r="401" spans="1:14" x14ac:dyDescent="0.3">
      <c r="A401" t="s">
        <v>505</v>
      </c>
      <c r="B401">
        <v>7.72</v>
      </c>
      <c r="C401">
        <v>3.64</v>
      </c>
      <c r="D401">
        <v>2.72</v>
      </c>
      <c r="E401">
        <v>8.06</v>
      </c>
      <c r="F401" t="s">
        <v>32</v>
      </c>
      <c r="I401" t="str">
        <f ca="1"/>
        <v>Item_382</v>
      </c>
      <c r="J401">
        <f ca="1"/>
        <v>7.21</v>
      </c>
      <c r="K401">
        <f ca="1"/>
        <v>3.63</v>
      </c>
      <c r="L401">
        <f ca="1"/>
        <v>2.04</v>
      </c>
      <c r="M401">
        <f ca="1"/>
        <v>-1.06</v>
      </c>
      <c r="N401" t="str">
        <f ca="1"/>
        <v>C</v>
      </c>
    </row>
    <row r="402" spans="1:14" x14ac:dyDescent="0.3">
      <c r="A402" t="s">
        <v>506</v>
      </c>
      <c r="B402">
        <v>7.74</v>
      </c>
      <c r="C402">
        <v>4.6900000000000004</v>
      </c>
      <c r="D402">
        <v>1.1399999999999999</v>
      </c>
      <c r="E402">
        <v>-0.56000000000000005</v>
      </c>
      <c r="F402" t="s">
        <v>33</v>
      </c>
      <c r="I402" t="str">
        <f ca="1"/>
        <v>Item_370</v>
      </c>
      <c r="J402">
        <f ca="1"/>
        <v>5.28</v>
      </c>
      <c r="K402">
        <f ca="1"/>
        <v>4.0599999999999996</v>
      </c>
      <c r="L402">
        <f ca="1"/>
        <v>4.13</v>
      </c>
      <c r="M402">
        <f ca="1"/>
        <v>3.07</v>
      </c>
      <c r="N402" t="str">
        <f ca="1"/>
        <v>C</v>
      </c>
    </row>
    <row r="403" spans="1:14" x14ac:dyDescent="0.3">
      <c r="A403" t="s">
        <v>507</v>
      </c>
      <c r="B403">
        <v>7.73</v>
      </c>
      <c r="C403">
        <v>4.29</v>
      </c>
      <c r="D403">
        <v>2.0299999999999998</v>
      </c>
      <c r="E403">
        <v>4.05</v>
      </c>
      <c r="F403" t="s">
        <v>34</v>
      </c>
      <c r="I403" t="str">
        <f ca="1"/>
        <v>Item_317</v>
      </c>
      <c r="J403">
        <f ca="1"/>
        <v>8.25</v>
      </c>
      <c r="K403">
        <f ca="1"/>
        <v>2.17</v>
      </c>
      <c r="L403">
        <f ca="1"/>
        <v>4.63</v>
      </c>
      <c r="M403">
        <f ca="1"/>
        <v>-1.6</v>
      </c>
      <c r="N403" t="str">
        <f ca="1"/>
        <v>C</v>
      </c>
    </row>
    <row r="404" spans="1:14" x14ac:dyDescent="0.3">
      <c r="A404" t="s">
        <v>508</v>
      </c>
      <c r="B404">
        <v>8.0299999999999994</v>
      </c>
      <c r="C404">
        <v>3.44</v>
      </c>
      <c r="D404">
        <v>2.69</v>
      </c>
      <c r="E404">
        <v>3.5</v>
      </c>
      <c r="F404" t="s">
        <v>33</v>
      </c>
      <c r="I404" t="str">
        <f ca="1"/>
        <v>Item_274</v>
      </c>
      <c r="J404">
        <f ca="1"/>
        <v>1.24</v>
      </c>
      <c r="K404">
        <f ca="1"/>
        <v>-1.08</v>
      </c>
      <c r="L404">
        <f ca="1"/>
        <v>-1.94</v>
      </c>
      <c r="M404">
        <f ca="1"/>
        <v>4.42</v>
      </c>
      <c r="N404" t="str">
        <f ca="1"/>
        <v>C</v>
      </c>
    </row>
    <row r="405" spans="1:14" x14ac:dyDescent="0.3">
      <c r="A405" t="s">
        <v>509</v>
      </c>
      <c r="B405">
        <v>7.26</v>
      </c>
      <c r="C405">
        <v>4.26</v>
      </c>
      <c r="D405">
        <v>0.43</v>
      </c>
      <c r="E405">
        <v>4.92</v>
      </c>
      <c r="F405" t="s">
        <v>32</v>
      </c>
      <c r="I405" t="str">
        <f ca="1"/>
        <v>Item_92</v>
      </c>
      <c r="J405">
        <f ca="1"/>
        <v>2.57</v>
      </c>
      <c r="K405">
        <f ca="1"/>
        <v>-3.27</v>
      </c>
      <c r="L405">
        <f ca="1"/>
        <v>0.5</v>
      </c>
      <c r="M405">
        <f ca="1"/>
        <v>2.4300000000000002</v>
      </c>
      <c r="N405" t="str">
        <f ca="1"/>
        <v>B</v>
      </c>
    </row>
    <row r="406" spans="1:14" x14ac:dyDescent="0.3">
      <c r="A406" t="s">
        <v>510</v>
      </c>
      <c r="B406">
        <v>6.94</v>
      </c>
      <c r="C406">
        <v>3.18</v>
      </c>
      <c r="D406">
        <v>1.51</v>
      </c>
      <c r="E406">
        <v>-2.37</v>
      </c>
      <c r="F406" t="s">
        <v>34</v>
      </c>
      <c r="I406" t="str">
        <f ca="1"/>
        <v>Item_217</v>
      </c>
      <c r="J406">
        <f ca="1"/>
        <v>3.78</v>
      </c>
      <c r="K406">
        <f ca="1"/>
        <v>-1.4</v>
      </c>
      <c r="L406">
        <f ca="1"/>
        <v>0.36</v>
      </c>
      <c r="M406">
        <f ca="1"/>
        <v>2.61</v>
      </c>
      <c r="N406" t="str">
        <f ca="1"/>
        <v>A</v>
      </c>
    </row>
    <row r="407" spans="1:14" x14ac:dyDescent="0.3">
      <c r="A407" t="s">
        <v>511</v>
      </c>
      <c r="B407">
        <v>7.04</v>
      </c>
      <c r="C407">
        <v>4.49</v>
      </c>
      <c r="D407">
        <v>2.3199999999999998</v>
      </c>
      <c r="E407">
        <v>6.84</v>
      </c>
      <c r="F407" t="s">
        <v>33</v>
      </c>
      <c r="I407" t="str">
        <f ca="1"/>
        <v>Item_187</v>
      </c>
      <c r="J407">
        <f ca="1"/>
        <v>3.11</v>
      </c>
      <c r="K407">
        <f ca="1"/>
        <v>0.69</v>
      </c>
      <c r="L407">
        <f ca="1"/>
        <v>-2.34</v>
      </c>
      <c r="M407">
        <f ca="1"/>
        <v>1.8</v>
      </c>
      <c r="N407" t="str">
        <f ca="1"/>
        <v>A</v>
      </c>
    </row>
    <row r="408" spans="1:14" x14ac:dyDescent="0.3">
      <c r="A408" t="s">
        <v>512</v>
      </c>
      <c r="B408">
        <v>7.77</v>
      </c>
      <c r="C408">
        <v>3.56</v>
      </c>
      <c r="D408">
        <v>1.72</v>
      </c>
      <c r="E408">
        <v>-2.14</v>
      </c>
      <c r="F408" t="s">
        <v>33</v>
      </c>
      <c r="I408" t="str">
        <f ca="1"/>
        <v>Item_346</v>
      </c>
      <c r="J408">
        <f ca="1"/>
        <v>5.47</v>
      </c>
      <c r="K408">
        <f ca="1"/>
        <v>4.13</v>
      </c>
      <c r="L408">
        <f ca="1"/>
        <v>1.36</v>
      </c>
      <c r="M408">
        <f ca="1"/>
        <v>-1.07</v>
      </c>
      <c r="N408" t="str">
        <f ca="1"/>
        <v>C</v>
      </c>
    </row>
    <row r="409" spans="1:14" x14ac:dyDescent="0.3">
      <c r="A409" t="s">
        <v>513</v>
      </c>
      <c r="B409">
        <v>5.91</v>
      </c>
      <c r="C409">
        <v>4.72</v>
      </c>
      <c r="D409">
        <v>3.68</v>
      </c>
      <c r="E409">
        <v>1.64</v>
      </c>
      <c r="F409" t="s">
        <v>34</v>
      </c>
      <c r="I409" t="str">
        <f ca="1"/>
        <v>Item_122</v>
      </c>
      <c r="J409">
        <f ca="1"/>
        <v>6.47</v>
      </c>
      <c r="K409">
        <f ca="1"/>
        <v>-0.8</v>
      </c>
      <c r="L409">
        <f ca="1"/>
        <v>-0.5</v>
      </c>
      <c r="M409">
        <f ca="1"/>
        <v>2.77</v>
      </c>
      <c r="N409" t="str">
        <f ca="1"/>
        <v>C</v>
      </c>
    </row>
    <row r="410" spans="1:14" x14ac:dyDescent="0.3">
      <c r="A410" t="s">
        <v>514</v>
      </c>
      <c r="B410">
        <v>7.63</v>
      </c>
      <c r="C410">
        <v>5.59</v>
      </c>
      <c r="D410">
        <v>-0.44</v>
      </c>
      <c r="E410">
        <v>-0.2</v>
      </c>
      <c r="F410" t="s">
        <v>33</v>
      </c>
      <c r="I410" t="str">
        <f ca="1"/>
        <v>Item_354</v>
      </c>
      <c r="J410">
        <f ca="1"/>
        <v>7.22</v>
      </c>
      <c r="K410">
        <f ca="1"/>
        <v>3.63</v>
      </c>
      <c r="L410">
        <f ca="1"/>
        <v>0.79</v>
      </c>
      <c r="M410">
        <f ca="1"/>
        <v>5.75</v>
      </c>
      <c r="N410" t="str">
        <f ca="1"/>
        <v>B</v>
      </c>
    </row>
    <row r="411" spans="1:14" x14ac:dyDescent="0.3">
      <c r="A411" t="s">
        <v>515</v>
      </c>
      <c r="B411">
        <v>8.83</v>
      </c>
      <c r="C411">
        <v>4.12</v>
      </c>
      <c r="D411">
        <v>5.37</v>
      </c>
      <c r="E411">
        <v>1.48</v>
      </c>
      <c r="F411" t="s">
        <v>32</v>
      </c>
      <c r="I411" t="str">
        <f ca="1"/>
        <v>Item_410</v>
      </c>
      <c r="J411">
        <f ca="1"/>
        <v>8.83</v>
      </c>
      <c r="K411">
        <f ca="1"/>
        <v>4.12</v>
      </c>
      <c r="L411">
        <f ca="1"/>
        <v>5.37</v>
      </c>
      <c r="M411">
        <f ca="1"/>
        <v>1.48</v>
      </c>
      <c r="N411" t="str">
        <f ca="1"/>
        <v>C</v>
      </c>
    </row>
    <row r="412" spans="1:14" x14ac:dyDescent="0.3">
      <c r="A412" t="s">
        <v>516</v>
      </c>
      <c r="B412">
        <v>9.5399999999999991</v>
      </c>
      <c r="C412">
        <v>2.82</v>
      </c>
      <c r="D412">
        <v>4.2300000000000004</v>
      </c>
      <c r="E412">
        <v>1.8</v>
      </c>
      <c r="F412" t="s">
        <v>34</v>
      </c>
      <c r="I412" t="str">
        <f ca="1"/>
        <v>Item_22</v>
      </c>
      <c r="J412">
        <f ca="1"/>
        <v>-0.51</v>
      </c>
      <c r="K412">
        <f ca="1"/>
        <v>-1.25</v>
      </c>
      <c r="L412">
        <f ca="1"/>
        <v>5.4</v>
      </c>
      <c r="M412">
        <f ca="1"/>
        <v>1.73</v>
      </c>
      <c r="N412" t="str">
        <f ca="1"/>
        <v>B</v>
      </c>
    </row>
    <row r="413" spans="1:14" x14ac:dyDescent="0.3">
      <c r="A413" t="s">
        <v>517</v>
      </c>
      <c r="B413">
        <v>6.69</v>
      </c>
      <c r="C413">
        <v>2.84</v>
      </c>
      <c r="D413">
        <v>3.82</v>
      </c>
      <c r="E413">
        <v>4.6399999999999997</v>
      </c>
      <c r="F413" t="s">
        <v>34</v>
      </c>
      <c r="I413" t="str">
        <f ca="1"/>
        <v>Item_97</v>
      </c>
      <c r="J413">
        <f ca="1"/>
        <v>-0.53</v>
      </c>
      <c r="K413">
        <f ca="1"/>
        <v>-2.29</v>
      </c>
      <c r="L413">
        <f ca="1"/>
        <v>1.41</v>
      </c>
      <c r="M413">
        <f ca="1"/>
        <v>2.91</v>
      </c>
      <c r="N413" t="str">
        <f ca="1"/>
        <v>C</v>
      </c>
    </row>
    <row r="414" spans="1:14" x14ac:dyDescent="0.3">
      <c r="A414" t="s">
        <v>518</v>
      </c>
      <c r="B414">
        <v>7.54</v>
      </c>
      <c r="C414">
        <v>3.88</v>
      </c>
      <c r="D414">
        <v>3.63</v>
      </c>
      <c r="E414">
        <v>2.4700000000000002</v>
      </c>
      <c r="F414" t="s">
        <v>33</v>
      </c>
      <c r="I414" t="str">
        <f ca="1"/>
        <v>Item_55</v>
      </c>
      <c r="J414">
        <f ca="1"/>
        <v>-2.5099999999999998</v>
      </c>
      <c r="K414">
        <f ca="1"/>
        <v>-2.4500000000000002</v>
      </c>
      <c r="L414">
        <f ca="1"/>
        <v>4.5</v>
      </c>
      <c r="M414">
        <f ca="1"/>
        <v>1.92</v>
      </c>
      <c r="N414" t="str">
        <f ca="1"/>
        <v>B</v>
      </c>
    </row>
  </sheetData>
  <hyperlinks>
    <hyperlink ref="P13" location="Contents!A1" display="Contents!A1" xr:uid="{F469F20D-4F8E-4989-8F61-901F239D01D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1E9F0-7C70-44AA-8184-16ADA422C94C}">
  <sheetPr codeName="Sheet26">
    <tabColor rgb="FF92D050"/>
  </sheetPr>
  <dimension ref="B2:AL425"/>
  <sheetViews>
    <sheetView showGridLines="0" showRowColHeaders="0" zoomScale="130" zoomScaleNormal="130" workbookViewId="0">
      <pane xSplit="11" ySplit="10" topLeftCell="L11" activePane="bottomRight" state="frozen"/>
      <selection pane="topRight" activeCell="L1" sqref="L1"/>
      <selection pane="bottomLeft" activeCell="A13" sqref="A13"/>
      <selection pane="bottomRight" activeCell="B2" sqref="B2"/>
    </sheetView>
  </sheetViews>
  <sheetFormatPr defaultRowHeight="14.4" x14ac:dyDescent="0.3"/>
  <cols>
    <col min="1" max="1" width="5.77734375" customWidth="1"/>
    <col min="11" max="12" width="4.77734375" customWidth="1"/>
  </cols>
  <sheetData>
    <row r="2" spans="2:38" x14ac:dyDescent="0.3">
      <c r="B2" s="10" t="s">
        <v>99</v>
      </c>
    </row>
    <row r="3" spans="2:38" ht="4.95" customHeight="1" thickBot="1" x14ac:dyDescent="0.35"/>
    <row r="4" spans="2:38" ht="14.4" customHeight="1" x14ac:dyDescent="0.3">
      <c r="C4" s="267" t="s">
        <v>1324</v>
      </c>
      <c r="D4" s="268"/>
      <c r="E4" s="268"/>
      <c r="F4" s="268"/>
      <c r="G4" s="268"/>
      <c r="H4" s="268"/>
      <c r="I4" s="268"/>
      <c r="J4" s="269"/>
      <c r="M4" s="267" t="s">
        <v>1325</v>
      </c>
      <c r="N4" s="268"/>
      <c r="O4" s="268"/>
      <c r="P4" s="268"/>
      <c r="Q4" s="268"/>
      <c r="R4" s="268"/>
      <c r="S4" s="268"/>
      <c r="T4" s="269"/>
      <c r="V4" s="267" t="s">
        <v>4120</v>
      </c>
      <c r="W4" s="268"/>
      <c r="X4" s="268"/>
      <c r="Y4" s="268"/>
      <c r="Z4" s="268"/>
      <c r="AA4" s="268"/>
      <c r="AB4" s="268"/>
      <c r="AC4" s="269"/>
      <c r="AE4" s="267" t="s">
        <v>4121</v>
      </c>
      <c r="AF4" s="268"/>
      <c r="AG4" s="268"/>
      <c r="AH4" s="268"/>
      <c r="AI4" s="268"/>
      <c r="AJ4" s="268"/>
      <c r="AK4" s="268"/>
      <c r="AL4" s="269"/>
    </row>
    <row r="5" spans="2:38" ht="14.4" customHeight="1" x14ac:dyDescent="0.3">
      <c r="C5" s="270"/>
      <c r="D5" s="271"/>
      <c r="E5" s="271"/>
      <c r="F5" s="271"/>
      <c r="G5" s="271"/>
      <c r="H5" s="271"/>
      <c r="I5" s="271"/>
      <c r="J5" s="272"/>
      <c r="M5" s="270"/>
      <c r="N5" s="271"/>
      <c r="O5" s="271"/>
      <c r="P5" s="271"/>
      <c r="Q5" s="271"/>
      <c r="R5" s="271"/>
      <c r="S5" s="271"/>
      <c r="T5" s="272"/>
      <c r="V5" s="270"/>
      <c r="W5" s="271"/>
      <c r="X5" s="271"/>
      <c r="Y5" s="271"/>
      <c r="Z5" s="271"/>
      <c r="AA5" s="271"/>
      <c r="AB5" s="271"/>
      <c r="AC5" s="272"/>
      <c r="AE5" s="270"/>
      <c r="AF5" s="271"/>
      <c r="AG5" s="271"/>
      <c r="AH5" s="271"/>
      <c r="AI5" s="271"/>
      <c r="AJ5" s="271"/>
      <c r="AK5" s="271"/>
      <c r="AL5" s="272"/>
    </row>
    <row r="6" spans="2:38" ht="14.4" customHeight="1" x14ac:dyDescent="0.3">
      <c r="C6" s="270"/>
      <c r="D6" s="271"/>
      <c r="E6" s="271"/>
      <c r="F6" s="271"/>
      <c r="G6" s="271"/>
      <c r="H6" s="271"/>
      <c r="I6" s="271"/>
      <c r="J6" s="272"/>
      <c r="M6" s="270"/>
      <c r="N6" s="271"/>
      <c r="O6" s="271"/>
      <c r="P6" s="271"/>
      <c r="Q6" s="271"/>
      <c r="R6" s="271"/>
      <c r="S6" s="271"/>
      <c r="T6" s="272"/>
      <c r="V6" s="270"/>
      <c r="W6" s="271"/>
      <c r="X6" s="271"/>
      <c r="Y6" s="271"/>
      <c r="Z6" s="271"/>
      <c r="AA6" s="271"/>
      <c r="AB6" s="271"/>
      <c r="AC6" s="272"/>
      <c r="AE6" s="270"/>
      <c r="AF6" s="271"/>
      <c r="AG6" s="271"/>
      <c r="AH6" s="271"/>
      <c r="AI6" s="271"/>
      <c r="AJ6" s="271"/>
      <c r="AK6" s="271"/>
      <c r="AL6" s="272"/>
    </row>
    <row r="7" spans="2:38" ht="14.4" customHeight="1" x14ac:dyDescent="0.3">
      <c r="C7" s="270"/>
      <c r="D7" s="271"/>
      <c r="E7" s="271"/>
      <c r="F7" s="271"/>
      <c r="G7" s="271"/>
      <c r="H7" s="271"/>
      <c r="I7" s="271"/>
      <c r="J7" s="272"/>
      <c r="M7" s="270"/>
      <c r="N7" s="271"/>
      <c r="O7" s="271"/>
      <c r="P7" s="271"/>
      <c r="Q7" s="271"/>
      <c r="R7" s="271"/>
      <c r="S7" s="271"/>
      <c r="T7" s="272"/>
      <c r="V7" s="270"/>
      <c r="W7" s="271"/>
      <c r="X7" s="271"/>
      <c r="Y7" s="271"/>
      <c r="Z7" s="271"/>
      <c r="AA7" s="271"/>
      <c r="AB7" s="271"/>
      <c r="AC7" s="272"/>
      <c r="AE7" s="270"/>
      <c r="AF7" s="271"/>
      <c r="AG7" s="271"/>
      <c r="AH7" s="271"/>
      <c r="AI7" s="271"/>
      <c r="AJ7" s="271"/>
      <c r="AK7" s="271"/>
      <c r="AL7" s="272"/>
    </row>
    <row r="8" spans="2:38" ht="14.4" customHeight="1" x14ac:dyDescent="0.3">
      <c r="C8" s="270"/>
      <c r="D8" s="271"/>
      <c r="E8" s="271"/>
      <c r="F8" s="271"/>
      <c r="G8" s="271"/>
      <c r="H8" s="271"/>
      <c r="I8" s="271"/>
      <c r="J8" s="272"/>
      <c r="M8" s="270"/>
      <c r="N8" s="271"/>
      <c r="O8" s="271"/>
      <c r="P8" s="271"/>
      <c r="Q8" s="271"/>
      <c r="R8" s="271"/>
      <c r="S8" s="271"/>
      <c r="T8" s="272"/>
      <c r="V8" s="270"/>
      <c r="W8" s="271"/>
      <c r="X8" s="271"/>
      <c r="Y8" s="271"/>
      <c r="Z8" s="271"/>
      <c r="AA8" s="271"/>
      <c r="AB8" s="271"/>
      <c r="AC8" s="272"/>
      <c r="AE8" s="270"/>
      <c r="AF8" s="271"/>
      <c r="AG8" s="271"/>
      <c r="AH8" s="271"/>
      <c r="AI8" s="271"/>
      <c r="AJ8" s="271"/>
      <c r="AK8" s="271"/>
      <c r="AL8" s="272"/>
    </row>
    <row r="9" spans="2:38" ht="15" customHeight="1" thickBot="1" x14ac:dyDescent="0.35">
      <c r="C9" s="273"/>
      <c r="D9" s="274"/>
      <c r="E9" s="274"/>
      <c r="F9" s="274"/>
      <c r="G9" s="274"/>
      <c r="H9" s="274"/>
      <c r="I9" s="274"/>
      <c r="J9" s="275"/>
      <c r="M9" s="273"/>
      <c r="N9" s="274"/>
      <c r="O9" s="274"/>
      <c r="P9" s="274"/>
      <c r="Q9" s="274"/>
      <c r="R9" s="274"/>
      <c r="S9" s="274"/>
      <c r="T9" s="275"/>
      <c r="V9" s="273"/>
      <c r="W9" s="274"/>
      <c r="X9" s="274"/>
      <c r="Y9" s="274"/>
      <c r="Z9" s="274"/>
      <c r="AA9" s="274"/>
      <c r="AB9" s="274"/>
      <c r="AC9" s="275"/>
      <c r="AE9" s="273"/>
      <c r="AF9" s="274"/>
      <c r="AG9" s="274"/>
      <c r="AH9" s="274"/>
      <c r="AI9" s="274"/>
      <c r="AJ9" s="274"/>
      <c r="AK9" s="274"/>
      <c r="AL9" s="275"/>
    </row>
    <row r="12" spans="2:38" x14ac:dyDescent="0.3">
      <c r="D12" s="60" t="s">
        <v>83</v>
      </c>
      <c r="E12" s="44" t="s">
        <v>1</v>
      </c>
      <c r="F12" s="44" t="s">
        <v>2</v>
      </c>
      <c r="G12" s="44" t="s">
        <v>3</v>
      </c>
      <c r="H12" s="44" t="s">
        <v>4</v>
      </c>
      <c r="I12" s="45" t="s">
        <v>105</v>
      </c>
      <c r="N12" s="27" t="str" cm="1">
        <f t="array" aca="1" ref="N12:S22" ca="1">PICK($D$12:$I$425,10)</f>
        <v>Name</v>
      </c>
      <c r="O12" s="15" t="str">
        <f ca="1"/>
        <v>Metric_1</v>
      </c>
      <c r="P12" s="15" t="str">
        <f ca="1"/>
        <v>Metric_2</v>
      </c>
      <c r="Q12" s="15" t="str">
        <f ca="1"/>
        <v>Metric_3</v>
      </c>
      <c r="R12" s="15" t="str">
        <f ca="1"/>
        <v>Metric_4</v>
      </c>
      <c r="S12" s="5" t="str">
        <f ca="1"/>
        <v>Text</v>
      </c>
      <c r="W12" s="27" t="str" cm="1">
        <f t="array" aca="1" ref="W12:AB21" ca="1">PICK($D$13:$I$425,10,1)</f>
        <v>Item_372</v>
      </c>
      <c r="X12" s="15">
        <f ca="1"/>
        <v>7.93</v>
      </c>
      <c r="Y12" s="15">
        <f ca="1"/>
        <v>2.91</v>
      </c>
      <c r="Z12" s="15">
        <f ca="1"/>
        <v>-0.33</v>
      </c>
      <c r="AA12" s="15">
        <f ca="1"/>
        <v>6.16</v>
      </c>
      <c r="AB12" s="5" t="str">
        <f ca="1"/>
        <v>A</v>
      </c>
      <c r="AF12" s="27" t="str" cm="1">
        <f t="array" aca="1" ref="AF12:AI425" ca="1">PICK($D$12:$I$425,3,,1)</f>
        <v>Name</v>
      </c>
      <c r="AG12" s="15" t="str">
        <f ca="1"/>
        <v>Metric_3</v>
      </c>
      <c r="AH12" s="15" t="str">
        <f ca="1"/>
        <v>Text</v>
      </c>
      <c r="AI12" s="5" t="str">
        <f ca="1"/>
        <v>Metric_1</v>
      </c>
    </row>
    <row r="13" spans="2:38" x14ac:dyDescent="0.3">
      <c r="D13" s="32" t="s">
        <v>106</v>
      </c>
      <c r="E13" s="33">
        <v>-0.33</v>
      </c>
      <c r="F13" s="33">
        <v>-4.43</v>
      </c>
      <c r="G13" s="33">
        <v>5.85</v>
      </c>
      <c r="H13" s="33">
        <v>3.09</v>
      </c>
      <c r="I13" s="34" t="s">
        <v>33</v>
      </c>
      <c r="N13" s="7" t="str">
        <f ca="1"/>
        <v>Item_154</v>
      </c>
      <c r="O13">
        <f ca="1"/>
        <v>5.0599999999999996</v>
      </c>
      <c r="P13">
        <f ca="1"/>
        <v>-4.05</v>
      </c>
      <c r="Q13">
        <f ca="1"/>
        <v>1.1399999999999999</v>
      </c>
      <c r="R13">
        <f ca="1"/>
        <v>2.1800000000000002</v>
      </c>
      <c r="S13" s="8" t="str">
        <f ca="1"/>
        <v>C</v>
      </c>
      <c r="W13" s="7" t="str">
        <f ca="1"/>
        <v>Item_277</v>
      </c>
      <c r="X13">
        <f ca="1"/>
        <v>6.38</v>
      </c>
      <c r="Y13">
        <f ca="1"/>
        <v>-3.76</v>
      </c>
      <c r="Z13">
        <f ca="1"/>
        <v>2.7</v>
      </c>
      <c r="AA13">
        <f ca="1"/>
        <v>2.92</v>
      </c>
      <c r="AB13" s="8" t="str">
        <f ca="1"/>
        <v>B</v>
      </c>
      <c r="AF13" s="7" t="str">
        <f ca="1"/>
        <v>Item_1</v>
      </c>
      <c r="AG13">
        <f ca="1"/>
        <v>5.85</v>
      </c>
      <c r="AH13" t="str">
        <f ca="1"/>
        <v>A</v>
      </c>
      <c r="AI13" s="8">
        <f ca="1"/>
        <v>-0.33</v>
      </c>
    </row>
    <row r="14" spans="2:38" x14ac:dyDescent="0.3">
      <c r="D14" s="32" t="s">
        <v>107</v>
      </c>
      <c r="E14" s="33">
        <v>-3.57</v>
      </c>
      <c r="F14" s="33">
        <v>-3.98</v>
      </c>
      <c r="G14" s="33">
        <v>5.1100000000000003</v>
      </c>
      <c r="H14" s="33">
        <v>2.39</v>
      </c>
      <c r="I14" s="34" t="s">
        <v>32</v>
      </c>
      <c r="N14" s="7" t="str">
        <f ca="1"/>
        <v>Item_373</v>
      </c>
      <c r="O14">
        <f ca="1"/>
        <v>7.76</v>
      </c>
      <c r="P14">
        <f ca="1"/>
        <v>5.62</v>
      </c>
      <c r="Q14">
        <f ca="1"/>
        <v>-2.58</v>
      </c>
      <c r="R14">
        <f ca="1"/>
        <v>2.3199999999999998</v>
      </c>
      <c r="S14" s="8" t="str">
        <f ca="1"/>
        <v>B</v>
      </c>
      <c r="W14" s="7" t="str">
        <f ca="1"/>
        <v>Item_77</v>
      </c>
      <c r="X14">
        <f ca="1"/>
        <v>-1.77</v>
      </c>
      <c r="Y14">
        <f ca="1"/>
        <v>-2.2000000000000002</v>
      </c>
      <c r="Z14">
        <f ca="1"/>
        <v>4.51</v>
      </c>
      <c r="AA14">
        <f ca="1"/>
        <v>1.72</v>
      </c>
      <c r="AB14" s="8" t="str">
        <f ca="1"/>
        <v>A</v>
      </c>
      <c r="AF14" s="7" t="str">
        <f ca="1"/>
        <v>Item_2</v>
      </c>
      <c r="AG14">
        <f ca="1"/>
        <v>5.1100000000000003</v>
      </c>
      <c r="AH14" t="str">
        <f ca="1"/>
        <v>C</v>
      </c>
      <c r="AI14" s="8">
        <f ca="1"/>
        <v>-3.57</v>
      </c>
    </row>
    <row r="15" spans="2:38" x14ac:dyDescent="0.3">
      <c r="D15" s="32" t="s">
        <v>108</v>
      </c>
      <c r="E15" s="33">
        <v>0.46</v>
      </c>
      <c r="F15" s="33">
        <v>-6.14</v>
      </c>
      <c r="G15" s="33">
        <v>4.6900000000000004</v>
      </c>
      <c r="H15" s="33">
        <v>1.49</v>
      </c>
      <c r="I15" s="34" t="s">
        <v>33</v>
      </c>
      <c r="N15" s="7" t="str">
        <f ca="1"/>
        <v>Item_176</v>
      </c>
      <c r="O15">
        <f ca="1"/>
        <v>2.35</v>
      </c>
      <c r="P15">
        <f ca="1"/>
        <v>-1.1399999999999999</v>
      </c>
      <c r="Q15">
        <f ca="1"/>
        <v>1.94</v>
      </c>
      <c r="R15">
        <f ca="1"/>
        <v>3.72</v>
      </c>
      <c r="S15" s="8" t="str">
        <f ca="1"/>
        <v>A</v>
      </c>
      <c r="W15" s="7" t="str">
        <f ca="1"/>
        <v>Item_181</v>
      </c>
      <c r="X15">
        <f ca="1"/>
        <v>7.76</v>
      </c>
      <c r="Y15">
        <f ca="1"/>
        <v>-0.39</v>
      </c>
      <c r="Z15">
        <f ca="1"/>
        <v>-3.35</v>
      </c>
      <c r="AA15">
        <f ca="1"/>
        <v>3.55</v>
      </c>
      <c r="AB15" s="8" t="str">
        <f ca="1"/>
        <v>C</v>
      </c>
      <c r="AF15" s="7" t="str">
        <f ca="1"/>
        <v>Item_3</v>
      </c>
      <c r="AG15">
        <f ca="1"/>
        <v>4.6900000000000004</v>
      </c>
      <c r="AH15" t="str">
        <f ca="1"/>
        <v>A</v>
      </c>
      <c r="AI15" s="8">
        <f ca="1"/>
        <v>0.46</v>
      </c>
    </row>
    <row r="16" spans="2:38" x14ac:dyDescent="0.3">
      <c r="D16" s="32" t="s">
        <v>109</v>
      </c>
      <c r="E16" s="33">
        <v>-1.34</v>
      </c>
      <c r="F16" s="33">
        <v>-3.17</v>
      </c>
      <c r="G16" s="33">
        <v>5.35</v>
      </c>
      <c r="H16" s="33">
        <v>1.57</v>
      </c>
      <c r="I16" s="34" t="s">
        <v>32</v>
      </c>
      <c r="N16" s="7" t="str">
        <f ca="1"/>
        <v>Item_138</v>
      </c>
      <c r="O16">
        <f ca="1"/>
        <v>2.96</v>
      </c>
      <c r="P16">
        <f ca="1"/>
        <v>-2.56</v>
      </c>
      <c r="Q16">
        <f ca="1"/>
        <v>2.0699999999999998</v>
      </c>
      <c r="R16">
        <f ca="1"/>
        <v>4.93</v>
      </c>
      <c r="S16" s="8" t="str">
        <f ca="1"/>
        <v>A</v>
      </c>
      <c r="W16" s="7" t="str">
        <f ca="1"/>
        <v>Item_399</v>
      </c>
      <c r="X16">
        <f ca="1"/>
        <v>5.08</v>
      </c>
      <c r="Y16">
        <f ca="1"/>
        <v>5.94</v>
      </c>
      <c r="Z16">
        <f ca="1"/>
        <v>2.8</v>
      </c>
      <c r="AA16">
        <f ca="1"/>
        <v>4.6399999999999997</v>
      </c>
      <c r="AB16" s="8" t="str">
        <f ca="1"/>
        <v>C</v>
      </c>
      <c r="AF16" s="7" t="str">
        <f ca="1"/>
        <v>Item_4</v>
      </c>
      <c r="AG16">
        <f ca="1"/>
        <v>5.35</v>
      </c>
      <c r="AH16" t="str">
        <f ca="1"/>
        <v>C</v>
      </c>
      <c r="AI16" s="8">
        <f ca="1"/>
        <v>-1.34</v>
      </c>
    </row>
    <row r="17" spans="4:35" x14ac:dyDescent="0.3">
      <c r="D17" s="32" t="s">
        <v>110</v>
      </c>
      <c r="E17" s="33">
        <v>1.83</v>
      </c>
      <c r="F17" s="33">
        <v>2.04</v>
      </c>
      <c r="G17" s="33">
        <v>5.33</v>
      </c>
      <c r="H17" s="33">
        <v>3.84</v>
      </c>
      <c r="I17" s="34" t="s">
        <v>32</v>
      </c>
      <c r="N17" s="7" t="str">
        <f ca="1"/>
        <v>Item_397</v>
      </c>
      <c r="O17">
        <f ca="1"/>
        <v>6.52</v>
      </c>
      <c r="P17">
        <f ca="1"/>
        <v>4.01</v>
      </c>
      <c r="Q17">
        <f ca="1"/>
        <v>1.1399999999999999</v>
      </c>
      <c r="R17">
        <f ca="1"/>
        <v>0.56000000000000005</v>
      </c>
      <c r="S17" s="8" t="str">
        <f ca="1"/>
        <v>C</v>
      </c>
      <c r="W17" s="7" t="str">
        <f ca="1"/>
        <v>Item_276</v>
      </c>
      <c r="X17">
        <f ca="1"/>
        <v>5.48</v>
      </c>
      <c r="Y17">
        <f ca="1"/>
        <v>-2.2999999999999998</v>
      </c>
      <c r="Z17">
        <f ca="1"/>
        <v>0.45</v>
      </c>
      <c r="AA17">
        <f ca="1"/>
        <v>3.38</v>
      </c>
      <c r="AB17" s="8" t="str">
        <f ca="1"/>
        <v>C</v>
      </c>
      <c r="AF17" s="7" t="str">
        <f ca="1"/>
        <v>Item_5</v>
      </c>
      <c r="AG17">
        <f ca="1"/>
        <v>5.33</v>
      </c>
      <c r="AH17" t="str">
        <f ca="1"/>
        <v>C</v>
      </c>
      <c r="AI17" s="8">
        <f ca="1"/>
        <v>1.83</v>
      </c>
    </row>
    <row r="18" spans="4:35" x14ac:dyDescent="0.3">
      <c r="D18" s="32" t="s">
        <v>111</v>
      </c>
      <c r="E18" s="33">
        <v>-0.87</v>
      </c>
      <c r="F18" s="33">
        <v>0.62</v>
      </c>
      <c r="G18" s="33">
        <v>5.36</v>
      </c>
      <c r="H18" s="33">
        <v>0.5</v>
      </c>
      <c r="I18" s="34" t="s">
        <v>32</v>
      </c>
      <c r="N18" s="7" t="str">
        <f ca="1"/>
        <v>Item_392</v>
      </c>
      <c r="O18">
        <f ca="1"/>
        <v>6.63</v>
      </c>
      <c r="P18">
        <f ca="1"/>
        <v>4.16</v>
      </c>
      <c r="Q18">
        <f ca="1"/>
        <v>3.47</v>
      </c>
      <c r="R18">
        <f ca="1"/>
        <v>-1.87</v>
      </c>
      <c r="S18" s="8" t="str">
        <f ca="1"/>
        <v>C</v>
      </c>
      <c r="W18" s="7" t="str">
        <f ca="1"/>
        <v>Item_347</v>
      </c>
      <c r="X18">
        <f ca="1"/>
        <v>6.78</v>
      </c>
      <c r="Y18">
        <f ca="1"/>
        <v>3.39</v>
      </c>
      <c r="Z18">
        <f ca="1"/>
        <v>-0.28000000000000003</v>
      </c>
      <c r="AA18">
        <f ca="1"/>
        <v>5.69</v>
      </c>
      <c r="AB18" s="8" t="str">
        <f ca="1"/>
        <v>B</v>
      </c>
      <c r="AF18" s="7" t="str">
        <f ca="1"/>
        <v>Item_6</v>
      </c>
      <c r="AG18">
        <f ca="1"/>
        <v>5.36</v>
      </c>
      <c r="AH18" t="str">
        <f ca="1"/>
        <v>C</v>
      </c>
      <c r="AI18" s="8">
        <f ca="1"/>
        <v>-0.87</v>
      </c>
    </row>
    <row r="19" spans="4:35" x14ac:dyDescent="0.3">
      <c r="D19" s="32" t="s">
        <v>112</v>
      </c>
      <c r="E19" s="33">
        <v>-2.73</v>
      </c>
      <c r="F19" s="33">
        <v>-1.79</v>
      </c>
      <c r="G19" s="33">
        <v>4.43</v>
      </c>
      <c r="H19" s="33">
        <v>-0.38</v>
      </c>
      <c r="I19" s="34" t="s">
        <v>34</v>
      </c>
      <c r="N19" s="7" t="str">
        <f ca="1"/>
        <v>Item_90</v>
      </c>
      <c r="O19">
        <f ca="1"/>
        <v>-4.0999999999999996</v>
      </c>
      <c r="P19">
        <f ca="1"/>
        <v>-1.47</v>
      </c>
      <c r="Q19">
        <f ca="1"/>
        <v>4.97</v>
      </c>
      <c r="R19">
        <f ca="1"/>
        <v>0.36</v>
      </c>
      <c r="S19" s="8" t="str">
        <f ca="1"/>
        <v>C</v>
      </c>
      <c r="W19" s="7" t="str">
        <f ca="1"/>
        <v>Item_345</v>
      </c>
      <c r="X19">
        <f ca="1"/>
        <v>7.8</v>
      </c>
      <c r="Y19">
        <f ca="1"/>
        <v>5.19</v>
      </c>
      <c r="Z19">
        <f ca="1"/>
        <v>3.63</v>
      </c>
      <c r="AA19">
        <f ca="1"/>
        <v>5.98</v>
      </c>
      <c r="AB19" s="8" t="str">
        <f ca="1"/>
        <v>B</v>
      </c>
      <c r="AF19" s="7" t="str">
        <f ca="1"/>
        <v>Item_7</v>
      </c>
      <c r="AG19">
        <f ca="1"/>
        <v>4.43</v>
      </c>
      <c r="AH19" t="str">
        <f ca="1"/>
        <v>B</v>
      </c>
      <c r="AI19" s="8">
        <f ca="1"/>
        <v>-2.73</v>
      </c>
    </row>
    <row r="20" spans="4:35" x14ac:dyDescent="0.3">
      <c r="D20" s="32" t="s">
        <v>113</v>
      </c>
      <c r="E20" s="33">
        <v>1.76</v>
      </c>
      <c r="F20" s="33">
        <v>3.3</v>
      </c>
      <c r="G20" s="33">
        <v>5.0999999999999996</v>
      </c>
      <c r="H20" s="33">
        <v>2.54</v>
      </c>
      <c r="I20" s="34" t="s">
        <v>32</v>
      </c>
      <c r="N20" s="7" t="str">
        <f ca="1"/>
        <v>Item_217</v>
      </c>
      <c r="O20">
        <f ca="1"/>
        <v>3.78</v>
      </c>
      <c r="P20">
        <f ca="1"/>
        <v>-1.4</v>
      </c>
      <c r="Q20">
        <f ca="1"/>
        <v>0.36</v>
      </c>
      <c r="R20">
        <f ca="1"/>
        <v>2.61</v>
      </c>
      <c r="S20" s="8" t="str">
        <f ca="1"/>
        <v>A</v>
      </c>
      <c r="W20" s="7" t="str">
        <f ca="1"/>
        <v>Item_232</v>
      </c>
      <c r="X20">
        <f ca="1"/>
        <v>-4.34</v>
      </c>
      <c r="Y20">
        <f ca="1"/>
        <v>-1.07</v>
      </c>
      <c r="Z20">
        <f ca="1"/>
        <v>2.81</v>
      </c>
      <c r="AA20">
        <f ca="1"/>
        <v>1.69</v>
      </c>
      <c r="AB20" s="8" t="str">
        <f ca="1"/>
        <v>A</v>
      </c>
      <c r="AF20" s="7" t="str">
        <f ca="1"/>
        <v>Item_8</v>
      </c>
      <c r="AG20">
        <f ca="1"/>
        <v>5.0999999999999996</v>
      </c>
      <c r="AH20" t="str">
        <f ca="1"/>
        <v>C</v>
      </c>
      <c r="AI20" s="8">
        <f ca="1"/>
        <v>1.76</v>
      </c>
    </row>
    <row r="21" spans="4:35" x14ac:dyDescent="0.3">
      <c r="D21" s="32" t="s">
        <v>114</v>
      </c>
      <c r="E21" s="33">
        <v>-2.9</v>
      </c>
      <c r="F21" s="33">
        <v>-5.81</v>
      </c>
      <c r="G21" s="33">
        <v>4.6900000000000004</v>
      </c>
      <c r="H21" s="33">
        <v>1.99</v>
      </c>
      <c r="I21" s="34" t="s">
        <v>32</v>
      </c>
      <c r="N21" s="7" t="str">
        <f ca="1"/>
        <v>Item_376</v>
      </c>
      <c r="O21">
        <f ca="1"/>
        <v>6.49</v>
      </c>
      <c r="P21">
        <f ca="1"/>
        <v>2.62</v>
      </c>
      <c r="Q21">
        <f ca="1"/>
        <v>1.65</v>
      </c>
      <c r="R21">
        <f ca="1"/>
        <v>1.55</v>
      </c>
      <c r="S21" s="8" t="str">
        <f ca="1"/>
        <v>A</v>
      </c>
      <c r="W21" s="9" t="str">
        <f ca="1"/>
        <v>Item_361</v>
      </c>
      <c r="X21" s="16">
        <f ca="1"/>
        <v>6.84</v>
      </c>
      <c r="Y21" s="16">
        <f ca="1"/>
        <v>3.25</v>
      </c>
      <c r="Z21" s="16">
        <f ca="1"/>
        <v>0.3</v>
      </c>
      <c r="AA21" s="16">
        <f ca="1"/>
        <v>1.87</v>
      </c>
      <c r="AB21" s="6" t="str">
        <f ca="1"/>
        <v>A</v>
      </c>
      <c r="AF21" s="7" t="str">
        <f ca="1"/>
        <v>Item_9</v>
      </c>
      <c r="AG21">
        <f ca="1"/>
        <v>4.6900000000000004</v>
      </c>
      <c r="AH21" t="str">
        <f ca="1"/>
        <v>C</v>
      </c>
      <c r="AI21" s="8">
        <f ca="1"/>
        <v>-2.9</v>
      </c>
    </row>
    <row r="22" spans="4:35" x14ac:dyDescent="0.3">
      <c r="D22" s="32" t="s">
        <v>115</v>
      </c>
      <c r="E22" s="33">
        <v>-2.11</v>
      </c>
      <c r="F22" s="33">
        <v>-1.0900000000000001</v>
      </c>
      <c r="G22" s="33">
        <v>4.91</v>
      </c>
      <c r="H22" s="33">
        <v>2.0699999999999998</v>
      </c>
      <c r="I22" s="34" t="s">
        <v>34</v>
      </c>
      <c r="N22" s="9" t="str">
        <f ca="1"/>
        <v>Item_358</v>
      </c>
      <c r="O22" s="16">
        <f ca="1"/>
        <v>9</v>
      </c>
      <c r="P22" s="16">
        <f ca="1"/>
        <v>2.97</v>
      </c>
      <c r="Q22" s="16">
        <f ca="1"/>
        <v>1.23</v>
      </c>
      <c r="R22" s="16">
        <f ca="1"/>
        <v>3.67</v>
      </c>
      <c r="S22" s="6" t="str">
        <f ca="1"/>
        <v>C</v>
      </c>
      <c r="AF22" s="7" t="str">
        <f ca="1"/>
        <v>Item_10</v>
      </c>
      <c r="AG22">
        <f ca="1"/>
        <v>4.91</v>
      </c>
      <c r="AH22" t="str">
        <f ca="1"/>
        <v>B</v>
      </c>
      <c r="AI22" s="8">
        <f ca="1"/>
        <v>-2.11</v>
      </c>
    </row>
    <row r="23" spans="4:35" x14ac:dyDescent="0.3">
      <c r="D23" s="32" t="s">
        <v>116</v>
      </c>
      <c r="E23" s="33">
        <v>-0.72</v>
      </c>
      <c r="F23" s="33">
        <v>-1.17</v>
      </c>
      <c r="G23" s="33">
        <v>5.17</v>
      </c>
      <c r="H23" s="33">
        <v>3.51</v>
      </c>
      <c r="I23" s="34" t="s">
        <v>33</v>
      </c>
      <c r="AF23" s="7" t="str">
        <f ca="1"/>
        <v>Item_11</v>
      </c>
      <c r="AG23">
        <f ca="1"/>
        <v>5.17</v>
      </c>
      <c r="AH23" t="str">
        <f ca="1"/>
        <v>A</v>
      </c>
      <c r="AI23" s="8">
        <f ca="1"/>
        <v>-0.72</v>
      </c>
    </row>
    <row r="24" spans="4:35" x14ac:dyDescent="0.3">
      <c r="D24" s="32" t="s">
        <v>117</v>
      </c>
      <c r="E24" s="33">
        <v>-3.84</v>
      </c>
      <c r="F24" s="33">
        <v>-1.77</v>
      </c>
      <c r="G24" s="33">
        <v>5.7</v>
      </c>
      <c r="H24" s="33">
        <v>2.89</v>
      </c>
      <c r="I24" s="34" t="s">
        <v>32</v>
      </c>
      <c r="AF24" s="7" t="str">
        <f ca="1"/>
        <v>Item_12</v>
      </c>
      <c r="AG24">
        <f ca="1"/>
        <v>5.7</v>
      </c>
      <c r="AH24" t="str">
        <f ca="1"/>
        <v>C</v>
      </c>
      <c r="AI24" s="8">
        <f ca="1"/>
        <v>-3.84</v>
      </c>
    </row>
    <row r="25" spans="4:35" x14ac:dyDescent="0.3">
      <c r="D25" s="32" t="s">
        <v>118</v>
      </c>
      <c r="E25" s="33">
        <v>-4.3899999999999997</v>
      </c>
      <c r="F25" s="33">
        <v>3.11</v>
      </c>
      <c r="G25" s="33">
        <v>5.27</v>
      </c>
      <c r="H25" s="33">
        <v>2.13</v>
      </c>
      <c r="I25" s="34" t="s">
        <v>32</v>
      </c>
      <c r="AF25" s="7" t="str">
        <f ca="1"/>
        <v>Item_13</v>
      </c>
      <c r="AG25">
        <f ca="1"/>
        <v>5.27</v>
      </c>
      <c r="AH25" t="str">
        <f ca="1"/>
        <v>C</v>
      </c>
      <c r="AI25" s="8">
        <f ca="1"/>
        <v>-4.3899999999999997</v>
      </c>
    </row>
    <row r="26" spans="4:35" x14ac:dyDescent="0.3">
      <c r="D26" s="32" t="s">
        <v>119</v>
      </c>
      <c r="E26" s="33">
        <v>-1.33</v>
      </c>
      <c r="F26" s="33">
        <v>2.69</v>
      </c>
      <c r="G26" s="33">
        <v>3.87</v>
      </c>
      <c r="H26" s="33">
        <v>1.24</v>
      </c>
      <c r="I26" s="34" t="s">
        <v>32</v>
      </c>
      <c r="AF26" s="7" t="str">
        <f ca="1"/>
        <v>Item_14</v>
      </c>
      <c r="AG26">
        <f ca="1"/>
        <v>3.87</v>
      </c>
      <c r="AH26" t="str">
        <f ca="1"/>
        <v>C</v>
      </c>
      <c r="AI26" s="8">
        <f ca="1"/>
        <v>-1.33</v>
      </c>
    </row>
    <row r="27" spans="4:35" x14ac:dyDescent="0.3">
      <c r="D27" s="32" t="s">
        <v>120</v>
      </c>
      <c r="E27" s="33">
        <v>-0.39</v>
      </c>
      <c r="F27" s="33">
        <v>-1.6</v>
      </c>
      <c r="G27" s="33">
        <v>5.04</v>
      </c>
      <c r="H27" s="33">
        <v>2.2799999999999998</v>
      </c>
      <c r="I27" s="34" t="s">
        <v>33</v>
      </c>
      <c r="AF27" s="7" t="str">
        <f ca="1"/>
        <v>Item_15</v>
      </c>
      <c r="AG27">
        <f ca="1"/>
        <v>5.04</v>
      </c>
      <c r="AH27" t="str">
        <f ca="1"/>
        <v>A</v>
      </c>
      <c r="AI27" s="8">
        <f ca="1"/>
        <v>-0.39</v>
      </c>
    </row>
    <row r="28" spans="4:35" x14ac:dyDescent="0.3">
      <c r="D28" s="32" t="s">
        <v>121</v>
      </c>
      <c r="E28" s="33">
        <v>-4.08</v>
      </c>
      <c r="F28" s="33">
        <v>-1.4</v>
      </c>
      <c r="G28" s="33">
        <v>5.3</v>
      </c>
      <c r="H28" s="33">
        <v>5.78</v>
      </c>
      <c r="I28" s="34" t="s">
        <v>32</v>
      </c>
      <c r="AF28" s="7" t="str">
        <f ca="1"/>
        <v>Item_16</v>
      </c>
      <c r="AG28">
        <f ca="1"/>
        <v>5.3</v>
      </c>
      <c r="AH28" t="str">
        <f ca="1"/>
        <v>C</v>
      </c>
      <c r="AI28" s="8">
        <f ca="1"/>
        <v>-4.08</v>
      </c>
    </row>
    <row r="29" spans="4:35" x14ac:dyDescent="0.3">
      <c r="D29" s="32" t="s">
        <v>122</v>
      </c>
      <c r="E29" s="33">
        <v>-2.34</v>
      </c>
      <c r="F29" s="33">
        <v>-3.13</v>
      </c>
      <c r="G29" s="33">
        <v>4.45</v>
      </c>
      <c r="H29" s="33">
        <v>2.25</v>
      </c>
      <c r="I29" s="34" t="s">
        <v>33</v>
      </c>
      <c r="AF29" s="7" t="str">
        <f ca="1"/>
        <v>Item_17</v>
      </c>
      <c r="AG29">
        <f ca="1"/>
        <v>4.45</v>
      </c>
      <c r="AH29" t="str">
        <f ca="1"/>
        <v>A</v>
      </c>
      <c r="AI29" s="8">
        <f ca="1"/>
        <v>-2.34</v>
      </c>
    </row>
    <row r="30" spans="4:35" x14ac:dyDescent="0.3">
      <c r="D30" s="32" t="s">
        <v>123</v>
      </c>
      <c r="E30" s="33">
        <v>-1.86</v>
      </c>
      <c r="F30" s="33">
        <v>-1.07</v>
      </c>
      <c r="G30" s="33">
        <v>5.01</v>
      </c>
      <c r="H30" s="33">
        <v>0.27</v>
      </c>
      <c r="I30" s="34" t="s">
        <v>34</v>
      </c>
      <c r="AF30" s="7" t="str">
        <f ca="1"/>
        <v>Item_18</v>
      </c>
      <c r="AG30">
        <f ca="1"/>
        <v>5.01</v>
      </c>
      <c r="AH30" t="str">
        <f ca="1"/>
        <v>B</v>
      </c>
      <c r="AI30" s="8">
        <f ca="1"/>
        <v>-1.86</v>
      </c>
    </row>
    <row r="31" spans="4:35" x14ac:dyDescent="0.3">
      <c r="D31" s="32" t="s">
        <v>124</v>
      </c>
      <c r="E31" s="33">
        <v>-5.22</v>
      </c>
      <c r="F31" s="33">
        <v>-0.68</v>
      </c>
      <c r="G31" s="33">
        <v>5.48</v>
      </c>
      <c r="H31" s="33">
        <v>2.21</v>
      </c>
      <c r="I31" s="34" t="s">
        <v>33</v>
      </c>
      <c r="AF31" s="7" t="str">
        <f ca="1"/>
        <v>Item_19</v>
      </c>
      <c r="AG31">
        <f ca="1"/>
        <v>5.48</v>
      </c>
      <c r="AH31" t="str">
        <f ca="1"/>
        <v>A</v>
      </c>
      <c r="AI31" s="8">
        <f ca="1"/>
        <v>-5.22</v>
      </c>
    </row>
    <row r="32" spans="4:35" x14ac:dyDescent="0.3">
      <c r="D32" s="32" t="s">
        <v>125</v>
      </c>
      <c r="E32" s="33">
        <v>-3.58</v>
      </c>
      <c r="F32" s="33">
        <v>0.41</v>
      </c>
      <c r="G32" s="33">
        <v>4.12</v>
      </c>
      <c r="H32" s="33">
        <v>2.44</v>
      </c>
      <c r="I32" s="34" t="s">
        <v>33</v>
      </c>
      <c r="AF32" s="7" t="str">
        <f ca="1"/>
        <v>Item_20</v>
      </c>
      <c r="AG32">
        <f ca="1"/>
        <v>4.12</v>
      </c>
      <c r="AH32" t="str">
        <f ca="1"/>
        <v>A</v>
      </c>
      <c r="AI32" s="8">
        <f ca="1"/>
        <v>-3.58</v>
      </c>
    </row>
    <row r="33" spans="4:35" x14ac:dyDescent="0.3">
      <c r="D33" s="32" t="s">
        <v>126</v>
      </c>
      <c r="E33" s="33">
        <v>-4.97</v>
      </c>
      <c r="F33" s="33">
        <v>-1.82</v>
      </c>
      <c r="G33" s="33">
        <v>5.74</v>
      </c>
      <c r="H33" s="33">
        <v>2.85</v>
      </c>
      <c r="I33" s="34" t="s">
        <v>32</v>
      </c>
      <c r="AF33" s="7" t="str">
        <f ca="1"/>
        <v>Item_21</v>
      </c>
      <c r="AG33">
        <f ca="1"/>
        <v>5.74</v>
      </c>
      <c r="AH33" t="str">
        <f ca="1"/>
        <v>C</v>
      </c>
      <c r="AI33" s="8">
        <f ca="1"/>
        <v>-4.97</v>
      </c>
    </row>
    <row r="34" spans="4:35" x14ac:dyDescent="0.3">
      <c r="D34" s="32" t="s">
        <v>127</v>
      </c>
      <c r="E34" s="33">
        <v>-0.51</v>
      </c>
      <c r="F34" s="33">
        <v>-1.25</v>
      </c>
      <c r="G34" s="33">
        <v>5.4</v>
      </c>
      <c r="H34" s="33">
        <v>1.73</v>
      </c>
      <c r="I34" s="34" t="s">
        <v>34</v>
      </c>
      <c r="AF34" s="7" t="str">
        <f ca="1"/>
        <v>Item_22</v>
      </c>
      <c r="AG34">
        <f ca="1"/>
        <v>5.4</v>
      </c>
      <c r="AH34" t="str">
        <f ca="1"/>
        <v>B</v>
      </c>
      <c r="AI34" s="8">
        <f ca="1"/>
        <v>-0.51</v>
      </c>
    </row>
    <row r="35" spans="4:35" x14ac:dyDescent="0.3">
      <c r="D35" s="32" t="s">
        <v>128</v>
      </c>
      <c r="E35" s="33">
        <v>-0.52</v>
      </c>
      <c r="F35" s="33">
        <v>-2.2200000000000002</v>
      </c>
      <c r="G35" s="33">
        <v>4.93</v>
      </c>
      <c r="H35" s="33">
        <v>0.68</v>
      </c>
      <c r="I35" s="34" t="s">
        <v>34</v>
      </c>
      <c r="AF35" s="7" t="str">
        <f ca="1"/>
        <v>Item_23</v>
      </c>
      <c r="AG35">
        <f ca="1"/>
        <v>4.93</v>
      </c>
      <c r="AH35" t="str">
        <f ca="1"/>
        <v>B</v>
      </c>
      <c r="AI35" s="8">
        <f ca="1"/>
        <v>-0.52</v>
      </c>
    </row>
    <row r="36" spans="4:35" x14ac:dyDescent="0.3">
      <c r="D36" s="32" t="s">
        <v>129</v>
      </c>
      <c r="E36" s="33">
        <v>-3.06</v>
      </c>
      <c r="F36" s="33">
        <v>-4.42</v>
      </c>
      <c r="G36" s="33">
        <v>5.61</v>
      </c>
      <c r="H36" s="33">
        <v>3.16</v>
      </c>
      <c r="I36" s="34" t="s">
        <v>34</v>
      </c>
      <c r="AF36" s="7" t="str">
        <f ca="1"/>
        <v>Item_24</v>
      </c>
      <c r="AG36">
        <f ca="1"/>
        <v>5.61</v>
      </c>
      <c r="AH36" t="str">
        <f ca="1"/>
        <v>B</v>
      </c>
      <c r="AI36" s="8">
        <f ca="1"/>
        <v>-3.06</v>
      </c>
    </row>
    <row r="37" spans="4:35" x14ac:dyDescent="0.3">
      <c r="D37" s="32" t="s">
        <v>130</v>
      </c>
      <c r="E37" s="33">
        <v>-3.21</v>
      </c>
      <c r="F37" s="33">
        <v>-1.23</v>
      </c>
      <c r="G37" s="33">
        <v>4.97</v>
      </c>
      <c r="H37" s="33">
        <v>2.5499999999999998</v>
      </c>
      <c r="I37" s="34" t="s">
        <v>32</v>
      </c>
      <c r="AF37" s="7" t="str">
        <f ca="1"/>
        <v>Item_25</v>
      </c>
      <c r="AG37">
        <f ca="1"/>
        <v>4.97</v>
      </c>
      <c r="AH37" t="str">
        <f ca="1"/>
        <v>C</v>
      </c>
      <c r="AI37" s="8">
        <f ca="1"/>
        <v>-3.21</v>
      </c>
    </row>
    <row r="38" spans="4:35" x14ac:dyDescent="0.3">
      <c r="D38" s="32" t="s">
        <v>131</v>
      </c>
      <c r="E38" s="33">
        <v>-2.66</v>
      </c>
      <c r="F38" s="33">
        <v>1.1299999999999999</v>
      </c>
      <c r="G38" s="33">
        <v>5.6</v>
      </c>
      <c r="H38" s="33">
        <v>1.5</v>
      </c>
      <c r="I38" s="34" t="s">
        <v>32</v>
      </c>
      <c r="AF38" s="7" t="str">
        <f ca="1"/>
        <v>Item_26</v>
      </c>
      <c r="AG38">
        <f ca="1"/>
        <v>5.6</v>
      </c>
      <c r="AH38" t="str">
        <f ca="1"/>
        <v>C</v>
      </c>
      <c r="AI38" s="8">
        <f ca="1"/>
        <v>-2.66</v>
      </c>
    </row>
    <row r="39" spans="4:35" x14ac:dyDescent="0.3">
      <c r="D39" s="32" t="s">
        <v>132</v>
      </c>
      <c r="E39" s="33">
        <v>0.54</v>
      </c>
      <c r="F39" s="33">
        <v>4.58</v>
      </c>
      <c r="G39" s="33">
        <v>5.87</v>
      </c>
      <c r="H39" s="33">
        <v>1.41</v>
      </c>
      <c r="I39" s="34" t="s">
        <v>32</v>
      </c>
      <c r="AF39" s="7" t="str">
        <f ca="1"/>
        <v>Item_27</v>
      </c>
      <c r="AG39">
        <f ca="1"/>
        <v>5.87</v>
      </c>
      <c r="AH39" t="str">
        <f ca="1"/>
        <v>C</v>
      </c>
      <c r="AI39" s="8">
        <f ca="1"/>
        <v>0.54</v>
      </c>
    </row>
    <row r="40" spans="4:35" x14ac:dyDescent="0.3">
      <c r="D40" s="32" t="s">
        <v>133</v>
      </c>
      <c r="E40" s="33">
        <v>-1.66</v>
      </c>
      <c r="F40" s="33">
        <v>1.22</v>
      </c>
      <c r="G40" s="33">
        <v>4.75</v>
      </c>
      <c r="H40" s="33">
        <v>1.62</v>
      </c>
      <c r="I40" s="34" t="s">
        <v>34</v>
      </c>
      <c r="AF40" s="7" t="str">
        <f ca="1"/>
        <v>Item_28</v>
      </c>
      <c r="AG40">
        <f ca="1"/>
        <v>4.75</v>
      </c>
      <c r="AH40" t="str">
        <f ca="1"/>
        <v>B</v>
      </c>
      <c r="AI40" s="8">
        <f ca="1"/>
        <v>-1.66</v>
      </c>
    </row>
    <row r="41" spans="4:35" x14ac:dyDescent="0.3">
      <c r="D41" s="32" t="s">
        <v>134</v>
      </c>
      <c r="E41" s="33">
        <v>-2.11</v>
      </c>
      <c r="F41" s="33">
        <v>0.88</v>
      </c>
      <c r="G41" s="33">
        <v>4.51</v>
      </c>
      <c r="H41" s="33">
        <v>0.74</v>
      </c>
      <c r="I41" s="34" t="s">
        <v>33</v>
      </c>
      <c r="AF41" s="7" t="str">
        <f ca="1"/>
        <v>Item_29</v>
      </c>
      <c r="AG41">
        <f ca="1"/>
        <v>4.51</v>
      </c>
      <c r="AH41" t="str">
        <f ca="1"/>
        <v>A</v>
      </c>
      <c r="AI41" s="8">
        <f ca="1"/>
        <v>-2.11</v>
      </c>
    </row>
    <row r="42" spans="4:35" x14ac:dyDescent="0.3">
      <c r="D42" s="32" t="s">
        <v>135</v>
      </c>
      <c r="E42" s="33">
        <v>-3.15</v>
      </c>
      <c r="F42" s="33">
        <v>4.5199999999999996</v>
      </c>
      <c r="G42" s="33">
        <v>5.18</v>
      </c>
      <c r="H42" s="33">
        <v>3.61</v>
      </c>
      <c r="I42" s="34" t="s">
        <v>33</v>
      </c>
      <c r="AF42" s="7" t="str">
        <f ca="1"/>
        <v>Item_30</v>
      </c>
      <c r="AG42">
        <f ca="1"/>
        <v>5.18</v>
      </c>
      <c r="AH42" t="str">
        <f ca="1"/>
        <v>A</v>
      </c>
      <c r="AI42" s="8">
        <f ca="1"/>
        <v>-3.15</v>
      </c>
    </row>
    <row r="43" spans="4:35" x14ac:dyDescent="0.3">
      <c r="D43" s="32" t="s">
        <v>136</v>
      </c>
      <c r="E43" s="33">
        <v>-1.36</v>
      </c>
      <c r="F43" s="33">
        <v>-3.02</v>
      </c>
      <c r="G43" s="33">
        <v>5.01</v>
      </c>
      <c r="H43" s="33">
        <v>1.66</v>
      </c>
      <c r="I43" s="34" t="s">
        <v>34</v>
      </c>
      <c r="AF43" s="7" t="str">
        <f ca="1"/>
        <v>Item_31</v>
      </c>
      <c r="AG43">
        <f ca="1"/>
        <v>5.01</v>
      </c>
      <c r="AH43" t="str">
        <f ca="1"/>
        <v>B</v>
      </c>
      <c r="AI43" s="8">
        <f ca="1"/>
        <v>-1.36</v>
      </c>
    </row>
    <row r="44" spans="4:35" x14ac:dyDescent="0.3">
      <c r="D44" s="32" t="s">
        <v>137</v>
      </c>
      <c r="E44" s="33">
        <v>-3.27</v>
      </c>
      <c r="F44" s="33">
        <v>-0.72</v>
      </c>
      <c r="G44" s="33">
        <v>5.65</v>
      </c>
      <c r="H44" s="33">
        <v>2.36</v>
      </c>
      <c r="I44" s="34" t="s">
        <v>32</v>
      </c>
      <c r="AF44" s="7" t="str">
        <f ca="1"/>
        <v>Item_32</v>
      </c>
      <c r="AG44">
        <f ca="1"/>
        <v>5.65</v>
      </c>
      <c r="AH44" t="str">
        <f ca="1"/>
        <v>C</v>
      </c>
      <c r="AI44" s="8">
        <f ca="1"/>
        <v>-3.27</v>
      </c>
    </row>
    <row r="45" spans="4:35" x14ac:dyDescent="0.3">
      <c r="D45" s="32" t="s">
        <v>138</v>
      </c>
      <c r="E45" s="33">
        <v>-3.26</v>
      </c>
      <c r="F45" s="33">
        <v>-5.32</v>
      </c>
      <c r="G45" s="33">
        <v>5.48</v>
      </c>
      <c r="H45" s="33">
        <v>1.43</v>
      </c>
      <c r="I45" s="34" t="s">
        <v>34</v>
      </c>
      <c r="AF45" s="7" t="str">
        <f ca="1"/>
        <v>Item_33</v>
      </c>
      <c r="AG45">
        <f ca="1"/>
        <v>5.48</v>
      </c>
      <c r="AH45" t="str">
        <f ca="1"/>
        <v>B</v>
      </c>
      <c r="AI45" s="8">
        <f ca="1"/>
        <v>-3.26</v>
      </c>
    </row>
    <row r="46" spans="4:35" x14ac:dyDescent="0.3">
      <c r="D46" s="32" t="s">
        <v>139</v>
      </c>
      <c r="E46" s="33">
        <v>-0.38</v>
      </c>
      <c r="F46" s="33">
        <v>-3.03</v>
      </c>
      <c r="G46" s="33">
        <v>5.13</v>
      </c>
      <c r="H46" s="33">
        <v>2.2599999999999998</v>
      </c>
      <c r="I46" s="34" t="s">
        <v>32</v>
      </c>
      <c r="AF46" s="7" t="str">
        <f ca="1"/>
        <v>Item_34</v>
      </c>
      <c r="AG46">
        <f ca="1"/>
        <v>5.13</v>
      </c>
      <c r="AH46" t="str">
        <f ca="1"/>
        <v>C</v>
      </c>
      <c r="AI46" s="8">
        <f ca="1"/>
        <v>-0.38</v>
      </c>
    </row>
    <row r="47" spans="4:35" x14ac:dyDescent="0.3">
      <c r="D47" s="32" t="s">
        <v>140</v>
      </c>
      <c r="E47" s="33">
        <v>-3.21</v>
      </c>
      <c r="F47" s="33">
        <v>-4.9000000000000004</v>
      </c>
      <c r="G47" s="33">
        <v>4.57</v>
      </c>
      <c r="H47" s="33">
        <v>1.63</v>
      </c>
      <c r="I47" s="34" t="s">
        <v>34</v>
      </c>
      <c r="AF47" s="7" t="str">
        <f ca="1"/>
        <v>Item_35</v>
      </c>
      <c r="AG47">
        <f ca="1"/>
        <v>4.57</v>
      </c>
      <c r="AH47" t="str">
        <f ca="1"/>
        <v>B</v>
      </c>
      <c r="AI47" s="8">
        <f ca="1"/>
        <v>-3.21</v>
      </c>
    </row>
    <row r="48" spans="4:35" x14ac:dyDescent="0.3">
      <c r="D48" s="32" t="s">
        <v>141</v>
      </c>
      <c r="E48" s="33">
        <v>-2.3199999999999998</v>
      </c>
      <c r="F48" s="33">
        <v>-0.35</v>
      </c>
      <c r="G48" s="33">
        <v>5.08</v>
      </c>
      <c r="H48" s="33">
        <v>2.94</v>
      </c>
      <c r="I48" s="34" t="s">
        <v>33</v>
      </c>
      <c r="AF48" s="7" t="str">
        <f ca="1"/>
        <v>Item_36</v>
      </c>
      <c r="AG48">
        <f ca="1"/>
        <v>5.08</v>
      </c>
      <c r="AH48" t="str">
        <f ca="1"/>
        <v>A</v>
      </c>
      <c r="AI48" s="8">
        <f ca="1"/>
        <v>-2.3199999999999998</v>
      </c>
    </row>
    <row r="49" spans="4:35" x14ac:dyDescent="0.3">
      <c r="D49" s="32" t="s">
        <v>142</v>
      </c>
      <c r="E49" s="33">
        <v>-4.75</v>
      </c>
      <c r="F49" s="33">
        <v>-0.16</v>
      </c>
      <c r="G49" s="33">
        <v>5.16</v>
      </c>
      <c r="H49" s="33">
        <v>0.64</v>
      </c>
      <c r="I49" s="34" t="s">
        <v>33</v>
      </c>
      <c r="AF49" s="7" t="str">
        <f ca="1"/>
        <v>Item_37</v>
      </c>
      <c r="AG49">
        <f ca="1"/>
        <v>5.16</v>
      </c>
      <c r="AH49" t="str">
        <f ca="1"/>
        <v>A</v>
      </c>
      <c r="AI49" s="8">
        <f ca="1"/>
        <v>-4.75</v>
      </c>
    </row>
    <row r="50" spans="4:35" x14ac:dyDescent="0.3">
      <c r="D50" s="32" t="s">
        <v>143</v>
      </c>
      <c r="E50" s="33">
        <v>-2.82</v>
      </c>
      <c r="F50" s="33">
        <v>1.63</v>
      </c>
      <c r="G50" s="33">
        <v>5.54</v>
      </c>
      <c r="H50" s="33">
        <v>2.29</v>
      </c>
      <c r="I50" s="34" t="s">
        <v>32</v>
      </c>
      <c r="AF50" s="7" t="str">
        <f ca="1"/>
        <v>Item_38</v>
      </c>
      <c r="AG50">
        <f ca="1"/>
        <v>5.54</v>
      </c>
      <c r="AH50" t="str">
        <f ca="1"/>
        <v>C</v>
      </c>
      <c r="AI50" s="8">
        <f ca="1"/>
        <v>-2.82</v>
      </c>
    </row>
    <row r="51" spans="4:35" x14ac:dyDescent="0.3">
      <c r="D51" s="32" t="s">
        <v>144</v>
      </c>
      <c r="E51" s="33">
        <v>0.53</v>
      </c>
      <c r="F51" s="33">
        <v>-0.6</v>
      </c>
      <c r="G51" s="33">
        <v>5.19</v>
      </c>
      <c r="H51" s="33">
        <v>2.1800000000000002</v>
      </c>
      <c r="I51" s="34" t="s">
        <v>32</v>
      </c>
      <c r="AF51" s="7" t="str">
        <f ca="1"/>
        <v>Item_39</v>
      </c>
      <c r="AG51">
        <f ca="1"/>
        <v>5.19</v>
      </c>
      <c r="AH51" t="str">
        <f ca="1"/>
        <v>C</v>
      </c>
      <c r="AI51" s="8">
        <f ca="1"/>
        <v>0.53</v>
      </c>
    </row>
    <row r="52" spans="4:35" x14ac:dyDescent="0.3">
      <c r="D52" s="32" t="s">
        <v>145</v>
      </c>
      <c r="E52" s="33">
        <v>-1.38</v>
      </c>
      <c r="F52" s="33">
        <v>-0.04</v>
      </c>
      <c r="G52" s="33">
        <v>5.6</v>
      </c>
      <c r="H52" s="33">
        <v>0.84</v>
      </c>
      <c r="I52" s="34" t="s">
        <v>33</v>
      </c>
      <c r="AF52" s="7" t="str">
        <f ca="1"/>
        <v>Item_40</v>
      </c>
      <c r="AG52">
        <f ca="1"/>
        <v>5.6</v>
      </c>
      <c r="AH52" t="str">
        <f ca="1"/>
        <v>A</v>
      </c>
      <c r="AI52" s="8">
        <f ca="1"/>
        <v>-1.38</v>
      </c>
    </row>
    <row r="53" spans="4:35" x14ac:dyDescent="0.3">
      <c r="D53" s="32" t="s">
        <v>146</v>
      </c>
      <c r="E53" s="33">
        <v>-0.18</v>
      </c>
      <c r="F53" s="33">
        <v>-0.2</v>
      </c>
      <c r="G53" s="33">
        <v>4.3600000000000003</v>
      </c>
      <c r="H53" s="33">
        <v>1.89</v>
      </c>
      <c r="I53" s="34" t="s">
        <v>33</v>
      </c>
      <c r="AF53" s="7" t="str">
        <f ca="1"/>
        <v>Item_41</v>
      </c>
      <c r="AG53">
        <f ca="1"/>
        <v>4.3600000000000003</v>
      </c>
      <c r="AH53" t="str">
        <f ca="1"/>
        <v>A</v>
      </c>
      <c r="AI53" s="8">
        <f ca="1"/>
        <v>-0.18</v>
      </c>
    </row>
    <row r="54" spans="4:35" x14ac:dyDescent="0.3">
      <c r="D54" s="32" t="s">
        <v>147</v>
      </c>
      <c r="E54" s="33">
        <v>-2.13</v>
      </c>
      <c r="F54" s="33">
        <v>-2.58</v>
      </c>
      <c r="G54" s="33">
        <v>4.5999999999999996</v>
      </c>
      <c r="H54" s="33">
        <v>1.94</v>
      </c>
      <c r="I54" s="34" t="s">
        <v>32</v>
      </c>
      <c r="AF54" s="7" t="str">
        <f ca="1"/>
        <v>Item_42</v>
      </c>
      <c r="AG54">
        <f ca="1"/>
        <v>4.5999999999999996</v>
      </c>
      <c r="AH54" t="str">
        <f ca="1"/>
        <v>C</v>
      </c>
      <c r="AI54" s="8">
        <f ca="1"/>
        <v>-2.13</v>
      </c>
    </row>
    <row r="55" spans="4:35" x14ac:dyDescent="0.3">
      <c r="D55" s="32" t="s">
        <v>148</v>
      </c>
      <c r="E55" s="33">
        <v>1.1100000000000001</v>
      </c>
      <c r="F55" s="33">
        <v>-3.72</v>
      </c>
      <c r="G55" s="33">
        <v>4.84</v>
      </c>
      <c r="H55" s="33">
        <v>3.25</v>
      </c>
      <c r="I55" s="34" t="s">
        <v>34</v>
      </c>
      <c r="AF55" s="7" t="str">
        <f ca="1"/>
        <v>Item_43</v>
      </c>
      <c r="AG55">
        <f ca="1"/>
        <v>4.84</v>
      </c>
      <c r="AH55" t="str">
        <f ca="1"/>
        <v>B</v>
      </c>
      <c r="AI55" s="8">
        <f ca="1"/>
        <v>1.1100000000000001</v>
      </c>
    </row>
    <row r="56" spans="4:35" x14ac:dyDescent="0.3">
      <c r="D56" s="32" t="s">
        <v>149</v>
      </c>
      <c r="E56" s="33">
        <v>-1.1399999999999999</v>
      </c>
      <c r="F56" s="33">
        <v>-3.37</v>
      </c>
      <c r="G56" s="33">
        <v>4.45</v>
      </c>
      <c r="H56" s="33">
        <v>2.37</v>
      </c>
      <c r="I56" s="34" t="s">
        <v>34</v>
      </c>
      <c r="AF56" s="7" t="str">
        <f ca="1"/>
        <v>Item_44</v>
      </c>
      <c r="AG56">
        <f ca="1"/>
        <v>4.45</v>
      </c>
      <c r="AH56" t="str">
        <f ca="1"/>
        <v>B</v>
      </c>
      <c r="AI56" s="8">
        <f ca="1"/>
        <v>-1.1399999999999999</v>
      </c>
    </row>
    <row r="57" spans="4:35" x14ac:dyDescent="0.3">
      <c r="D57" s="32" t="s">
        <v>150</v>
      </c>
      <c r="E57" s="33">
        <v>-1.5</v>
      </c>
      <c r="F57" s="33">
        <v>-3.16</v>
      </c>
      <c r="G57" s="33">
        <v>5.04</v>
      </c>
      <c r="H57" s="33">
        <v>0.86</v>
      </c>
      <c r="I57" s="34" t="s">
        <v>33</v>
      </c>
      <c r="AF57" s="7" t="str">
        <f ca="1"/>
        <v>Item_45</v>
      </c>
      <c r="AG57">
        <f ca="1"/>
        <v>5.04</v>
      </c>
      <c r="AH57" t="str">
        <f ca="1"/>
        <v>A</v>
      </c>
      <c r="AI57" s="8">
        <f ca="1"/>
        <v>-1.5</v>
      </c>
    </row>
    <row r="58" spans="4:35" x14ac:dyDescent="0.3">
      <c r="D58" s="32" t="s">
        <v>151</v>
      </c>
      <c r="E58" s="33">
        <v>-3.73</v>
      </c>
      <c r="F58" s="33">
        <v>-3.5</v>
      </c>
      <c r="G58" s="33">
        <v>4.93</v>
      </c>
      <c r="H58" s="33">
        <v>0.81</v>
      </c>
      <c r="I58" s="34" t="s">
        <v>34</v>
      </c>
      <c r="AF58" s="7" t="str">
        <f ca="1"/>
        <v>Item_46</v>
      </c>
      <c r="AG58">
        <f ca="1"/>
        <v>4.93</v>
      </c>
      <c r="AH58" t="str">
        <f ca="1"/>
        <v>B</v>
      </c>
      <c r="AI58" s="8">
        <f ca="1"/>
        <v>-3.73</v>
      </c>
    </row>
    <row r="59" spans="4:35" x14ac:dyDescent="0.3">
      <c r="D59" s="32" t="s">
        <v>152</v>
      </c>
      <c r="E59" s="33">
        <v>-2.1</v>
      </c>
      <c r="F59" s="33">
        <v>-3.01</v>
      </c>
      <c r="G59" s="33">
        <v>4.6100000000000003</v>
      </c>
      <c r="H59" s="33">
        <v>2.6</v>
      </c>
      <c r="I59" s="34" t="s">
        <v>33</v>
      </c>
      <c r="AF59" s="7" t="str">
        <f ca="1"/>
        <v>Item_47</v>
      </c>
      <c r="AG59">
        <f ca="1"/>
        <v>4.6100000000000003</v>
      </c>
      <c r="AH59" t="str">
        <f ca="1"/>
        <v>A</v>
      </c>
      <c r="AI59" s="8">
        <f ca="1"/>
        <v>-2.1</v>
      </c>
    </row>
    <row r="60" spans="4:35" x14ac:dyDescent="0.3">
      <c r="D60" s="32" t="s">
        <v>153</v>
      </c>
      <c r="E60" s="33">
        <v>-0.38</v>
      </c>
      <c r="F60" s="33">
        <v>-1.31</v>
      </c>
      <c r="G60" s="33">
        <v>4.38</v>
      </c>
      <c r="H60" s="33">
        <v>1.96</v>
      </c>
      <c r="I60" s="34" t="s">
        <v>34</v>
      </c>
      <c r="AF60" s="7" t="str">
        <f ca="1"/>
        <v>Item_48</v>
      </c>
      <c r="AG60">
        <f ca="1"/>
        <v>4.38</v>
      </c>
      <c r="AH60" t="str">
        <f ca="1"/>
        <v>B</v>
      </c>
      <c r="AI60" s="8">
        <f ca="1"/>
        <v>-0.38</v>
      </c>
    </row>
    <row r="61" spans="4:35" x14ac:dyDescent="0.3">
      <c r="D61" s="32" t="s">
        <v>154</v>
      </c>
      <c r="E61" s="33">
        <v>-1.93</v>
      </c>
      <c r="F61" s="33">
        <v>0.3</v>
      </c>
      <c r="G61" s="33">
        <v>5.07</v>
      </c>
      <c r="H61" s="33">
        <v>4.55</v>
      </c>
      <c r="I61" s="34" t="s">
        <v>32</v>
      </c>
      <c r="AF61" s="7" t="str">
        <f ca="1"/>
        <v>Item_49</v>
      </c>
      <c r="AG61">
        <f ca="1"/>
        <v>5.07</v>
      </c>
      <c r="AH61" t="str">
        <f ca="1"/>
        <v>C</v>
      </c>
      <c r="AI61" s="8">
        <f ca="1"/>
        <v>-1.93</v>
      </c>
    </row>
    <row r="62" spans="4:35" x14ac:dyDescent="0.3">
      <c r="D62" s="32" t="s">
        <v>155</v>
      </c>
      <c r="E62" s="33">
        <v>-1.76</v>
      </c>
      <c r="F62" s="33">
        <v>0.19</v>
      </c>
      <c r="G62" s="33">
        <v>5.0599999999999996</v>
      </c>
      <c r="H62" s="33">
        <v>2.36</v>
      </c>
      <c r="I62" s="34" t="s">
        <v>33</v>
      </c>
      <c r="AF62" s="7" t="str">
        <f ca="1"/>
        <v>Item_50</v>
      </c>
      <c r="AG62">
        <f ca="1"/>
        <v>5.0599999999999996</v>
      </c>
      <c r="AH62" t="str">
        <f ca="1"/>
        <v>A</v>
      </c>
      <c r="AI62" s="8">
        <f ca="1"/>
        <v>-1.76</v>
      </c>
    </row>
    <row r="63" spans="4:35" x14ac:dyDescent="0.3">
      <c r="D63" s="32" t="s">
        <v>156</v>
      </c>
      <c r="E63" s="33">
        <v>-2.17</v>
      </c>
      <c r="F63" s="33">
        <v>-1.74</v>
      </c>
      <c r="G63" s="33">
        <v>4.47</v>
      </c>
      <c r="H63" s="33">
        <v>1.1599999999999999</v>
      </c>
      <c r="I63" s="34" t="s">
        <v>32</v>
      </c>
      <c r="AF63" s="7" t="str">
        <f ca="1"/>
        <v>Item_51</v>
      </c>
      <c r="AG63">
        <f ca="1"/>
        <v>4.47</v>
      </c>
      <c r="AH63" t="str">
        <f ca="1"/>
        <v>C</v>
      </c>
      <c r="AI63" s="8">
        <f ca="1"/>
        <v>-2.17</v>
      </c>
    </row>
    <row r="64" spans="4:35" x14ac:dyDescent="0.3">
      <c r="D64" s="32" t="s">
        <v>157</v>
      </c>
      <c r="E64" s="33">
        <v>-0.65</v>
      </c>
      <c r="F64" s="33">
        <v>-3.35</v>
      </c>
      <c r="G64" s="33">
        <v>5.48</v>
      </c>
      <c r="H64" s="33">
        <v>2.64</v>
      </c>
      <c r="I64" s="34" t="s">
        <v>32</v>
      </c>
      <c r="AF64" s="7" t="str">
        <f ca="1"/>
        <v>Item_52</v>
      </c>
      <c r="AG64">
        <f ca="1"/>
        <v>5.48</v>
      </c>
      <c r="AH64" t="str">
        <f ca="1"/>
        <v>C</v>
      </c>
      <c r="AI64" s="8">
        <f ca="1"/>
        <v>-0.65</v>
      </c>
    </row>
    <row r="65" spans="4:35" x14ac:dyDescent="0.3">
      <c r="D65" s="32" t="s">
        <v>158</v>
      </c>
      <c r="E65" s="33">
        <v>-4.29</v>
      </c>
      <c r="F65" s="33">
        <v>-3.45</v>
      </c>
      <c r="G65" s="33">
        <v>4.96</v>
      </c>
      <c r="H65" s="33">
        <v>0.99</v>
      </c>
      <c r="I65" s="34" t="s">
        <v>33</v>
      </c>
      <c r="AF65" s="7" t="str">
        <f ca="1"/>
        <v>Item_53</v>
      </c>
      <c r="AG65">
        <f ca="1"/>
        <v>4.96</v>
      </c>
      <c r="AH65" t="str">
        <f ca="1"/>
        <v>A</v>
      </c>
      <c r="AI65" s="8">
        <f ca="1"/>
        <v>-4.29</v>
      </c>
    </row>
    <row r="66" spans="4:35" x14ac:dyDescent="0.3">
      <c r="D66" s="32" t="s">
        <v>159</v>
      </c>
      <c r="E66" s="33">
        <v>-2.76</v>
      </c>
      <c r="F66" s="33">
        <v>-2.02</v>
      </c>
      <c r="G66" s="33">
        <v>4.43</v>
      </c>
      <c r="H66" s="33">
        <v>1.87</v>
      </c>
      <c r="I66" s="34" t="s">
        <v>34</v>
      </c>
      <c r="AF66" s="7" t="str">
        <f ca="1"/>
        <v>Item_54</v>
      </c>
      <c r="AG66">
        <f ca="1"/>
        <v>4.43</v>
      </c>
      <c r="AH66" t="str">
        <f ca="1"/>
        <v>B</v>
      </c>
      <c r="AI66" s="8">
        <f ca="1"/>
        <v>-2.76</v>
      </c>
    </row>
    <row r="67" spans="4:35" x14ac:dyDescent="0.3">
      <c r="D67" s="32" t="s">
        <v>160</v>
      </c>
      <c r="E67" s="33">
        <v>-2.5099999999999998</v>
      </c>
      <c r="F67" s="33">
        <v>-2.4500000000000002</v>
      </c>
      <c r="G67" s="33">
        <v>4.5</v>
      </c>
      <c r="H67" s="33">
        <v>1.92</v>
      </c>
      <c r="I67" s="34" t="s">
        <v>34</v>
      </c>
      <c r="AF67" s="7" t="str">
        <f ca="1"/>
        <v>Item_55</v>
      </c>
      <c r="AG67">
        <f ca="1"/>
        <v>4.5</v>
      </c>
      <c r="AH67" t="str">
        <f ca="1"/>
        <v>B</v>
      </c>
      <c r="AI67" s="8">
        <f ca="1"/>
        <v>-2.5099999999999998</v>
      </c>
    </row>
    <row r="68" spans="4:35" x14ac:dyDescent="0.3">
      <c r="D68" s="32" t="s">
        <v>161</v>
      </c>
      <c r="E68" s="33">
        <v>-4.2300000000000004</v>
      </c>
      <c r="F68" s="33">
        <v>-5.89</v>
      </c>
      <c r="G68" s="33">
        <v>5.44</v>
      </c>
      <c r="H68" s="33">
        <v>1.38</v>
      </c>
      <c r="I68" s="34" t="s">
        <v>32</v>
      </c>
      <c r="AF68" s="7" t="str">
        <f ca="1"/>
        <v>Item_56</v>
      </c>
      <c r="AG68">
        <f ca="1"/>
        <v>5.44</v>
      </c>
      <c r="AH68" t="str">
        <f ca="1"/>
        <v>C</v>
      </c>
      <c r="AI68" s="8">
        <f ca="1"/>
        <v>-4.2300000000000004</v>
      </c>
    </row>
    <row r="69" spans="4:35" x14ac:dyDescent="0.3">
      <c r="D69" s="32" t="s">
        <v>162</v>
      </c>
      <c r="E69" s="33">
        <v>-4.63</v>
      </c>
      <c r="F69" s="33">
        <v>-1.24</v>
      </c>
      <c r="G69" s="33">
        <v>5.32</v>
      </c>
      <c r="H69" s="33">
        <v>1.2</v>
      </c>
      <c r="I69" s="34" t="s">
        <v>34</v>
      </c>
      <c r="AF69" s="7" t="str">
        <f ca="1"/>
        <v>Item_57</v>
      </c>
      <c r="AG69">
        <f ca="1"/>
        <v>5.32</v>
      </c>
      <c r="AH69" t="str">
        <f ca="1"/>
        <v>B</v>
      </c>
      <c r="AI69" s="8">
        <f ca="1"/>
        <v>-4.63</v>
      </c>
    </row>
    <row r="70" spans="4:35" x14ac:dyDescent="0.3">
      <c r="D70" s="32" t="s">
        <v>163</v>
      </c>
      <c r="E70" s="33">
        <v>-2.2400000000000002</v>
      </c>
      <c r="F70" s="33">
        <v>0.89</v>
      </c>
      <c r="G70" s="33">
        <v>4.05</v>
      </c>
      <c r="H70" s="33">
        <v>1.3</v>
      </c>
      <c r="I70" s="34" t="s">
        <v>33</v>
      </c>
      <c r="AF70" s="7" t="str">
        <f ca="1"/>
        <v>Item_58</v>
      </c>
      <c r="AG70">
        <f ca="1"/>
        <v>4.05</v>
      </c>
      <c r="AH70" t="str">
        <f ca="1"/>
        <v>A</v>
      </c>
      <c r="AI70" s="8">
        <f ca="1"/>
        <v>-2.2400000000000002</v>
      </c>
    </row>
    <row r="71" spans="4:35" x14ac:dyDescent="0.3">
      <c r="D71" s="32" t="s">
        <v>164</v>
      </c>
      <c r="E71" s="33">
        <v>-3.9</v>
      </c>
      <c r="F71" s="33">
        <v>1.36</v>
      </c>
      <c r="G71" s="33">
        <v>5.1100000000000003</v>
      </c>
      <c r="H71" s="33">
        <v>2.17</v>
      </c>
      <c r="I71" s="34" t="s">
        <v>32</v>
      </c>
      <c r="AF71" s="7" t="str">
        <f ca="1"/>
        <v>Item_59</v>
      </c>
      <c r="AG71">
        <f ca="1"/>
        <v>5.1100000000000003</v>
      </c>
      <c r="AH71" t="str">
        <f ca="1"/>
        <v>C</v>
      </c>
      <c r="AI71" s="8">
        <f ca="1"/>
        <v>-3.9</v>
      </c>
    </row>
    <row r="72" spans="4:35" x14ac:dyDescent="0.3">
      <c r="D72" s="32" t="s">
        <v>165</v>
      </c>
      <c r="E72" s="33">
        <v>-6.18</v>
      </c>
      <c r="F72" s="33">
        <v>0.46</v>
      </c>
      <c r="G72" s="33">
        <v>4.8899999999999997</v>
      </c>
      <c r="H72" s="33">
        <v>1.38</v>
      </c>
      <c r="I72" s="34" t="s">
        <v>32</v>
      </c>
      <c r="AF72" s="7" t="str">
        <f ca="1"/>
        <v>Item_60</v>
      </c>
      <c r="AG72">
        <f ca="1"/>
        <v>4.8899999999999997</v>
      </c>
      <c r="AH72" t="str">
        <f ca="1"/>
        <v>C</v>
      </c>
      <c r="AI72" s="8">
        <f ca="1"/>
        <v>-6.18</v>
      </c>
    </row>
    <row r="73" spans="4:35" x14ac:dyDescent="0.3">
      <c r="D73" s="32" t="s">
        <v>166</v>
      </c>
      <c r="E73" s="33">
        <v>-2.04</v>
      </c>
      <c r="F73" s="33">
        <v>-0.21</v>
      </c>
      <c r="G73" s="33">
        <v>4.6900000000000004</v>
      </c>
      <c r="H73" s="33">
        <v>2.23</v>
      </c>
      <c r="I73" s="34" t="s">
        <v>33</v>
      </c>
      <c r="AF73" s="7" t="str">
        <f ca="1"/>
        <v>Item_61</v>
      </c>
      <c r="AG73">
        <f ca="1"/>
        <v>4.6900000000000004</v>
      </c>
      <c r="AH73" t="str">
        <f ca="1"/>
        <v>A</v>
      </c>
      <c r="AI73" s="8">
        <f ca="1"/>
        <v>-2.04</v>
      </c>
    </row>
    <row r="74" spans="4:35" x14ac:dyDescent="0.3">
      <c r="D74" s="32" t="s">
        <v>167</v>
      </c>
      <c r="E74" s="33">
        <v>1.59</v>
      </c>
      <c r="F74" s="33">
        <v>-4.66</v>
      </c>
      <c r="G74" s="33">
        <v>5.6</v>
      </c>
      <c r="H74" s="33">
        <v>2.86</v>
      </c>
      <c r="I74" s="34" t="s">
        <v>33</v>
      </c>
      <c r="AF74" s="7" t="str">
        <f ca="1"/>
        <v>Item_62</v>
      </c>
      <c r="AG74">
        <f ca="1"/>
        <v>5.6</v>
      </c>
      <c r="AH74" t="str">
        <f ca="1"/>
        <v>A</v>
      </c>
      <c r="AI74" s="8">
        <f ca="1"/>
        <v>1.59</v>
      </c>
    </row>
    <row r="75" spans="4:35" x14ac:dyDescent="0.3">
      <c r="D75" s="32" t="s">
        <v>168</v>
      </c>
      <c r="E75" s="33">
        <v>-0.06</v>
      </c>
      <c r="F75" s="33">
        <v>-6.5</v>
      </c>
      <c r="G75" s="33">
        <v>4.74</v>
      </c>
      <c r="H75" s="33">
        <v>2.82</v>
      </c>
      <c r="I75" s="34" t="s">
        <v>32</v>
      </c>
      <c r="AF75" s="7" t="str">
        <f ca="1"/>
        <v>Item_63</v>
      </c>
      <c r="AG75">
        <f ca="1"/>
        <v>4.74</v>
      </c>
      <c r="AH75" t="str">
        <f ca="1"/>
        <v>C</v>
      </c>
      <c r="AI75" s="8">
        <f ca="1"/>
        <v>-0.06</v>
      </c>
    </row>
    <row r="76" spans="4:35" x14ac:dyDescent="0.3">
      <c r="D76" s="32" t="s">
        <v>169</v>
      </c>
      <c r="E76" s="33">
        <v>-5</v>
      </c>
      <c r="F76" s="33">
        <v>-2.3199999999999998</v>
      </c>
      <c r="G76" s="33">
        <v>4.68</v>
      </c>
      <c r="H76" s="33">
        <v>1.6</v>
      </c>
      <c r="I76" s="34" t="s">
        <v>32</v>
      </c>
      <c r="AF76" s="7" t="str">
        <f ca="1"/>
        <v>Item_64</v>
      </c>
      <c r="AG76">
        <f ca="1"/>
        <v>4.68</v>
      </c>
      <c r="AH76" t="str">
        <f ca="1"/>
        <v>C</v>
      </c>
      <c r="AI76" s="8">
        <f ca="1"/>
        <v>-5</v>
      </c>
    </row>
    <row r="77" spans="4:35" x14ac:dyDescent="0.3">
      <c r="D77" s="32" t="s">
        <v>170</v>
      </c>
      <c r="E77" s="33">
        <v>1.46</v>
      </c>
      <c r="F77" s="33">
        <v>-0.37</v>
      </c>
      <c r="G77" s="33">
        <v>5.48</v>
      </c>
      <c r="H77" s="33">
        <v>0.35</v>
      </c>
      <c r="I77" s="34" t="s">
        <v>32</v>
      </c>
      <c r="AF77" s="7" t="str">
        <f ca="1"/>
        <v>Item_65</v>
      </c>
      <c r="AG77">
        <f ca="1"/>
        <v>5.48</v>
      </c>
      <c r="AH77" t="str">
        <f ca="1"/>
        <v>C</v>
      </c>
      <c r="AI77" s="8">
        <f ca="1"/>
        <v>1.46</v>
      </c>
    </row>
    <row r="78" spans="4:35" x14ac:dyDescent="0.3">
      <c r="D78" s="32" t="s">
        <v>171</v>
      </c>
      <c r="E78" s="33">
        <v>-4</v>
      </c>
      <c r="F78" s="33">
        <v>0.28000000000000003</v>
      </c>
      <c r="G78" s="33">
        <v>4.45</v>
      </c>
      <c r="H78" s="33">
        <v>1.77</v>
      </c>
      <c r="I78" s="34" t="s">
        <v>34</v>
      </c>
      <c r="AF78" s="7" t="str">
        <f ca="1"/>
        <v>Item_66</v>
      </c>
      <c r="AG78">
        <f ca="1"/>
        <v>4.45</v>
      </c>
      <c r="AH78" t="str">
        <f ca="1"/>
        <v>B</v>
      </c>
      <c r="AI78" s="8">
        <f ca="1"/>
        <v>-4</v>
      </c>
    </row>
    <row r="79" spans="4:35" x14ac:dyDescent="0.3">
      <c r="D79" s="32" t="s">
        <v>172</v>
      </c>
      <c r="E79" s="33">
        <v>-1.06</v>
      </c>
      <c r="F79" s="33">
        <v>-3.5</v>
      </c>
      <c r="G79" s="33">
        <v>4.3899999999999997</v>
      </c>
      <c r="H79" s="33">
        <v>2.85</v>
      </c>
      <c r="I79" s="34" t="s">
        <v>33</v>
      </c>
      <c r="AF79" s="7" t="str">
        <f ca="1"/>
        <v>Item_67</v>
      </c>
      <c r="AG79">
        <f ca="1"/>
        <v>4.3899999999999997</v>
      </c>
      <c r="AH79" t="str">
        <f ca="1"/>
        <v>A</v>
      </c>
      <c r="AI79" s="8">
        <f ca="1"/>
        <v>-1.06</v>
      </c>
    </row>
    <row r="80" spans="4:35" x14ac:dyDescent="0.3">
      <c r="D80" s="32" t="s">
        <v>173</v>
      </c>
      <c r="E80" s="33">
        <v>-3.59</v>
      </c>
      <c r="F80" s="33">
        <v>-1.45</v>
      </c>
      <c r="G80" s="33">
        <v>5.4</v>
      </c>
      <c r="H80" s="33">
        <v>2.2599999999999998</v>
      </c>
      <c r="I80" s="34" t="s">
        <v>34</v>
      </c>
      <c r="AF80" s="7" t="str">
        <f ca="1"/>
        <v>Item_68</v>
      </c>
      <c r="AG80">
        <f ca="1"/>
        <v>5.4</v>
      </c>
      <c r="AH80" t="str">
        <f ca="1"/>
        <v>B</v>
      </c>
      <c r="AI80" s="8">
        <f ca="1"/>
        <v>-3.59</v>
      </c>
    </row>
    <row r="81" spans="4:35" x14ac:dyDescent="0.3">
      <c r="D81" s="32" t="s">
        <v>174</v>
      </c>
      <c r="E81" s="33">
        <v>-0.28999999999999998</v>
      </c>
      <c r="F81" s="33">
        <v>-1.1200000000000001</v>
      </c>
      <c r="G81" s="33">
        <v>4.83</v>
      </c>
      <c r="H81" s="33">
        <v>2.76</v>
      </c>
      <c r="I81" s="34" t="s">
        <v>33</v>
      </c>
      <c r="AF81" s="7" t="str">
        <f ca="1"/>
        <v>Item_69</v>
      </c>
      <c r="AG81">
        <f ca="1"/>
        <v>4.83</v>
      </c>
      <c r="AH81" t="str">
        <f ca="1"/>
        <v>A</v>
      </c>
      <c r="AI81" s="8">
        <f ca="1"/>
        <v>-0.28999999999999998</v>
      </c>
    </row>
    <row r="82" spans="4:35" x14ac:dyDescent="0.3">
      <c r="D82" s="32" t="s">
        <v>175</v>
      </c>
      <c r="E82" s="33">
        <v>-7.37</v>
      </c>
      <c r="F82" s="33">
        <v>-4.38</v>
      </c>
      <c r="G82" s="33">
        <v>6.09</v>
      </c>
      <c r="H82" s="33">
        <v>2.4</v>
      </c>
      <c r="I82" s="34" t="s">
        <v>33</v>
      </c>
      <c r="AF82" s="7" t="str">
        <f ca="1"/>
        <v>Item_70</v>
      </c>
      <c r="AG82">
        <f ca="1"/>
        <v>6.09</v>
      </c>
      <c r="AH82" t="str">
        <f ca="1"/>
        <v>A</v>
      </c>
      <c r="AI82" s="8">
        <f ca="1"/>
        <v>-7.37</v>
      </c>
    </row>
    <row r="83" spans="4:35" x14ac:dyDescent="0.3">
      <c r="D83" s="32" t="s">
        <v>176</v>
      </c>
      <c r="E83" s="33">
        <v>-0.53</v>
      </c>
      <c r="F83" s="33">
        <v>-3.44</v>
      </c>
      <c r="G83" s="33">
        <v>5.19</v>
      </c>
      <c r="H83" s="33">
        <v>0.91</v>
      </c>
      <c r="I83" s="34" t="s">
        <v>34</v>
      </c>
      <c r="AF83" s="7" t="str">
        <f ca="1"/>
        <v>Item_71</v>
      </c>
      <c r="AG83">
        <f ca="1"/>
        <v>5.19</v>
      </c>
      <c r="AH83" t="str">
        <f ca="1"/>
        <v>B</v>
      </c>
      <c r="AI83" s="8">
        <f ca="1"/>
        <v>-0.53</v>
      </c>
    </row>
    <row r="84" spans="4:35" x14ac:dyDescent="0.3">
      <c r="D84" s="32" t="s">
        <v>177</v>
      </c>
      <c r="E84" s="33">
        <v>-1.1000000000000001</v>
      </c>
      <c r="F84" s="33">
        <v>1.1200000000000001</v>
      </c>
      <c r="G84" s="33">
        <v>5.63</v>
      </c>
      <c r="H84" s="33">
        <v>1.98</v>
      </c>
      <c r="I84" s="34" t="s">
        <v>32</v>
      </c>
      <c r="AF84" s="7" t="str">
        <f ca="1"/>
        <v>Item_72</v>
      </c>
      <c r="AG84">
        <f ca="1"/>
        <v>5.63</v>
      </c>
      <c r="AH84" t="str">
        <f ca="1"/>
        <v>C</v>
      </c>
      <c r="AI84" s="8">
        <f ca="1"/>
        <v>-1.1000000000000001</v>
      </c>
    </row>
    <row r="85" spans="4:35" x14ac:dyDescent="0.3">
      <c r="D85" s="32" t="s">
        <v>178</v>
      </c>
      <c r="E85" s="33">
        <v>-3.04</v>
      </c>
      <c r="F85" s="33">
        <v>-1.69</v>
      </c>
      <c r="G85" s="33">
        <v>4.91</v>
      </c>
      <c r="H85" s="33">
        <v>0.78</v>
      </c>
      <c r="I85" s="34" t="s">
        <v>34</v>
      </c>
      <c r="AF85" s="7" t="str">
        <f ca="1"/>
        <v>Item_73</v>
      </c>
      <c r="AG85">
        <f ca="1"/>
        <v>4.91</v>
      </c>
      <c r="AH85" t="str">
        <f ca="1"/>
        <v>B</v>
      </c>
      <c r="AI85" s="8">
        <f ca="1"/>
        <v>-3.04</v>
      </c>
    </row>
    <row r="86" spans="4:35" x14ac:dyDescent="0.3">
      <c r="D86" s="32" t="s">
        <v>179</v>
      </c>
      <c r="E86" s="33">
        <v>-3.26</v>
      </c>
      <c r="F86" s="33">
        <v>3.13</v>
      </c>
      <c r="G86" s="33">
        <v>6.48</v>
      </c>
      <c r="H86" s="33">
        <v>2.9</v>
      </c>
      <c r="I86" s="34" t="s">
        <v>33</v>
      </c>
      <c r="AF86" s="7" t="str">
        <f ca="1"/>
        <v>Item_74</v>
      </c>
      <c r="AG86">
        <f ca="1"/>
        <v>6.48</v>
      </c>
      <c r="AH86" t="str">
        <f ca="1"/>
        <v>A</v>
      </c>
      <c r="AI86" s="8">
        <f ca="1"/>
        <v>-3.26</v>
      </c>
    </row>
    <row r="87" spans="4:35" x14ac:dyDescent="0.3">
      <c r="D87" s="32" t="s">
        <v>180</v>
      </c>
      <c r="E87" s="33">
        <v>-0.48</v>
      </c>
      <c r="F87" s="33">
        <v>4.1100000000000003</v>
      </c>
      <c r="G87" s="33">
        <v>5.31</v>
      </c>
      <c r="H87" s="33">
        <v>1.82</v>
      </c>
      <c r="I87" s="34" t="s">
        <v>33</v>
      </c>
      <c r="AF87" s="7" t="str">
        <f ca="1"/>
        <v>Item_75</v>
      </c>
      <c r="AG87">
        <f ca="1"/>
        <v>5.31</v>
      </c>
      <c r="AH87" t="str">
        <f ca="1"/>
        <v>A</v>
      </c>
      <c r="AI87" s="8">
        <f ca="1"/>
        <v>-0.48</v>
      </c>
    </row>
    <row r="88" spans="4:35" x14ac:dyDescent="0.3">
      <c r="D88" s="32" t="s">
        <v>181</v>
      </c>
      <c r="E88" s="33">
        <v>-2.78</v>
      </c>
      <c r="F88" s="33">
        <v>-2</v>
      </c>
      <c r="G88" s="33">
        <v>5.0199999999999996</v>
      </c>
      <c r="H88" s="33">
        <v>2.12</v>
      </c>
      <c r="I88" s="34" t="s">
        <v>33</v>
      </c>
      <c r="AF88" s="7" t="str">
        <f ca="1"/>
        <v>Item_76</v>
      </c>
      <c r="AG88">
        <f ca="1"/>
        <v>5.0199999999999996</v>
      </c>
      <c r="AH88" t="str">
        <f ca="1"/>
        <v>A</v>
      </c>
      <c r="AI88" s="8">
        <f ca="1"/>
        <v>-2.78</v>
      </c>
    </row>
    <row r="89" spans="4:35" x14ac:dyDescent="0.3">
      <c r="D89" s="32" t="s">
        <v>182</v>
      </c>
      <c r="E89" s="33">
        <v>-1.77</v>
      </c>
      <c r="F89" s="33">
        <v>-2.2000000000000002</v>
      </c>
      <c r="G89" s="33">
        <v>4.51</v>
      </c>
      <c r="H89" s="33">
        <v>1.72</v>
      </c>
      <c r="I89" s="34" t="s">
        <v>33</v>
      </c>
      <c r="AF89" s="7" t="str">
        <f ca="1"/>
        <v>Item_77</v>
      </c>
      <c r="AG89">
        <f ca="1"/>
        <v>4.51</v>
      </c>
      <c r="AH89" t="str">
        <f ca="1"/>
        <v>A</v>
      </c>
      <c r="AI89" s="8">
        <f ca="1"/>
        <v>-1.77</v>
      </c>
    </row>
    <row r="90" spans="4:35" x14ac:dyDescent="0.3">
      <c r="D90" s="32" t="s">
        <v>183</v>
      </c>
      <c r="E90" s="33">
        <v>-0.1</v>
      </c>
      <c r="F90" s="33">
        <v>-0.56000000000000005</v>
      </c>
      <c r="G90" s="33">
        <v>5.5</v>
      </c>
      <c r="H90" s="33">
        <v>1.88</v>
      </c>
      <c r="I90" s="34" t="s">
        <v>34</v>
      </c>
      <c r="AF90" s="7" t="str">
        <f ca="1"/>
        <v>Item_78</v>
      </c>
      <c r="AG90">
        <f ca="1"/>
        <v>5.5</v>
      </c>
      <c r="AH90" t="str">
        <f ca="1"/>
        <v>B</v>
      </c>
      <c r="AI90" s="8">
        <f ca="1"/>
        <v>-0.1</v>
      </c>
    </row>
    <row r="91" spans="4:35" x14ac:dyDescent="0.3">
      <c r="D91" s="32" t="s">
        <v>184</v>
      </c>
      <c r="E91" s="33">
        <v>-2.4</v>
      </c>
      <c r="F91" s="33">
        <v>1.82</v>
      </c>
      <c r="G91" s="33">
        <v>4.57</v>
      </c>
      <c r="H91" s="33">
        <v>3.28</v>
      </c>
      <c r="I91" s="34" t="s">
        <v>34</v>
      </c>
      <c r="AF91" s="7" t="str">
        <f ca="1"/>
        <v>Item_79</v>
      </c>
      <c r="AG91">
        <f ca="1"/>
        <v>4.57</v>
      </c>
      <c r="AH91" t="str">
        <f ca="1"/>
        <v>B</v>
      </c>
      <c r="AI91" s="8">
        <f ca="1"/>
        <v>-2.4</v>
      </c>
    </row>
    <row r="92" spans="4:35" x14ac:dyDescent="0.3">
      <c r="D92" s="32" t="s">
        <v>185</v>
      </c>
      <c r="E92" s="33">
        <v>-1.36</v>
      </c>
      <c r="F92" s="33">
        <v>-3.38</v>
      </c>
      <c r="G92" s="33">
        <v>5.23</v>
      </c>
      <c r="H92" s="33">
        <v>2.4300000000000002</v>
      </c>
      <c r="I92" s="34" t="s">
        <v>32</v>
      </c>
      <c r="AF92" s="7" t="str">
        <f ca="1"/>
        <v>Item_80</v>
      </c>
      <c r="AG92">
        <f ca="1"/>
        <v>5.23</v>
      </c>
      <c r="AH92" t="str">
        <f ca="1"/>
        <v>C</v>
      </c>
      <c r="AI92" s="8">
        <f ca="1"/>
        <v>-1.36</v>
      </c>
    </row>
    <row r="93" spans="4:35" x14ac:dyDescent="0.3">
      <c r="D93" s="32" t="s">
        <v>186</v>
      </c>
      <c r="E93" s="33">
        <v>-4.6100000000000003</v>
      </c>
      <c r="F93" s="33">
        <v>-0.66</v>
      </c>
      <c r="G93" s="33">
        <v>5.42</v>
      </c>
      <c r="H93" s="33">
        <v>3.26</v>
      </c>
      <c r="I93" s="34" t="s">
        <v>34</v>
      </c>
      <c r="AF93" s="7" t="str">
        <f ca="1"/>
        <v>Item_81</v>
      </c>
      <c r="AG93">
        <f ca="1"/>
        <v>5.42</v>
      </c>
      <c r="AH93" t="str">
        <f ca="1"/>
        <v>B</v>
      </c>
      <c r="AI93" s="8">
        <f ca="1"/>
        <v>-4.6100000000000003</v>
      </c>
    </row>
    <row r="94" spans="4:35" x14ac:dyDescent="0.3">
      <c r="D94" s="32" t="s">
        <v>187</v>
      </c>
      <c r="E94" s="33">
        <v>-5</v>
      </c>
      <c r="F94" s="33">
        <v>-3.25</v>
      </c>
      <c r="G94" s="33">
        <v>5.13</v>
      </c>
      <c r="H94" s="33">
        <v>3.07</v>
      </c>
      <c r="I94" s="34" t="s">
        <v>32</v>
      </c>
      <c r="AF94" s="7" t="str">
        <f ca="1"/>
        <v>Item_82</v>
      </c>
      <c r="AG94">
        <f ca="1"/>
        <v>5.13</v>
      </c>
      <c r="AH94" t="str">
        <f ca="1"/>
        <v>C</v>
      </c>
      <c r="AI94" s="8">
        <f ca="1"/>
        <v>-5</v>
      </c>
    </row>
    <row r="95" spans="4:35" x14ac:dyDescent="0.3">
      <c r="D95" s="32" t="s">
        <v>188</v>
      </c>
      <c r="E95" s="33">
        <v>-2.46</v>
      </c>
      <c r="F95" s="33">
        <v>-4.83</v>
      </c>
      <c r="G95" s="33">
        <v>5.28</v>
      </c>
      <c r="H95" s="33">
        <v>3.46</v>
      </c>
      <c r="I95" s="34" t="s">
        <v>34</v>
      </c>
      <c r="AF95" s="7" t="str">
        <f ca="1"/>
        <v>Item_83</v>
      </c>
      <c r="AG95">
        <f ca="1"/>
        <v>5.28</v>
      </c>
      <c r="AH95" t="str">
        <f ca="1"/>
        <v>B</v>
      </c>
      <c r="AI95" s="8">
        <f ca="1"/>
        <v>-2.46</v>
      </c>
    </row>
    <row r="96" spans="4:35" x14ac:dyDescent="0.3">
      <c r="D96" s="32" t="s">
        <v>189</v>
      </c>
      <c r="E96" s="33">
        <v>-2.75</v>
      </c>
      <c r="F96" s="33">
        <v>-3.98</v>
      </c>
      <c r="G96" s="33">
        <v>5.18</v>
      </c>
      <c r="H96" s="33">
        <v>3.17</v>
      </c>
      <c r="I96" s="34" t="s">
        <v>32</v>
      </c>
      <c r="AF96" s="7" t="str">
        <f ca="1"/>
        <v>Item_84</v>
      </c>
      <c r="AG96">
        <f ca="1"/>
        <v>5.18</v>
      </c>
      <c r="AH96" t="str">
        <f ca="1"/>
        <v>C</v>
      </c>
      <c r="AI96" s="8">
        <f ca="1"/>
        <v>-2.75</v>
      </c>
    </row>
    <row r="97" spans="4:35" x14ac:dyDescent="0.3">
      <c r="D97" s="32" t="s">
        <v>190</v>
      </c>
      <c r="E97" s="33">
        <v>-2.76</v>
      </c>
      <c r="F97" s="33">
        <v>-3.15</v>
      </c>
      <c r="G97" s="33">
        <v>4.96</v>
      </c>
      <c r="H97" s="33">
        <v>1.69</v>
      </c>
      <c r="I97" s="34" t="s">
        <v>34</v>
      </c>
      <c r="AF97" s="7" t="str">
        <f ca="1"/>
        <v>Item_85</v>
      </c>
      <c r="AG97">
        <f ca="1"/>
        <v>4.96</v>
      </c>
      <c r="AH97" t="str">
        <f ca="1"/>
        <v>B</v>
      </c>
      <c r="AI97" s="8">
        <f ca="1"/>
        <v>-2.76</v>
      </c>
    </row>
    <row r="98" spans="4:35" x14ac:dyDescent="0.3">
      <c r="D98" s="32" t="s">
        <v>191</v>
      </c>
      <c r="E98" s="33">
        <v>-0.14000000000000001</v>
      </c>
      <c r="F98" s="33">
        <v>-2.65</v>
      </c>
      <c r="G98" s="33">
        <v>4.8</v>
      </c>
      <c r="H98" s="33">
        <v>1.74</v>
      </c>
      <c r="I98" s="34" t="s">
        <v>32</v>
      </c>
      <c r="AF98" s="7" t="str">
        <f ca="1"/>
        <v>Item_86</v>
      </c>
      <c r="AG98">
        <f ca="1"/>
        <v>4.8</v>
      </c>
      <c r="AH98" t="str">
        <f ca="1"/>
        <v>C</v>
      </c>
      <c r="AI98" s="8">
        <f ca="1"/>
        <v>-0.14000000000000001</v>
      </c>
    </row>
    <row r="99" spans="4:35" x14ac:dyDescent="0.3">
      <c r="D99" s="32" t="s">
        <v>192</v>
      </c>
      <c r="E99" s="33">
        <v>0.36</v>
      </c>
      <c r="F99" s="33">
        <v>0.41</v>
      </c>
      <c r="G99" s="33">
        <v>4.49</v>
      </c>
      <c r="H99" s="33">
        <v>2.4700000000000002</v>
      </c>
      <c r="I99" s="34" t="s">
        <v>34</v>
      </c>
      <c r="AF99" s="7" t="str">
        <f ca="1"/>
        <v>Item_87</v>
      </c>
      <c r="AG99">
        <f ca="1"/>
        <v>4.49</v>
      </c>
      <c r="AH99" t="str">
        <f ca="1"/>
        <v>B</v>
      </c>
      <c r="AI99" s="8">
        <f ca="1"/>
        <v>0.36</v>
      </c>
    </row>
    <row r="100" spans="4:35" x14ac:dyDescent="0.3">
      <c r="D100" s="32" t="s">
        <v>193</v>
      </c>
      <c r="E100" s="33">
        <v>-0.65</v>
      </c>
      <c r="F100" s="33">
        <v>-1.34</v>
      </c>
      <c r="G100" s="33">
        <v>5.65</v>
      </c>
      <c r="H100" s="33">
        <v>2.1</v>
      </c>
      <c r="I100" s="34" t="s">
        <v>33</v>
      </c>
      <c r="AF100" s="7" t="str">
        <f ca="1"/>
        <v>Item_88</v>
      </c>
      <c r="AG100">
        <f ca="1"/>
        <v>5.65</v>
      </c>
      <c r="AH100" t="str">
        <f ca="1"/>
        <v>A</v>
      </c>
      <c r="AI100" s="8">
        <f ca="1"/>
        <v>-0.65</v>
      </c>
    </row>
    <row r="101" spans="4:35" x14ac:dyDescent="0.3">
      <c r="D101" s="32" t="s">
        <v>194</v>
      </c>
      <c r="E101" s="33">
        <v>-3.34</v>
      </c>
      <c r="F101" s="33">
        <v>-0.89</v>
      </c>
      <c r="G101" s="33">
        <v>4.8899999999999997</v>
      </c>
      <c r="H101" s="33">
        <v>1.61</v>
      </c>
      <c r="I101" s="34" t="s">
        <v>34</v>
      </c>
      <c r="AF101" s="7" t="str">
        <f ca="1"/>
        <v>Item_89</v>
      </c>
      <c r="AG101">
        <f ca="1"/>
        <v>4.8899999999999997</v>
      </c>
      <c r="AH101" t="str">
        <f ca="1"/>
        <v>B</v>
      </c>
      <c r="AI101" s="8">
        <f ca="1"/>
        <v>-3.34</v>
      </c>
    </row>
    <row r="102" spans="4:35" x14ac:dyDescent="0.3">
      <c r="D102" s="32" t="s">
        <v>195</v>
      </c>
      <c r="E102" s="33">
        <v>-4.0999999999999996</v>
      </c>
      <c r="F102" s="33">
        <v>-1.47</v>
      </c>
      <c r="G102" s="33">
        <v>4.97</v>
      </c>
      <c r="H102" s="33">
        <v>0.36</v>
      </c>
      <c r="I102" s="34" t="s">
        <v>32</v>
      </c>
      <c r="AF102" s="7" t="str">
        <f ca="1"/>
        <v>Item_90</v>
      </c>
      <c r="AG102">
        <f ca="1"/>
        <v>4.97</v>
      </c>
      <c r="AH102" t="str">
        <f ca="1"/>
        <v>C</v>
      </c>
      <c r="AI102" s="8">
        <f ca="1"/>
        <v>-4.0999999999999996</v>
      </c>
    </row>
    <row r="103" spans="4:35" x14ac:dyDescent="0.3">
      <c r="D103" s="32" t="s">
        <v>196</v>
      </c>
      <c r="E103" s="33">
        <v>-1.27</v>
      </c>
      <c r="F103" s="33">
        <v>-3.08</v>
      </c>
      <c r="G103" s="33">
        <v>3.45</v>
      </c>
      <c r="H103" s="33">
        <v>2.35</v>
      </c>
      <c r="I103" s="34" t="s">
        <v>32</v>
      </c>
      <c r="AF103" s="7" t="str">
        <f ca="1"/>
        <v>Item_91</v>
      </c>
      <c r="AG103">
        <f ca="1"/>
        <v>3.45</v>
      </c>
      <c r="AH103" t="str">
        <f ca="1"/>
        <v>C</v>
      </c>
      <c r="AI103" s="8">
        <f ca="1"/>
        <v>-1.27</v>
      </c>
    </row>
    <row r="104" spans="4:35" x14ac:dyDescent="0.3">
      <c r="D104" s="32" t="s">
        <v>197</v>
      </c>
      <c r="E104" s="33">
        <v>2.57</v>
      </c>
      <c r="F104" s="33">
        <v>-3.27</v>
      </c>
      <c r="G104" s="33">
        <v>0.5</v>
      </c>
      <c r="H104" s="33">
        <v>2.4300000000000002</v>
      </c>
      <c r="I104" s="34" t="s">
        <v>34</v>
      </c>
      <c r="AF104" s="7" t="str">
        <f ca="1"/>
        <v>Item_92</v>
      </c>
      <c r="AG104">
        <f ca="1"/>
        <v>0.5</v>
      </c>
      <c r="AH104" t="str">
        <f ca="1"/>
        <v>B</v>
      </c>
      <c r="AI104" s="8">
        <f ca="1"/>
        <v>2.57</v>
      </c>
    </row>
    <row r="105" spans="4:35" x14ac:dyDescent="0.3">
      <c r="D105" s="32" t="s">
        <v>198</v>
      </c>
      <c r="E105" s="33">
        <v>2.68</v>
      </c>
      <c r="F105" s="33">
        <v>-1.87</v>
      </c>
      <c r="G105" s="33">
        <v>-0.82</v>
      </c>
      <c r="H105" s="33">
        <v>2.69</v>
      </c>
      <c r="I105" s="34" t="s">
        <v>32</v>
      </c>
      <c r="AF105" s="7" t="str">
        <f ca="1"/>
        <v>Item_93</v>
      </c>
      <c r="AG105">
        <f ca="1"/>
        <v>-0.82</v>
      </c>
      <c r="AH105" t="str">
        <f ca="1"/>
        <v>C</v>
      </c>
      <c r="AI105" s="8">
        <f ca="1"/>
        <v>2.68</v>
      </c>
    </row>
    <row r="106" spans="4:35" x14ac:dyDescent="0.3">
      <c r="D106" s="32" t="s">
        <v>199</v>
      </c>
      <c r="E106" s="33">
        <v>7.87</v>
      </c>
      <c r="F106" s="33">
        <v>-1.3</v>
      </c>
      <c r="G106" s="33">
        <v>0.69</v>
      </c>
      <c r="H106" s="33">
        <v>3.19</v>
      </c>
      <c r="I106" s="34" t="s">
        <v>33</v>
      </c>
      <c r="AF106" s="7" t="str">
        <f ca="1"/>
        <v>Item_94</v>
      </c>
      <c r="AG106">
        <f ca="1"/>
        <v>0.69</v>
      </c>
      <c r="AH106" t="str">
        <f ca="1"/>
        <v>A</v>
      </c>
      <c r="AI106" s="8">
        <f ca="1"/>
        <v>7.87</v>
      </c>
    </row>
    <row r="107" spans="4:35" x14ac:dyDescent="0.3">
      <c r="D107" s="32" t="s">
        <v>200</v>
      </c>
      <c r="E107" s="33">
        <v>5.82</v>
      </c>
      <c r="F107" s="33">
        <v>-2.79</v>
      </c>
      <c r="G107" s="33">
        <v>2.21</v>
      </c>
      <c r="H107" s="33">
        <v>2</v>
      </c>
      <c r="I107" s="34" t="s">
        <v>34</v>
      </c>
      <c r="AF107" s="7" t="str">
        <f ca="1"/>
        <v>Item_95</v>
      </c>
      <c r="AG107">
        <f ca="1"/>
        <v>2.21</v>
      </c>
      <c r="AH107" t="str">
        <f ca="1"/>
        <v>B</v>
      </c>
      <c r="AI107" s="8">
        <f ca="1"/>
        <v>5.82</v>
      </c>
    </row>
    <row r="108" spans="4:35" x14ac:dyDescent="0.3">
      <c r="D108" s="32" t="s">
        <v>201</v>
      </c>
      <c r="E108" s="33">
        <v>4.91</v>
      </c>
      <c r="F108" s="33">
        <v>0.14000000000000001</v>
      </c>
      <c r="G108" s="33">
        <v>0.92</v>
      </c>
      <c r="H108" s="33">
        <v>3.02</v>
      </c>
      <c r="I108" s="34" t="s">
        <v>34</v>
      </c>
      <c r="AF108" s="7" t="str">
        <f ca="1"/>
        <v>Item_96</v>
      </c>
      <c r="AG108">
        <f ca="1"/>
        <v>0.92</v>
      </c>
      <c r="AH108" t="str">
        <f ca="1"/>
        <v>B</v>
      </c>
      <c r="AI108" s="8">
        <f ca="1"/>
        <v>4.91</v>
      </c>
    </row>
    <row r="109" spans="4:35" x14ac:dyDescent="0.3">
      <c r="D109" s="32" t="s">
        <v>202</v>
      </c>
      <c r="E109" s="33">
        <v>-0.53</v>
      </c>
      <c r="F109" s="33">
        <v>-2.29</v>
      </c>
      <c r="G109" s="33">
        <v>1.41</v>
      </c>
      <c r="H109" s="33">
        <v>2.91</v>
      </c>
      <c r="I109" s="34" t="s">
        <v>32</v>
      </c>
      <c r="AF109" s="7" t="str">
        <f ca="1"/>
        <v>Item_97</v>
      </c>
      <c r="AG109">
        <f ca="1"/>
        <v>1.41</v>
      </c>
      <c r="AH109" t="str">
        <f ca="1"/>
        <v>C</v>
      </c>
      <c r="AI109" s="8">
        <f ca="1"/>
        <v>-0.53</v>
      </c>
    </row>
    <row r="110" spans="4:35" x14ac:dyDescent="0.3">
      <c r="D110" s="32" t="s">
        <v>203</v>
      </c>
      <c r="E110" s="33">
        <v>5.75</v>
      </c>
      <c r="F110" s="33">
        <v>-1.62</v>
      </c>
      <c r="G110" s="33">
        <v>0.32</v>
      </c>
      <c r="H110" s="33">
        <v>3.61</v>
      </c>
      <c r="I110" s="34" t="s">
        <v>33</v>
      </c>
      <c r="AF110" s="7" t="str">
        <f ca="1"/>
        <v>Item_98</v>
      </c>
      <c r="AG110">
        <f ca="1"/>
        <v>0.32</v>
      </c>
      <c r="AH110" t="str">
        <f ca="1"/>
        <v>A</v>
      </c>
      <c r="AI110" s="8">
        <f ca="1"/>
        <v>5.75</v>
      </c>
    </row>
    <row r="111" spans="4:35" x14ac:dyDescent="0.3">
      <c r="D111" s="32" t="s">
        <v>204</v>
      </c>
      <c r="E111" s="33">
        <v>3.92</v>
      </c>
      <c r="F111" s="33">
        <v>-3.22</v>
      </c>
      <c r="G111" s="33">
        <v>-0.95</v>
      </c>
      <c r="H111" s="33">
        <v>4.17</v>
      </c>
      <c r="I111" s="34" t="s">
        <v>32</v>
      </c>
      <c r="AF111" s="7" t="str">
        <f ca="1"/>
        <v>Item_99</v>
      </c>
      <c r="AG111">
        <f ca="1"/>
        <v>-0.95</v>
      </c>
      <c r="AH111" t="str">
        <f ca="1"/>
        <v>C</v>
      </c>
      <c r="AI111" s="8">
        <f ca="1"/>
        <v>3.92</v>
      </c>
    </row>
    <row r="112" spans="4:35" x14ac:dyDescent="0.3">
      <c r="D112" s="32" t="s">
        <v>205</v>
      </c>
      <c r="E112" s="33">
        <v>12.34</v>
      </c>
      <c r="F112" s="33">
        <v>-0.54</v>
      </c>
      <c r="G112" s="33">
        <v>1.46</v>
      </c>
      <c r="H112" s="33">
        <v>3.62</v>
      </c>
      <c r="I112" s="34" t="s">
        <v>32</v>
      </c>
      <c r="AF112" s="7" t="str">
        <f ca="1"/>
        <v>Item_100</v>
      </c>
      <c r="AG112">
        <f ca="1"/>
        <v>1.46</v>
      </c>
      <c r="AH112" t="str">
        <f ca="1"/>
        <v>C</v>
      </c>
      <c r="AI112" s="8">
        <f ca="1"/>
        <v>12.34</v>
      </c>
    </row>
    <row r="113" spans="4:35" x14ac:dyDescent="0.3">
      <c r="D113" s="32" t="s">
        <v>206</v>
      </c>
      <c r="E113" s="33">
        <v>-1.1200000000000001</v>
      </c>
      <c r="F113" s="33">
        <v>-1.91</v>
      </c>
      <c r="G113" s="33">
        <v>2.69</v>
      </c>
      <c r="H113" s="33">
        <v>2.85</v>
      </c>
      <c r="I113" s="34" t="s">
        <v>33</v>
      </c>
      <c r="AF113" s="7" t="str">
        <f ca="1"/>
        <v>Item_101</v>
      </c>
      <c r="AG113">
        <f ca="1"/>
        <v>2.69</v>
      </c>
      <c r="AH113" t="str">
        <f ca="1"/>
        <v>A</v>
      </c>
      <c r="AI113" s="8">
        <f ca="1"/>
        <v>-1.1200000000000001</v>
      </c>
    </row>
    <row r="114" spans="4:35" x14ac:dyDescent="0.3">
      <c r="D114" s="32" t="s">
        <v>207</v>
      </c>
      <c r="E114" s="33">
        <v>3.35</v>
      </c>
      <c r="F114" s="33">
        <v>-2.27</v>
      </c>
      <c r="G114" s="33">
        <v>-0.81</v>
      </c>
      <c r="H114" s="33">
        <v>3</v>
      </c>
      <c r="I114" s="34" t="s">
        <v>34</v>
      </c>
      <c r="AF114" s="7" t="str">
        <f ca="1"/>
        <v>Item_102</v>
      </c>
      <c r="AG114">
        <f ca="1"/>
        <v>-0.81</v>
      </c>
      <c r="AH114" t="str">
        <f ca="1"/>
        <v>B</v>
      </c>
      <c r="AI114" s="8">
        <f ca="1"/>
        <v>3.35</v>
      </c>
    </row>
    <row r="115" spans="4:35" x14ac:dyDescent="0.3">
      <c r="D115" s="32" t="s">
        <v>208</v>
      </c>
      <c r="E115" s="33">
        <v>6.96</v>
      </c>
      <c r="F115" s="33">
        <v>-2.4500000000000002</v>
      </c>
      <c r="G115" s="33">
        <v>1.65</v>
      </c>
      <c r="H115" s="33">
        <v>2.91</v>
      </c>
      <c r="I115" s="34" t="s">
        <v>32</v>
      </c>
      <c r="AF115" s="7" t="str">
        <f ca="1"/>
        <v>Item_103</v>
      </c>
      <c r="AG115">
        <f ca="1"/>
        <v>1.65</v>
      </c>
      <c r="AH115" t="str">
        <f ca="1"/>
        <v>C</v>
      </c>
      <c r="AI115" s="8">
        <f ca="1"/>
        <v>6.96</v>
      </c>
    </row>
    <row r="116" spans="4:35" x14ac:dyDescent="0.3">
      <c r="D116" s="32" t="s">
        <v>209</v>
      </c>
      <c r="E116" s="33">
        <v>2.19</v>
      </c>
      <c r="F116" s="33">
        <v>-1.77</v>
      </c>
      <c r="G116" s="33">
        <v>1.26</v>
      </c>
      <c r="H116" s="33">
        <v>3.68</v>
      </c>
      <c r="I116" s="34" t="s">
        <v>33</v>
      </c>
      <c r="AF116" s="7" t="str">
        <f ca="1"/>
        <v>Item_104</v>
      </c>
      <c r="AG116">
        <f ca="1"/>
        <v>1.26</v>
      </c>
      <c r="AH116" t="str">
        <f ca="1"/>
        <v>A</v>
      </c>
      <c r="AI116" s="8">
        <f ca="1"/>
        <v>2.19</v>
      </c>
    </row>
    <row r="117" spans="4:35" x14ac:dyDescent="0.3">
      <c r="D117" s="32" t="s">
        <v>210</v>
      </c>
      <c r="E117" s="33">
        <v>4.7</v>
      </c>
      <c r="F117" s="33">
        <v>-1.37</v>
      </c>
      <c r="G117" s="33">
        <v>1.77</v>
      </c>
      <c r="H117" s="33">
        <v>4.03</v>
      </c>
      <c r="I117" s="34" t="s">
        <v>33</v>
      </c>
      <c r="AF117" s="7" t="str">
        <f ca="1"/>
        <v>Item_105</v>
      </c>
      <c r="AG117">
        <f ca="1"/>
        <v>1.77</v>
      </c>
      <c r="AH117" t="str">
        <f ca="1"/>
        <v>A</v>
      </c>
      <c r="AI117" s="8">
        <f ca="1"/>
        <v>4.7</v>
      </c>
    </row>
    <row r="118" spans="4:35" x14ac:dyDescent="0.3">
      <c r="D118" s="32" t="s">
        <v>211</v>
      </c>
      <c r="E118" s="33">
        <v>4.0599999999999996</v>
      </c>
      <c r="F118" s="33">
        <v>-1.68</v>
      </c>
      <c r="G118" s="33">
        <v>-0.48</v>
      </c>
      <c r="H118" s="33">
        <v>3.4</v>
      </c>
      <c r="I118" s="34" t="s">
        <v>33</v>
      </c>
      <c r="AF118" s="7" t="str">
        <f ca="1"/>
        <v>Item_106</v>
      </c>
      <c r="AG118">
        <f ca="1"/>
        <v>-0.48</v>
      </c>
      <c r="AH118" t="str">
        <f ca="1"/>
        <v>A</v>
      </c>
      <c r="AI118" s="8">
        <f ca="1"/>
        <v>4.0599999999999996</v>
      </c>
    </row>
    <row r="119" spans="4:35" x14ac:dyDescent="0.3">
      <c r="D119" s="32" t="s">
        <v>212</v>
      </c>
      <c r="E119" s="33">
        <v>6.97</v>
      </c>
      <c r="F119" s="33">
        <v>-0.35</v>
      </c>
      <c r="G119" s="33">
        <v>2.29</v>
      </c>
      <c r="H119" s="33">
        <v>1.84</v>
      </c>
      <c r="I119" s="34" t="s">
        <v>33</v>
      </c>
      <c r="AF119" s="7" t="str">
        <f ca="1"/>
        <v>Item_107</v>
      </c>
      <c r="AG119">
        <f ca="1"/>
        <v>2.29</v>
      </c>
      <c r="AH119" t="str">
        <f ca="1"/>
        <v>A</v>
      </c>
      <c r="AI119" s="8">
        <f ca="1"/>
        <v>6.97</v>
      </c>
    </row>
    <row r="120" spans="4:35" x14ac:dyDescent="0.3">
      <c r="D120" s="32" t="s">
        <v>213</v>
      </c>
      <c r="E120" s="33">
        <v>-0.42</v>
      </c>
      <c r="F120" s="33">
        <v>-0.7</v>
      </c>
      <c r="G120" s="33">
        <v>0.53</v>
      </c>
      <c r="H120" s="33">
        <v>3.84</v>
      </c>
      <c r="I120" s="34" t="s">
        <v>34</v>
      </c>
      <c r="AF120" s="7" t="str">
        <f ca="1"/>
        <v>Item_108</v>
      </c>
      <c r="AG120">
        <f ca="1"/>
        <v>0.53</v>
      </c>
      <c r="AH120" t="str">
        <f ca="1"/>
        <v>B</v>
      </c>
      <c r="AI120" s="8">
        <f ca="1"/>
        <v>-0.42</v>
      </c>
    </row>
    <row r="121" spans="4:35" x14ac:dyDescent="0.3">
      <c r="D121" s="32" t="s">
        <v>214</v>
      </c>
      <c r="E121" s="33">
        <v>4.66</v>
      </c>
      <c r="F121" s="33">
        <v>-2.65</v>
      </c>
      <c r="G121" s="33">
        <v>-0.38</v>
      </c>
      <c r="H121" s="33">
        <v>4.84</v>
      </c>
      <c r="I121" s="34" t="s">
        <v>33</v>
      </c>
      <c r="AF121" s="7" t="str">
        <f ca="1"/>
        <v>Item_109</v>
      </c>
      <c r="AG121">
        <f ca="1"/>
        <v>-0.38</v>
      </c>
      <c r="AH121" t="str">
        <f ca="1"/>
        <v>A</v>
      </c>
      <c r="AI121" s="8">
        <f ca="1"/>
        <v>4.66</v>
      </c>
    </row>
    <row r="122" spans="4:35" x14ac:dyDescent="0.3">
      <c r="D122" s="32" t="s">
        <v>215</v>
      </c>
      <c r="E122" s="33">
        <v>-0.38</v>
      </c>
      <c r="F122" s="33">
        <v>-1.97</v>
      </c>
      <c r="G122" s="33">
        <v>1.76</v>
      </c>
      <c r="H122" s="33">
        <v>4.42</v>
      </c>
      <c r="I122" s="34" t="s">
        <v>32</v>
      </c>
      <c r="AF122" s="7" t="str">
        <f ca="1"/>
        <v>Item_110</v>
      </c>
      <c r="AG122">
        <f ca="1"/>
        <v>1.76</v>
      </c>
      <c r="AH122" t="str">
        <f ca="1"/>
        <v>C</v>
      </c>
      <c r="AI122" s="8">
        <f ca="1"/>
        <v>-0.38</v>
      </c>
    </row>
    <row r="123" spans="4:35" x14ac:dyDescent="0.3">
      <c r="D123" s="32" t="s">
        <v>216</v>
      </c>
      <c r="E123" s="33">
        <v>8.98</v>
      </c>
      <c r="F123" s="33">
        <v>-1.55</v>
      </c>
      <c r="G123" s="33">
        <v>-0.21</v>
      </c>
      <c r="H123" s="33">
        <v>0.8</v>
      </c>
      <c r="I123" s="34" t="s">
        <v>34</v>
      </c>
      <c r="AF123" s="7" t="str">
        <f ca="1"/>
        <v>Item_111</v>
      </c>
      <c r="AG123">
        <f ca="1"/>
        <v>-0.21</v>
      </c>
      <c r="AH123" t="str">
        <f ca="1"/>
        <v>B</v>
      </c>
      <c r="AI123" s="8">
        <f ca="1"/>
        <v>8.98</v>
      </c>
    </row>
    <row r="124" spans="4:35" x14ac:dyDescent="0.3">
      <c r="D124" s="32" t="s">
        <v>217</v>
      </c>
      <c r="E124" s="33">
        <v>-3.42</v>
      </c>
      <c r="F124" s="33">
        <v>-2.42</v>
      </c>
      <c r="G124" s="33">
        <v>4.62</v>
      </c>
      <c r="H124" s="33">
        <v>3.47</v>
      </c>
      <c r="I124" s="34" t="s">
        <v>33</v>
      </c>
      <c r="AF124" s="7" t="str">
        <f ca="1"/>
        <v>Item_112</v>
      </c>
      <c r="AG124">
        <f ca="1"/>
        <v>4.62</v>
      </c>
      <c r="AH124" t="str">
        <f ca="1"/>
        <v>A</v>
      </c>
      <c r="AI124" s="8">
        <f ca="1"/>
        <v>-3.42</v>
      </c>
    </row>
    <row r="125" spans="4:35" x14ac:dyDescent="0.3">
      <c r="D125" s="32" t="s">
        <v>218</v>
      </c>
      <c r="E125" s="33">
        <v>0.97</v>
      </c>
      <c r="F125" s="33">
        <v>-2.2799999999999998</v>
      </c>
      <c r="G125" s="33">
        <v>-1.47</v>
      </c>
      <c r="H125" s="33">
        <v>1.62</v>
      </c>
      <c r="I125" s="34" t="s">
        <v>33</v>
      </c>
      <c r="AF125" s="7" t="str">
        <f ca="1"/>
        <v>Item_113</v>
      </c>
      <c r="AG125">
        <f ca="1"/>
        <v>-1.47</v>
      </c>
      <c r="AH125" t="str">
        <f ca="1"/>
        <v>A</v>
      </c>
      <c r="AI125" s="8">
        <f ca="1"/>
        <v>0.97</v>
      </c>
    </row>
    <row r="126" spans="4:35" x14ac:dyDescent="0.3">
      <c r="D126" s="32" t="s">
        <v>219</v>
      </c>
      <c r="E126" s="33">
        <v>3.86</v>
      </c>
      <c r="F126" s="33">
        <v>-3.47</v>
      </c>
      <c r="G126" s="33">
        <v>-0.16</v>
      </c>
      <c r="H126" s="33">
        <v>3.31</v>
      </c>
      <c r="I126" s="34" t="s">
        <v>33</v>
      </c>
      <c r="AF126" s="7" t="str">
        <f ca="1"/>
        <v>Item_114</v>
      </c>
      <c r="AG126">
        <f ca="1"/>
        <v>-0.16</v>
      </c>
      <c r="AH126" t="str">
        <f ca="1"/>
        <v>A</v>
      </c>
      <c r="AI126" s="8">
        <f ca="1"/>
        <v>3.86</v>
      </c>
    </row>
    <row r="127" spans="4:35" x14ac:dyDescent="0.3">
      <c r="D127" s="32" t="s">
        <v>220</v>
      </c>
      <c r="E127" s="33">
        <v>6.01</v>
      </c>
      <c r="F127" s="33">
        <v>-2.83</v>
      </c>
      <c r="G127" s="33">
        <v>2.98</v>
      </c>
      <c r="H127" s="33">
        <v>1.63</v>
      </c>
      <c r="I127" s="34" t="s">
        <v>32</v>
      </c>
      <c r="AF127" s="7" t="str">
        <f ca="1"/>
        <v>Item_115</v>
      </c>
      <c r="AG127">
        <f ca="1"/>
        <v>2.98</v>
      </c>
      <c r="AH127" t="str">
        <f ca="1"/>
        <v>C</v>
      </c>
      <c r="AI127" s="8">
        <f ca="1"/>
        <v>6.01</v>
      </c>
    </row>
    <row r="128" spans="4:35" x14ac:dyDescent="0.3">
      <c r="D128" s="32" t="s">
        <v>221</v>
      </c>
      <c r="E128" s="33">
        <v>0.55000000000000004</v>
      </c>
      <c r="F128" s="33">
        <v>-2.96</v>
      </c>
      <c r="G128" s="33">
        <v>1.89</v>
      </c>
      <c r="H128" s="33">
        <v>1.85</v>
      </c>
      <c r="I128" s="34" t="s">
        <v>32</v>
      </c>
      <c r="AF128" s="7" t="str">
        <f ca="1"/>
        <v>Item_116</v>
      </c>
      <c r="AG128">
        <f ca="1"/>
        <v>1.89</v>
      </c>
      <c r="AH128" t="str">
        <f ca="1"/>
        <v>C</v>
      </c>
      <c r="AI128" s="8">
        <f ca="1"/>
        <v>0.55000000000000004</v>
      </c>
    </row>
    <row r="129" spans="4:35" x14ac:dyDescent="0.3">
      <c r="D129" s="32" t="s">
        <v>222</v>
      </c>
      <c r="E129" s="33">
        <v>4.3</v>
      </c>
      <c r="F129" s="33">
        <v>-2.06</v>
      </c>
      <c r="G129" s="33">
        <v>1.96</v>
      </c>
      <c r="H129" s="33">
        <v>2.86</v>
      </c>
      <c r="I129" s="34" t="s">
        <v>33</v>
      </c>
      <c r="AF129" s="7" t="str">
        <f ca="1"/>
        <v>Item_117</v>
      </c>
      <c r="AG129">
        <f ca="1"/>
        <v>1.96</v>
      </c>
      <c r="AH129" t="str">
        <f ca="1"/>
        <v>A</v>
      </c>
      <c r="AI129" s="8">
        <f ca="1"/>
        <v>4.3</v>
      </c>
    </row>
    <row r="130" spans="4:35" x14ac:dyDescent="0.3">
      <c r="D130" s="32" t="s">
        <v>223</v>
      </c>
      <c r="E130" s="33">
        <v>-0.49</v>
      </c>
      <c r="F130" s="33">
        <v>-1.24</v>
      </c>
      <c r="G130" s="33">
        <v>-0.72</v>
      </c>
      <c r="H130" s="33">
        <v>3.64</v>
      </c>
      <c r="I130" s="34" t="s">
        <v>33</v>
      </c>
      <c r="AF130" s="7" t="str">
        <f ca="1"/>
        <v>Item_118</v>
      </c>
      <c r="AG130">
        <f ca="1"/>
        <v>-0.72</v>
      </c>
      <c r="AH130" t="str">
        <f ca="1"/>
        <v>A</v>
      </c>
      <c r="AI130" s="8">
        <f ca="1"/>
        <v>-0.49</v>
      </c>
    </row>
    <row r="131" spans="4:35" x14ac:dyDescent="0.3">
      <c r="D131" s="32" t="s">
        <v>224</v>
      </c>
      <c r="E131" s="33">
        <v>0.62</v>
      </c>
      <c r="F131" s="33">
        <v>-1.18</v>
      </c>
      <c r="G131" s="33">
        <v>-1.56</v>
      </c>
      <c r="H131" s="33">
        <v>3.52</v>
      </c>
      <c r="I131" s="34" t="s">
        <v>32</v>
      </c>
      <c r="AF131" s="7" t="str">
        <f ca="1"/>
        <v>Item_119</v>
      </c>
      <c r="AG131">
        <f ca="1"/>
        <v>-1.56</v>
      </c>
      <c r="AH131" t="str">
        <f ca="1"/>
        <v>C</v>
      </c>
      <c r="AI131" s="8">
        <f ca="1"/>
        <v>0.62</v>
      </c>
    </row>
    <row r="132" spans="4:35" x14ac:dyDescent="0.3">
      <c r="D132" s="32" t="s">
        <v>225</v>
      </c>
      <c r="E132" s="33">
        <v>3.5</v>
      </c>
      <c r="F132" s="33">
        <v>-2.2400000000000002</v>
      </c>
      <c r="G132" s="33">
        <v>0.94</v>
      </c>
      <c r="H132" s="33">
        <v>3.04</v>
      </c>
      <c r="I132" s="34" t="s">
        <v>33</v>
      </c>
      <c r="AF132" s="7" t="str">
        <f ca="1"/>
        <v>Item_120</v>
      </c>
      <c r="AG132">
        <f ca="1"/>
        <v>0.94</v>
      </c>
      <c r="AH132" t="str">
        <f ca="1"/>
        <v>A</v>
      </c>
      <c r="AI132" s="8">
        <f ca="1"/>
        <v>3.5</v>
      </c>
    </row>
    <row r="133" spans="4:35" x14ac:dyDescent="0.3">
      <c r="D133" s="32" t="s">
        <v>226</v>
      </c>
      <c r="E133" s="33">
        <v>-3.22</v>
      </c>
      <c r="F133" s="33">
        <v>-0.75</v>
      </c>
      <c r="G133" s="33">
        <v>-0.63</v>
      </c>
      <c r="H133" s="33">
        <v>4</v>
      </c>
      <c r="I133" s="34" t="s">
        <v>34</v>
      </c>
      <c r="AF133" s="7" t="str">
        <f ca="1"/>
        <v>Item_121</v>
      </c>
      <c r="AG133">
        <f ca="1"/>
        <v>-0.63</v>
      </c>
      <c r="AH133" t="str">
        <f ca="1"/>
        <v>B</v>
      </c>
      <c r="AI133" s="8">
        <f ca="1"/>
        <v>-3.22</v>
      </c>
    </row>
    <row r="134" spans="4:35" x14ac:dyDescent="0.3">
      <c r="D134" s="32" t="s">
        <v>227</v>
      </c>
      <c r="E134" s="33">
        <v>6.47</v>
      </c>
      <c r="F134" s="33">
        <v>-0.8</v>
      </c>
      <c r="G134" s="33">
        <v>-0.5</v>
      </c>
      <c r="H134" s="33">
        <v>2.77</v>
      </c>
      <c r="I134" s="34" t="s">
        <v>32</v>
      </c>
      <c r="AF134" s="7" t="str">
        <f ca="1"/>
        <v>Item_122</v>
      </c>
      <c r="AG134">
        <f ca="1"/>
        <v>-0.5</v>
      </c>
      <c r="AH134" t="str">
        <f ca="1"/>
        <v>C</v>
      </c>
      <c r="AI134" s="8">
        <f ca="1"/>
        <v>6.47</v>
      </c>
    </row>
    <row r="135" spans="4:35" x14ac:dyDescent="0.3">
      <c r="D135" s="32" t="s">
        <v>228</v>
      </c>
      <c r="E135" s="33">
        <v>7.42</v>
      </c>
      <c r="F135" s="33">
        <v>-1.36</v>
      </c>
      <c r="G135" s="33">
        <v>-1.38</v>
      </c>
      <c r="H135" s="33">
        <v>3.55</v>
      </c>
      <c r="I135" s="34" t="s">
        <v>32</v>
      </c>
      <c r="AF135" s="7" t="str">
        <f ca="1"/>
        <v>Item_123</v>
      </c>
      <c r="AG135">
        <f ca="1"/>
        <v>-1.38</v>
      </c>
      <c r="AH135" t="str">
        <f ca="1"/>
        <v>C</v>
      </c>
      <c r="AI135" s="8">
        <f ca="1"/>
        <v>7.42</v>
      </c>
    </row>
    <row r="136" spans="4:35" x14ac:dyDescent="0.3">
      <c r="D136" s="32" t="s">
        <v>229</v>
      </c>
      <c r="E136" s="33">
        <v>3.89</v>
      </c>
      <c r="F136" s="33">
        <v>-4.12</v>
      </c>
      <c r="G136" s="33">
        <v>0.91</v>
      </c>
      <c r="H136" s="33">
        <v>3.46</v>
      </c>
      <c r="I136" s="34" t="s">
        <v>32</v>
      </c>
      <c r="AF136" s="7" t="str">
        <f ca="1"/>
        <v>Item_124</v>
      </c>
      <c r="AG136">
        <f ca="1"/>
        <v>0.91</v>
      </c>
      <c r="AH136" t="str">
        <f ca="1"/>
        <v>C</v>
      </c>
      <c r="AI136" s="8">
        <f ca="1"/>
        <v>3.89</v>
      </c>
    </row>
    <row r="137" spans="4:35" x14ac:dyDescent="0.3">
      <c r="D137" s="32" t="s">
        <v>230</v>
      </c>
      <c r="E137" s="33">
        <v>5.4</v>
      </c>
      <c r="F137" s="33">
        <v>-1.35</v>
      </c>
      <c r="G137" s="33">
        <v>1.9</v>
      </c>
      <c r="H137" s="33">
        <v>3.66</v>
      </c>
      <c r="I137" s="34" t="s">
        <v>34</v>
      </c>
      <c r="AF137" s="7" t="str">
        <f ca="1"/>
        <v>Item_125</v>
      </c>
      <c r="AG137">
        <f ca="1"/>
        <v>1.9</v>
      </c>
      <c r="AH137" t="str">
        <f ca="1"/>
        <v>B</v>
      </c>
      <c r="AI137" s="8">
        <f ca="1"/>
        <v>5.4</v>
      </c>
    </row>
    <row r="138" spans="4:35" x14ac:dyDescent="0.3">
      <c r="D138" s="32" t="s">
        <v>231</v>
      </c>
      <c r="E138" s="33">
        <v>-1.9</v>
      </c>
      <c r="F138" s="33">
        <v>-1.75</v>
      </c>
      <c r="G138" s="33">
        <v>3.39</v>
      </c>
      <c r="H138" s="33">
        <v>2.09</v>
      </c>
      <c r="I138" s="34" t="s">
        <v>33</v>
      </c>
      <c r="AF138" s="7" t="str">
        <f ca="1"/>
        <v>Item_126</v>
      </c>
      <c r="AG138">
        <f ca="1"/>
        <v>3.39</v>
      </c>
      <c r="AH138" t="str">
        <f ca="1"/>
        <v>A</v>
      </c>
      <c r="AI138" s="8">
        <f ca="1"/>
        <v>-1.9</v>
      </c>
    </row>
    <row r="139" spans="4:35" x14ac:dyDescent="0.3">
      <c r="D139" s="32" t="s">
        <v>232</v>
      </c>
      <c r="E139" s="33">
        <v>2.0699999999999998</v>
      </c>
      <c r="F139" s="33">
        <v>-2.7</v>
      </c>
      <c r="G139" s="33">
        <v>-2.0699999999999998</v>
      </c>
      <c r="H139" s="33">
        <v>1.51</v>
      </c>
      <c r="I139" s="34" t="s">
        <v>34</v>
      </c>
      <c r="AF139" s="7" t="str">
        <f ca="1"/>
        <v>Item_127</v>
      </c>
      <c r="AG139">
        <f ca="1"/>
        <v>-2.0699999999999998</v>
      </c>
      <c r="AH139" t="str">
        <f ca="1"/>
        <v>B</v>
      </c>
      <c r="AI139" s="8">
        <f ca="1"/>
        <v>2.0699999999999998</v>
      </c>
    </row>
    <row r="140" spans="4:35" x14ac:dyDescent="0.3">
      <c r="D140" s="32" t="s">
        <v>233</v>
      </c>
      <c r="E140" s="33">
        <v>-0.7</v>
      </c>
      <c r="F140" s="33">
        <v>-1.88</v>
      </c>
      <c r="G140" s="33">
        <v>-1.2</v>
      </c>
      <c r="H140" s="33">
        <v>2.82</v>
      </c>
      <c r="I140" s="34" t="s">
        <v>32</v>
      </c>
      <c r="AF140" s="7" t="str">
        <f ca="1"/>
        <v>Item_128</v>
      </c>
      <c r="AG140">
        <f ca="1"/>
        <v>-1.2</v>
      </c>
      <c r="AH140" t="str">
        <f ca="1"/>
        <v>C</v>
      </c>
      <c r="AI140" s="8">
        <f ca="1"/>
        <v>-0.7</v>
      </c>
    </row>
    <row r="141" spans="4:35" x14ac:dyDescent="0.3">
      <c r="D141" s="32" t="s">
        <v>234</v>
      </c>
      <c r="E141" s="33">
        <v>6.19</v>
      </c>
      <c r="F141" s="33">
        <v>-1.79</v>
      </c>
      <c r="G141" s="33">
        <v>-1.29</v>
      </c>
      <c r="H141" s="33">
        <v>2.63</v>
      </c>
      <c r="I141" s="34" t="s">
        <v>32</v>
      </c>
      <c r="AF141" s="7" t="str">
        <f ca="1"/>
        <v>Item_129</v>
      </c>
      <c r="AG141">
        <f ca="1"/>
        <v>-1.29</v>
      </c>
      <c r="AH141" t="str">
        <f ca="1"/>
        <v>C</v>
      </c>
      <c r="AI141" s="8">
        <f ca="1"/>
        <v>6.19</v>
      </c>
    </row>
    <row r="142" spans="4:35" x14ac:dyDescent="0.3">
      <c r="D142" s="32" t="s">
        <v>235</v>
      </c>
      <c r="E142" s="33">
        <v>-2.75</v>
      </c>
      <c r="F142" s="33">
        <v>-1.47</v>
      </c>
      <c r="G142" s="33">
        <v>-1.2</v>
      </c>
      <c r="H142" s="33">
        <v>2.15</v>
      </c>
      <c r="I142" s="34" t="s">
        <v>34</v>
      </c>
      <c r="AF142" s="7" t="str">
        <f ca="1"/>
        <v>Item_130</v>
      </c>
      <c r="AG142">
        <f ca="1"/>
        <v>-1.2</v>
      </c>
      <c r="AH142" t="str">
        <f ca="1"/>
        <v>B</v>
      </c>
      <c r="AI142" s="8">
        <f ca="1"/>
        <v>-2.75</v>
      </c>
    </row>
    <row r="143" spans="4:35" x14ac:dyDescent="0.3">
      <c r="D143" s="32" t="s">
        <v>236</v>
      </c>
      <c r="E143" s="33">
        <v>0.78</v>
      </c>
      <c r="F143" s="33">
        <v>-4.5199999999999996</v>
      </c>
      <c r="G143" s="33">
        <v>0.3</v>
      </c>
      <c r="H143" s="33">
        <v>2.14</v>
      </c>
      <c r="I143" s="34" t="s">
        <v>33</v>
      </c>
      <c r="AF143" s="7" t="str">
        <f ca="1"/>
        <v>Item_131</v>
      </c>
      <c r="AG143">
        <f ca="1"/>
        <v>0.3</v>
      </c>
      <c r="AH143" t="str">
        <f ca="1"/>
        <v>A</v>
      </c>
      <c r="AI143" s="8">
        <f ca="1"/>
        <v>0.78</v>
      </c>
    </row>
    <row r="144" spans="4:35" x14ac:dyDescent="0.3">
      <c r="D144" s="32" t="s">
        <v>237</v>
      </c>
      <c r="E144" s="33">
        <v>3.71</v>
      </c>
      <c r="F144" s="33">
        <v>-1.43</v>
      </c>
      <c r="G144" s="33">
        <v>3.49</v>
      </c>
      <c r="H144" s="33">
        <v>0.61</v>
      </c>
      <c r="I144" s="34" t="s">
        <v>33</v>
      </c>
      <c r="AF144" s="7" t="str">
        <f ca="1"/>
        <v>Item_132</v>
      </c>
      <c r="AG144">
        <f ca="1"/>
        <v>3.49</v>
      </c>
      <c r="AH144" t="str">
        <f ca="1"/>
        <v>A</v>
      </c>
      <c r="AI144" s="8">
        <f ca="1"/>
        <v>3.71</v>
      </c>
    </row>
    <row r="145" spans="4:35" x14ac:dyDescent="0.3">
      <c r="D145" s="32" t="s">
        <v>238</v>
      </c>
      <c r="E145" s="33">
        <v>-6.25</v>
      </c>
      <c r="F145" s="33">
        <v>-2.68</v>
      </c>
      <c r="G145" s="33">
        <v>1.1200000000000001</v>
      </c>
      <c r="H145" s="33">
        <v>0.2</v>
      </c>
      <c r="I145" s="34" t="s">
        <v>32</v>
      </c>
      <c r="AF145" s="7" t="str">
        <f ca="1"/>
        <v>Item_133</v>
      </c>
      <c r="AG145">
        <f ca="1"/>
        <v>1.1200000000000001</v>
      </c>
      <c r="AH145" t="str">
        <f ca="1"/>
        <v>C</v>
      </c>
      <c r="AI145" s="8">
        <f ca="1"/>
        <v>-6.25</v>
      </c>
    </row>
    <row r="146" spans="4:35" x14ac:dyDescent="0.3">
      <c r="D146" s="32" t="s">
        <v>239</v>
      </c>
      <c r="E146" s="33">
        <v>-0.97</v>
      </c>
      <c r="F146" s="33">
        <v>-2.44</v>
      </c>
      <c r="G146" s="33">
        <v>0.76</v>
      </c>
      <c r="H146" s="33">
        <v>4.25</v>
      </c>
      <c r="I146" s="34" t="s">
        <v>34</v>
      </c>
      <c r="AF146" s="7" t="str">
        <f ca="1"/>
        <v>Item_134</v>
      </c>
      <c r="AG146">
        <f ca="1"/>
        <v>0.76</v>
      </c>
      <c r="AH146" t="str">
        <f ca="1"/>
        <v>B</v>
      </c>
      <c r="AI146" s="8">
        <f ca="1"/>
        <v>-0.97</v>
      </c>
    </row>
    <row r="147" spans="4:35" x14ac:dyDescent="0.3">
      <c r="D147" s="32" t="s">
        <v>240</v>
      </c>
      <c r="E147" s="33">
        <v>10.37</v>
      </c>
      <c r="F147" s="33">
        <v>-2.64</v>
      </c>
      <c r="G147" s="33">
        <v>0.63</v>
      </c>
      <c r="H147" s="33">
        <v>2.57</v>
      </c>
      <c r="I147" s="34" t="s">
        <v>33</v>
      </c>
      <c r="AF147" s="7" t="str">
        <f ca="1"/>
        <v>Item_135</v>
      </c>
      <c r="AG147">
        <f ca="1"/>
        <v>0.63</v>
      </c>
      <c r="AH147" t="str">
        <f ca="1"/>
        <v>A</v>
      </c>
      <c r="AI147" s="8">
        <f ca="1"/>
        <v>10.37</v>
      </c>
    </row>
    <row r="148" spans="4:35" x14ac:dyDescent="0.3">
      <c r="D148" s="32" t="s">
        <v>241</v>
      </c>
      <c r="E148" s="33">
        <v>2.77</v>
      </c>
      <c r="F148" s="33">
        <v>-0.33</v>
      </c>
      <c r="G148" s="33">
        <v>1.56</v>
      </c>
      <c r="H148" s="33">
        <v>3.3</v>
      </c>
      <c r="I148" s="34" t="s">
        <v>32</v>
      </c>
      <c r="AF148" s="7" t="str">
        <f ca="1"/>
        <v>Item_136</v>
      </c>
      <c r="AG148">
        <f ca="1"/>
        <v>1.56</v>
      </c>
      <c r="AH148" t="str">
        <f ca="1"/>
        <v>C</v>
      </c>
      <c r="AI148" s="8">
        <f ca="1"/>
        <v>2.77</v>
      </c>
    </row>
    <row r="149" spans="4:35" x14ac:dyDescent="0.3">
      <c r="D149" s="32" t="s">
        <v>242</v>
      </c>
      <c r="E149" s="33">
        <v>6.11</v>
      </c>
      <c r="F149" s="33">
        <v>-2.27</v>
      </c>
      <c r="G149" s="33">
        <v>2.2000000000000002</v>
      </c>
      <c r="H149" s="33">
        <v>3.08</v>
      </c>
      <c r="I149" s="34" t="s">
        <v>33</v>
      </c>
      <c r="AF149" s="7" t="str">
        <f ca="1"/>
        <v>Item_137</v>
      </c>
      <c r="AG149">
        <f ca="1"/>
        <v>2.2000000000000002</v>
      </c>
      <c r="AH149" t="str">
        <f ca="1"/>
        <v>A</v>
      </c>
      <c r="AI149" s="8">
        <f ca="1"/>
        <v>6.11</v>
      </c>
    </row>
    <row r="150" spans="4:35" x14ac:dyDescent="0.3">
      <c r="D150" s="32" t="s">
        <v>243</v>
      </c>
      <c r="E150" s="33">
        <v>2.96</v>
      </c>
      <c r="F150" s="33">
        <v>-2.56</v>
      </c>
      <c r="G150" s="33">
        <v>2.0699999999999998</v>
      </c>
      <c r="H150" s="33">
        <v>4.93</v>
      </c>
      <c r="I150" s="34" t="s">
        <v>33</v>
      </c>
      <c r="AF150" s="7" t="str">
        <f ca="1"/>
        <v>Item_138</v>
      </c>
      <c r="AG150">
        <f ca="1"/>
        <v>2.0699999999999998</v>
      </c>
      <c r="AH150" t="str">
        <f ca="1"/>
        <v>A</v>
      </c>
      <c r="AI150" s="8">
        <f ca="1"/>
        <v>2.96</v>
      </c>
    </row>
    <row r="151" spans="4:35" x14ac:dyDescent="0.3">
      <c r="D151" s="32" t="s">
        <v>244</v>
      </c>
      <c r="E151" s="33">
        <v>1.97</v>
      </c>
      <c r="F151" s="33">
        <v>-2.5499999999999998</v>
      </c>
      <c r="G151" s="33">
        <v>4.3499999999999996</v>
      </c>
      <c r="H151" s="33">
        <v>2.93</v>
      </c>
      <c r="I151" s="34" t="s">
        <v>33</v>
      </c>
      <c r="AF151" s="7" t="str">
        <f ca="1"/>
        <v>Item_139</v>
      </c>
      <c r="AG151">
        <f ca="1"/>
        <v>4.3499999999999996</v>
      </c>
      <c r="AH151" t="str">
        <f ca="1"/>
        <v>A</v>
      </c>
      <c r="AI151" s="8">
        <f ca="1"/>
        <v>1.97</v>
      </c>
    </row>
    <row r="152" spans="4:35" x14ac:dyDescent="0.3">
      <c r="D152" s="32" t="s">
        <v>245</v>
      </c>
      <c r="E152" s="33">
        <v>3.84</v>
      </c>
      <c r="F152" s="33">
        <v>-1.62</v>
      </c>
      <c r="G152" s="33">
        <v>4.1500000000000004</v>
      </c>
      <c r="H152" s="33">
        <v>3.16</v>
      </c>
      <c r="I152" s="34" t="s">
        <v>32</v>
      </c>
      <c r="AF152" s="7" t="str">
        <f ca="1"/>
        <v>Item_140</v>
      </c>
      <c r="AG152">
        <f ca="1"/>
        <v>4.1500000000000004</v>
      </c>
      <c r="AH152" t="str">
        <f ca="1"/>
        <v>C</v>
      </c>
      <c r="AI152" s="8">
        <f ca="1"/>
        <v>3.84</v>
      </c>
    </row>
    <row r="153" spans="4:35" x14ac:dyDescent="0.3">
      <c r="D153" s="32" t="s">
        <v>246</v>
      </c>
      <c r="E153" s="33">
        <v>11.93</v>
      </c>
      <c r="F153" s="33">
        <v>-0.41</v>
      </c>
      <c r="G153" s="33">
        <v>0.34</v>
      </c>
      <c r="H153" s="33">
        <v>3.58</v>
      </c>
      <c r="I153" s="34" t="s">
        <v>33</v>
      </c>
      <c r="AF153" s="7" t="str">
        <f ca="1"/>
        <v>Item_141</v>
      </c>
      <c r="AG153">
        <f ca="1"/>
        <v>0.34</v>
      </c>
      <c r="AH153" t="str">
        <f ca="1"/>
        <v>A</v>
      </c>
      <c r="AI153" s="8">
        <f ca="1"/>
        <v>11.93</v>
      </c>
    </row>
    <row r="154" spans="4:35" x14ac:dyDescent="0.3">
      <c r="D154" s="32" t="s">
        <v>247</v>
      </c>
      <c r="E154" s="33">
        <v>-0.48</v>
      </c>
      <c r="F154" s="33">
        <v>-1.92</v>
      </c>
      <c r="G154" s="33">
        <v>4.3899999999999997</v>
      </c>
      <c r="H154" s="33">
        <v>3</v>
      </c>
      <c r="I154" s="34" t="s">
        <v>32</v>
      </c>
      <c r="AF154" s="7" t="str">
        <f ca="1"/>
        <v>Item_142</v>
      </c>
      <c r="AG154">
        <f ca="1"/>
        <v>4.3899999999999997</v>
      </c>
      <c r="AH154" t="str">
        <f ca="1"/>
        <v>C</v>
      </c>
      <c r="AI154" s="8">
        <f ca="1"/>
        <v>-0.48</v>
      </c>
    </row>
    <row r="155" spans="4:35" x14ac:dyDescent="0.3">
      <c r="D155" s="32" t="s">
        <v>248</v>
      </c>
      <c r="E155" s="33">
        <v>1.55</v>
      </c>
      <c r="F155" s="33">
        <v>-3.33</v>
      </c>
      <c r="G155" s="33">
        <v>2.12</v>
      </c>
      <c r="H155" s="33">
        <v>2.46</v>
      </c>
      <c r="I155" s="34" t="s">
        <v>32</v>
      </c>
      <c r="AF155" s="7" t="str">
        <f ca="1"/>
        <v>Item_143</v>
      </c>
      <c r="AG155">
        <f ca="1"/>
        <v>2.12</v>
      </c>
      <c r="AH155" t="str">
        <f ca="1"/>
        <v>C</v>
      </c>
      <c r="AI155" s="8">
        <f ca="1"/>
        <v>1.55</v>
      </c>
    </row>
    <row r="156" spans="4:35" x14ac:dyDescent="0.3">
      <c r="D156" s="32" t="s">
        <v>249</v>
      </c>
      <c r="E156" s="33">
        <v>2.38</v>
      </c>
      <c r="F156" s="33">
        <v>-7.0000000000000007E-2</v>
      </c>
      <c r="G156" s="33">
        <v>-4.09</v>
      </c>
      <c r="H156" s="33">
        <v>0.9</v>
      </c>
      <c r="I156" s="34" t="s">
        <v>34</v>
      </c>
      <c r="AF156" s="7" t="str">
        <f ca="1"/>
        <v>Item_144</v>
      </c>
      <c r="AG156">
        <f ca="1"/>
        <v>-4.09</v>
      </c>
      <c r="AH156" t="str">
        <f ca="1"/>
        <v>B</v>
      </c>
      <c r="AI156" s="8">
        <f ca="1"/>
        <v>2.38</v>
      </c>
    </row>
    <row r="157" spans="4:35" x14ac:dyDescent="0.3">
      <c r="D157" s="32" t="s">
        <v>250</v>
      </c>
      <c r="E157" s="33">
        <v>7.77</v>
      </c>
      <c r="F157" s="33">
        <v>-2.0099999999999998</v>
      </c>
      <c r="G157" s="33">
        <v>-0.85</v>
      </c>
      <c r="H157" s="33">
        <v>2.96</v>
      </c>
      <c r="I157" s="34" t="s">
        <v>33</v>
      </c>
      <c r="AF157" s="7" t="str">
        <f ca="1"/>
        <v>Item_145</v>
      </c>
      <c r="AG157">
        <f ca="1"/>
        <v>-0.85</v>
      </c>
      <c r="AH157" t="str">
        <f ca="1"/>
        <v>A</v>
      </c>
      <c r="AI157" s="8">
        <f ca="1"/>
        <v>7.77</v>
      </c>
    </row>
    <row r="158" spans="4:35" x14ac:dyDescent="0.3">
      <c r="D158" s="32" t="s">
        <v>251</v>
      </c>
      <c r="E158" s="33">
        <v>4.63</v>
      </c>
      <c r="F158" s="33">
        <v>-1.87</v>
      </c>
      <c r="G158" s="33">
        <v>2.52</v>
      </c>
      <c r="H158" s="33">
        <v>3.67</v>
      </c>
      <c r="I158" s="34" t="s">
        <v>32</v>
      </c>
      <c r="AF158" s="7" t="str">
        <f ca="1"/>
        <v>Item_146</v>
      </c>
      <c r="AG158">
        <f ca="1"/>
        <v>2.52</v>
      </c>
      <c r="AH158" t="str">
        <f ca="1"/>
        <v>C</v>
      </c>
      <c r="AI158" s="8">
        <f ca="1"/>
        <v>4.63</v>
      </c>
    </row>
    <row r="159" spans="4:35" x14ac:dyDescent="0.3">
      <c r="D159" s="32" t="s">
        <v>252</v>
      </c>
      <c r="E159" s="33">
        <v>5.98</v>
      </c>
      <c r="F159" s="33">
        <v>-1.29</v>
      </c>
      <c r="G159" s="33">
        <v>2.5099999999999998</v>
      </c>
      <c r="H159" s="33">
        <v>2.33</v>
      </c>
      <c r="I159" s="34" t="s">
        <v>33</v>
      </c>
      <c r="AF159" s="7" t="str">
        <f ca="1"/>
        <v>Item_147</v>
      </c>
      <c r="AG159">
        <f ca="1"/>
        <v>2.5099999999999998</v>
      </c>
      <c r="AH159" t="str">
        <f ca="1"/>
        <v>A</v>
      </c>
      <c r="AI159" s="8">
        <f ca="1"/>
        <v>5.98</v>
      </c>
    </row>
    <row r="160" spans="4:35" x14ac:dyDescent="0.3">
      <c r="D160" s="32" t="s">
        <v>253</v>
      </c>
      <c r="E160" s="33">
        <v>2.25</v>
      </c>
      <c r="F160" s="33">
        <v>-3.9</v>
      </c>
      <c r="G160" s="33">
        <v>-2.66</v>
      </c>
      <c r="H160" s="33">
        <v>3.04</v>
      </c>
      <c r="I160" s="34" t="s">
        <v>33</v>
      </c>
      <c r="AF160" s="7" t="str">
        <f ca="1"/>
        <v>Item_148</v>
      </c>
      <c r="AG160">
        <f ca="1"/>
        <v>-2.66</v>
      </c>
      <c r="AH160" t="str">
        <f ca="1"/>
        <v>A</v>
      </c>
      <c r="AI160" s="8">
        <f ca="1"/>
        <v>2.25</v>
      </c>
    </row>
    <row r="161" spans="4:35" x14ac:dyDescent="0.3">
      <c r="D161" s="32" t="s">
        <v>254</v>
      </c>
      <c r="E161" s="33">
        <v>3.48</v>
      </c>
      <c r="F161" s="33">
        <v>-3.07</v>
      </c>
      <c r="G161" s="33">
        <v>3.96</v>
      </c>
      <c r="H161" s="33">
        <v>1.1100000000000001</v>
      </c>
      <c r="I161" s="34" t="s">
        <v>32</v>
      </c>
      <c r="AF161" s="7" t="str">
        <f ca="1"/>
        <v>Item_149</v>
      </c>
      <c r="AG161">
        <f ca="1"/>
        <v>3.96</v>
      </c>
      <c r="AH161" t="str">
        <f ca="1"/>
        <v>C</v>
      </c>
      <c r="AI161" s="8">
        <f ca="1"/>
        <v>3.48</v>
      </c>
    </row>
    <row r="162" spans="4:35" x14ac:dyDescent="0.3">
      <c r="D162" s="32" t="s">
        <v>255</v>
      </c>
      <c r="E162" s="33">
        <v>2.13</v>
      </c>
      <c r="F162" s="33">
        <v>-0.68</v>
      </c>
      <c r="G162" s="33">
        <v>0.94</v>
      </c>
      <c r="H162" s="33">
        <v>3.25</v>
      </c>
      <c r="I162" s="34" t="s">
        <v>32</v>
      </c>
      <c r="AF162" s="7" t="str">
        <f ca="1"/>
        <v>Item_150</v>
      </c>
      <c r="AG162">
        <f ca="1"/>
        <v>0.94</v>
      </c>
      <c r="AH162" t="str">
        <f ca="1"/>
        <v>C</v>
      </c>
      <c r="AI162" s="8">
        <f ca="1"/>
        <v>2.13</v>
      </c>
    </row>
    <row r="163" spans="4:35" x14ac:dyDescent="0.3">
      <c r="D163" s="32" t="s">
        <v>256</v>
      </c>
      <c r="E163" s="33">
        <v>4.6900000000000004</v>
      </c>
      <c r="F163" s="33">
        <v>-3.01</v>
      </c>
      <c r="G163" s="33">
        <v>1</v>
      </c>
      <c r="H163" s="33">
        <v>0.68</v>
      </c>
      <c r="I163" s="34" t="s">
        <v>32</v>
      </c>
      <c r="AF163" s="7" t="str">
        <f ca="1"/>
        <v>Item_151</v>
      </c>
      <c r="AG163">
        <f ca="1"/>
        <v>1</v>
      </c>
      <c r="AH163" t="str">
        <f ca="1"/>
        <v>C</v>
      </c>
      <c r="AI163" s="8">
        <f ca="1"/>
        <v>4.6900000000000004</v>
      </c>
    </row>
    <row r="164" spans="4:35" x14ac:dyDescent="0.3">
      <c r="D164" s="32" t="s">
        <v>257</v>
      </c>
      <c r="E164" s="33">
        <v>7.23</v>
      </c>
      <c r="F164" s="33">
        <v>-3.08</v>
      </c>
      <c r="G164" s="33">
        <v>3.3</v>
      </c>
      <c r="H164" s="33">
        <v>1.43</v>
      </c>
      <c r="I164" s="34" t="s">
        <v>33</v>
      </c>
      <c r="AF164" s="7" t="str">
        <f ca="1"/>
        <v>Item_152</v>
      </c>
      <c r="AG164">
        <f ca="1"/>
        <v>3.3</v>
      </c>
      <c r="AH164" t="str">
        <f ca="1"/>
        <v>A</v>
      </c>
      <c r="AI164" s="8">
        <f ca="1"/>
        <v>7.23</v>
      </c>
    </row>
    <row r="165" spans="4:35" x14ac:dyDescent="0.3">
      <c r="D165" s="32" t="s">
        <v>258</v>
      </c>
      <c r="E165" s="33">
        <v>1.66</v>
      </c>
      <c r="F165" s="33">
        <v>-2.17</v>
      </c>
      <c r="G165" s="33">
        <v>2.78</v>
      </c>
      <c r="H165" s="33">
        <v>3.17</v>
      </c>
      <c r="I165" s="34" t="s">
        <v>33</v>
      </c>
      <c r="AF165" s="7" t="str">
        <f ca="1"/>
        <v>Item_153</v>
      </c>
      <c r="AG165">
        <f ca="1"/>
        <v>2.78</v>
      </c>
      <c r="AH165" t="str">
        <f ca="1"/>
        <v>A</v>
      </c>
      <c r="AI165" s="8">
        <f ca="1"/>
        <v>1.66</v>
      </c>
    </row>
    <row r="166" spans="4:35" x14ac:dyDescent="0.3">
      <c r="D166" s="32" t="s">
        <v>259</v>
      </c>
      <c r="E166" s="33">
        <v>5.0599999999999996</v>
      </c>
      <c r="F166" s="33">
        <v>-4.05</v>
      </c>
      <c r="G166" s="33">
        <v>1.1399999999999999</v>
      </c>
      <c r="H166" s="33">
        <v>2.1800000000000002</v>
      </c>
      <c r="I166" s="34" t="s">
        <v>32</v>
      </c>
      <c r="AF166" s="7" t="str">
        <f ca="1"/>
        <v>Item_154</v>
      </c>
      <c r="AG166">
        <f ca="1"/>
        <v>1.1399999999999999</v>
      </c>
      <c r="AH166" t="str">
        <f ca="1"/>
        <v>C</v>
      </c>
      <c r="AI166" s="8">
        <f ca="1"/>
        <v>5.0599999999999996</v>
      </c>
    </row>
    <row r="167" spans="4:35" x14ac:dyDescent="0.3">
      <c r="D167" s="32" t="s">
        <v>260</v>
      </c>
      <c r="E167" s="33">
        <v>1.71</v>
      </c>
      <c r="F167" s="33">
        <v>-1.39</v>
      </c>
      <c r="G167" s="33">
        <v>1.64</v>
      </c>
      <c r="H167" s="33">
        <v>2.66</v>
      </c>
      <c r="I167" s="34" t="s">
        <v>33</v>
      </c>
      <c r="AF167" s="7" t="str">
        <f ca="1"/>
        <v>Item_155</v>
      </c>
      <c r="AG167">
        <f ca="1"/>
        <v>1.64</v>
      </c>
      <c r="AH167" t="str">
        <f ca="1"/>
        <v>A</v>
      </c>
      <c r="AI167" s="8">
        <f ca="1"/>
        <v>1.71</v>
      </c>
    </row>
    <row r="168" spans="4:35" x14ac:dyDescent="0.3">
      <c r="D168" s="32" t="s">
        <v>261</v>
      </c>
      <c r="E168" s="33">
        <v>5.52</v>
      </c>
      <c r="F168" s="33">
        <v>-1.06</v>
      </c>
      <c r="G168" s="33">
        <v>-0.13</v>
      </c>
      <c r="H168" s="33">
        <v>2.83</v>
      </c>
      <c r="I168" s="34" t="s">
        <v>34</v>
      </c>
      <c r="AF168" s="7" t="str">
        <f ca="1"/>
        <v>Item_156</v>
      </c>
      <c r="AG168">
        <f ca="1"/>
        <v>-0.13</v>
      </c>
      <c r="AH168" t="str">
        <f ca="1"/>
        <v>B</v>
      </c>
      <c r="AI168" s="8">
        <f ca="1"/>
        <v>5.52</v>
      </c>
    </row>
    <row r="169" spans="4:35" x14ac:dyDescent="0.3">
      <c r="D169" s="32" t="s">
        <v>262</v>
      </c>
      <c r="E169" s="33">
        <v>1.1499999999999999</v>
      </c>
      <c r="F169" s="33">
        <v>-0.8</v>
      </c>
      <c r="G169" s="33">
        <v>0.64</v>
      </c>
      <c r="H169" s="33">
        <v>3.22</v>
      </c>
      <c r="I169" s="34" t="s">
        <v>32</v>
      </c>
      <c r="AF169" s="7" t="str">
        <f ca="1"/>
        <v>Item_157</v>
      </c>
      <c r="AG169">
        <f ca="1"/>
        <v>0.64</v>
      </c>
      <c r="AH169" t="str">
        <f ca="1"/>
        <v>C</v>
      </c>
      <c r="AI169" s="8">
        <f ca="1"/>
        <v>1.1499999999999999</v>
      </c>
    </row>
    <row r="170" spans="4:35" x14ac:dyDescent="0.3">
      <c r="D170" s="32" t="s">
        <v>263</v>
      </c>
      <c r="E170" s="33">
        <v>0.81</v>
      </c>
      <c r="F170" s="33">
        <v>-2.72</v>
      </c>
      <c r="G170" s="33">
        <v>2.52</v>
      </c>
      <c r="H170" s="33">
        <v>4.1900000000000004</v>
      </c>
      <c r="I170" s="34" t="s">
        <v>32</v>
      </c>
      <c r="AF170" s="7" t="str">
        <f ca="1"/>
        <v>Item_158</v>
      </c>
      <c r="AG170">
        <f ca="1"/>
        <v>2.52</v>
      </c>
      <c r="AH170" t="str">
        <f ca="1"/>
        <v>C</v>
      </c>
      <c r="AI170" s="8">
        <f ca="1"/>
        <v>0.81</v>
      </c>
    </row>
    <row r="171" spans="4:35" x14ac:dyDescent="0.3">
      <c r="D171" s="32" t="s">
        <v>264</v>
      </c>
      <c r="E171" s="33">
        <v>1.21</v>
      </c>
      <c r="F171" s="33">
        <v>-1.33</v>
      </c>
      <c r="G171" s="33">
        <v>0.82</v>
      </c>
      <c r="H171" s="33">
        <v>2.7</v>
      </c>
      <c r="I171" s="34" t="s">
        <v>33</v>
      </c>
      <c r="AF171" s="7" t="str">
        <f ca="1"/>
        <v>Item_159</v>
      </c>
      <c r="AG171">
        <f ca="1"/>
        <v>0.82</v>
      </c>
      <c r="AH171" t="str">
        <f ca="1"/>
        <v>A</v>
      </c>
      <c r="AI171" s="8">
        <f ca="1"/>
        <v>1.21</v>
      </c>
    </row>
    <row r="172" spans="4:35" x14ac:dyDescent="0.3">
      <c r="D172" s="32" t="s">
        <v>265</v>
      </c>
      <c r="E172" s="33">
        <v>3.44</v>
      </c>
      <c r="F172" s="33">
        <v>-1.71</v>
      </c>
      <c r="G172" s="33">
        <v>-0.21</v>
      </c>
      <c r="H172" s="33">
        <v>1.86</v>
      </c>
      <c r="I172" s="34" t="s">
        <v>32</v>
      </c>
      <c r="AF172" s="7" t="str">
        <f ca="1"/>
        <v>Item_160</v>
      </c>
      <c r="AG172">
        <f ca="1"/>
        <v>-0.21</v>
      </c>
      <c r="AH172" t="str">
        <f ca="1"/>
        <v>C</v>
      </c>
      <c r="AI172" s="8">
        <f ca="1"/>
        <v>3.44</v>
      </c>
    </row>
    <row r="173" spans="4:35" x14ac:dyDescent="0.3">
      <c r="D173" s="32" t="s">
        <v>266</v>
      </c>
      <c r="E173" s="33">
        <v>1.25</v>
      </c>
      <c r="F173" s="33">
        <v>-4</v>
      </c>
      <c r="G173" s="33">
        <v>3.3</v>
      </c>
      <c r="H173" s="33">
        <v>3.41</v>
      </c>
      <c r="I173" s="34" t="s">
        <v>33</v>
      </c>
      <c r="AF173" s="7" t="str">
        <f ca="1"/>
        <v>Item_161</v>
      </c>
      <c r="AG173">
        <f ca="1"/>
        <v>3.3</v>
      </c>
      <c r="AH173" t="str">
        <f ca="1"/>
        <v>A</v>
      </c>
      <c r="AI173" s="8">
        <f ca="1"/>
        <v>1.25</v>
      </c>
    </row>
    <row r="174" spans="4:35" x14ac:dyDescent="0.3">
      <c r="D174" s="32" t="s">
        <v>267</v>
      </c>
      <c r="E174" s="33">
        <v>-0.38</v>
      </c>
      <c r="F174" s="33">
        <v>-4.21</v>
      </c>
      <c r="G174" s="33">
        <v>1.26</v>
      </c>
      <c r="H174" s="33">
        <v>3.94</v>
      </c>
      <c r="I174" s="34" t="s">
        <v>34</v>
      </c>
      <c r="AF174" s="7" t="str">
        <f ca="1"/>
        <v>Item_162</v>
      </c>
      <c r="AG174">
        <f ca="1"/>
        <v>1.26</v>
      </c>
      <c r="AH174" t="str">
        <f ca="1"/>
        <v>B</v>
      </c>
      <c r="AI174" s="8">
        <f ca="1"/>
        <v>-0.38</v>
      </c>
    </row>
    <row r="175" spans="4:35" x14ac:dyDescent="0.3">
      <c r="D175" s="32" t="s">
        <v>268</v>
      </c>
      <c r="E175" s="33">
        <v>1.1100000000000001</v>
      </c>
      <c r="F175" s="33">
        <v>-2.06</v>
      </c>
      <c r="G175" s="33">
        <v>-1.21</v>
      </c>
      <c r="H175" s="33">
        <v>1.3</v>
      </c>
      <c r="I175" s="34" t="s">
        <v>34</v>
      </c>
      <c r="AF175" s="7" t="str">
        <f ca="1"/>
        <v>Item_163</v>
      </c>
      <c r="AG175">
        <f ca="1"/>
        <v>-1.21</v>
      </c>
      <c r="AH175" t="str">
        <f ca="1"/>
        <v>B</v>
      </c>
      <c r="AI175" s="8">
        <f ca="1"/>
        <v>1.1100000000000001</v>
      </c>
    </row>
    <row r="176" spans="4:35" x14ac:dyDescent="0.3">
      <c r="D176" s="32" t="s">
        <v>269</v>
      </c>
      <c r="E176" s="33">
        <v>4.04</v>
      </c>
      <c r="F176" s="33">
        <v>-3.38</v>
      </c>
      <c r="G176" s="33">
        <v>2.94</v>
      </c>
      <c r="H176" s="33">
        <v>2.46</v>
      </c>
      <c r="I176" s="34" t="s">
        <v>33</v>
      </c>
      <c r="AF176" s="7" t="str">
        <f ca="1"/>
        <v>Item_164</v>
      </c>
      <c r="AG176">
        <f ca="1"/>
        <v>2.94</v>
      </c>
      <c r="AH176" t="str">
        <f ca="1"/>
        <v>A</v>
      </c>
      <c r="AI176" s="8">
        <f ca="1"/>
        <v>4.04</v>
      </c>
    </row>
    <row r="177" spans="4:35" x14ac:dyDescent="0.3">
      <c r="D177" s="32" t="s">
        <v>270</v>
      </c>
      <c r="E177" s="33">
        <v>6.74</v>
      </c>
      <c r="F177" s="33">
        <v>-0.5</v>
      </c>
      <c r="G177" s="33">
        <v>2.35</v>
      </c>
      <c r="H177" s="33">
        <v>3.08</v>
      </c>
      <c r="I177" s="34" t="s">
        <v>34</v>
      </c>
      <c r="AF177" s="7" t="str">
        <f ca="1"/>
        <v>Item_165</v>
      </c>
      <c r="AG177">
        <f ca="1"/>
        <v>2.35</v>
      </c>
      <c r="AH177" t="str">
        <f ca="1"/>
        <v>B</v>
      </c>
      <c r="AI177" s="8">
        <f ca="1"/>
        <v>6.74</v>
      </c>
    </row>
    <row r="178" spans="4:35" x14ac:dyDescent="0.3">
      <c r="D178" s="32" t="s">
        <v>271</v>
      </c>
      <c r="E178" s="33">
        <v>8.81</v>
      </c>
      <c r="F178" s="33">
        <v>-3.62</v>
      </c>
      <c r="G178" s="33">
        <v>-3.38</v>
      </c>
      <c r="H178" s="33">
        <v>3.67</v>
      </c>
      <c r="I178" s="34" t="s">
        <v>33</v>
      </c>
      <c r="AF178" s="7" t="str">
        <f ca="1"/>
        <v>Item_166</v>
      </c>
      <c r="AG178">
        <f ca="1"/>
        <v>-3.38</v>
      </c>
      <c r="AH178" t="str">
        <f ca="1"/>
        <v>A</v>
      </c>
      <c r="AI178" s="8">
        <f ca="1"/>
        <v>8.81</v>
      </c>
    </row>
    <row r="179" spans="4:35" x14ac:dyDescent="0.3">
      <c r="D179" s="32" t="s">
        <v>272</v>
      </c>
      <c r="E179" s="33">
        <v>9.8000000000000007</v>
      </c>
      <c r="F179" s="33">
        <v>-1.86</v>
      </c>
      <c r="G179" s="33">
        <v>-1.92</v>
      </c>
      <c r="H179" s="33">
        <v>3.11</v>
      </c>
      <c r="I179" s="34" t="s">
        <v>33</v>
      </c>
      <c r="AF179" s="7" t="str">
        <f ca="1"/>
        <v>Item_167</v>
      </c>
      <c r="AG179">
        <f ca="1"/>
        <v>-1.92</v>
      </c>
      <c r="AH179" t="str">
        <f ca="1"/>
        <v>A</v>
      </c>
      <c r="AI179" s="8">
        <f ca="1"/>
        <v>9.8000000000000007</v>
      </c>
    </row>
    <row r="180" spans="4:35" x14ac:dyDescent="0.3">
      <c r="D180" s="32" t="s">
        <v>273</v>
      </c>
      <c r="E180" s="33">
        <v>2.27</v>
      </c>
      <c r="F180" s="33">
        <v>-2.54</v>
      </c>
      <c r="G180" s="33">
        <v>1.1299999999999999</v>
      </c>
      <c r="H180" s="33">
        <v>2.62</v>
      </c>
      <c r="I180" s="34" t="s">
        <v>32</v>
      </c>
      <c r="AF180" s="7" t="str">
        <f ca="1"/>
        <v>Item_168</v>
      </c>
      <c r="AG180">
        <f ca="1"/>
        <v>1.1299999999999999</v>
      </c>
      <c r="AH180" t="str">
        <f ca="1"/>
        <v>C</v>
      </c>
      <c r="AI180" s="8">
        <f ca="1"/>
        <v>2.27</v>
      </c>
    </row>
    <row r="181" spans="4:35" x14ac:dyDescent="0.3">
      <c r="D181" s="32" t="s">
        <v>274</v>
      </c>
      <c r="E181" s="33">
        <v>-0.12</v>
      </c>
      <c r="F181" s="33">
        <v>-0.97</v>
      </c>
      <c r="G181" s="33">
        <v>-1.5</v>
      </c>
      <c r="H181" s="33">
        <v>2.86</v>
      </c>
      <c r="I181" s="34" t="s">
        <v>33</v>
      </c>
      <c r="AF181" s="7" t="str">
        <f ca="1"/>
        <v>Item_169</v>
      </c>
      <c r="AG181">
        <f ca="1"/>
        <v>-1.5</v>
      </c>
      <c r="AH181" t="str">
        <f ca="1"/>
        <v>A</v>
      </c>
      <c r="AI181" s="8">
        <f ca="1"/>
        <v>-0.12</v>
      </c>
    </row>
    <row r="182" spans="4:35" x14ac:dyDescent="0.3">
      <c r="D182" s="32" t="s">
        <v>275</v>
      </c>
      <c r="E182" s="33">
        <v>12.22</v>
      </c>
      <c r="F182" s="33">
        <v>-2.56</v>
      </c>
      <c r="G182" s="33">
        <v>0.7</v>
      </c>
      <c r="H182" s="33">
        <v>2.4700000000000002</v>
      </c>
      <c r="I182" s="34" t="s">
        <v>34</v>
      </c>
      <c r="AF182" s="7" t="str">
        <f ca="1"/>
        <v>Item_170</v>
      </c>
      <c r="AG182">
        <f ca="1"/>
        <v>0.7</v>
      </c>
      <c r="AH182" t="str">
        <f ca="1"/>
        <v>B</v>
      </c>
      <c r="AI182" s="8">
        <f ca="1"/>
        <v>12.22</v>
      </c>
    </row>
    <row r="183" spans="4:35" x14ac:dyDescent="0.3">
      <c r="D183" s="32" t="s">
        <v>276</v>
      </c>
      <c r="E183" s="33">
        <v>1.84</v>
      </c>
      <c r="F183" s="33">
        <v>-0.31</v>
      </c>
      <c r="G183" s="33">
        <v>2.7</v>
      </c>
      <c r="H183" s="33">
        <v>2.61</v>
      </c>
      <c r="I183" s="34" t="s">
        <v>33</v>
      </c>
      <c r="AF183" s="7" t="str">
        <f ca="1"/>
        <v>Item_171</v>
      </c>
      <c r="AG183">
        <f ca="1"/>
        <v>2.7</v>
      </c>
      <c r="AH183" t="str">
        <f ca="1"/>
        <v>A</v>
      </c>
      <c r="AI183" s="8">
        <f ca="1"/>
        <v>1.84</v>
      </c>
    </row>
    <row r="184" spans="4:35" x14ac:dyDescent="0.3">
      <c r="D184" s="32" t="s">
        <v>277</v>
      </c>
      <c r="E184" s="33">
        <v>2.02</v>
      </c>
      <c r="F184" s="33">
        <v>-3.52</v>
      </c>
      <c r="G184" s="33">
        <v>0.27</v>
      </c>
      <c r="H184" s="33">
        <v>3.51</v>
      </c>
      <c r="I184" s="34" t="s">
        <v>32</v>
      </c>
      <c r="AF184" s="7" t="str">
        <f ca="1"/>
        <v>Item_172</v>
      </c>
      <c r="AG184">
        <f ca="1"/>
        <v>0.27</v>
      </c>
      <c r="AH184" t="str">
        <f ca="1"/>
        <v>C</v>
      </c>
      <c r="AI184" s="8">
        <f ca="1"/>
        <v>2.02</v>
      </c>
    </row>
    <row r="185" spans="4:35" x14ac:dyDescent="0.3">
      <c r="D185" s="32" t="s">
        <v>278</v>
      </c>
      <c r="E185" s="33">
        <v>2.14</v>
      </c>
      <c r="F185" s="33">
        <v>0.33</v>
      </c>
      <c r="G185" s="33">
        <v>4.45</v>
      </c>
      <c r="H185" s="33">
        <v>4.49</v>
      </c>
      <c r="I185" s="34" t="s">
        <v>33</v>
      </c>
      <c r="AF185" s="7" t="str">
        <f ca="1"/>
        <v>Item_173</v>
      </c>
      <c r="AG185">
        <f ca="1"/>
        <v>4.45</v>
      </c>
      <c r="AH185" t="str">
        <f ca="1"/>
        <v>A</v>
      </c>
      <c r="AI185" s="8">
        <f ca="1"/>
        <v>2.14</v>
      </c>
    </row>
    <row r="186" spans="4:35" x14ac:dyDescent="0.3">
      <c r="D186" s="32" t="s">
        <v>279</v>
      </c>
      <c r="E186" s="33">
        <v>2.33</v>
      </c>
      <c r="F186" s="33">
        <v>-2.36</v>
      </c>
      <c r="G186" s="33">
        <v>3.05</v>
      </c>
      <c r="H186" s="33">
        <v>4.01</v>
      </c>
      <c r="I186" s="34" t="s">
        <v>34</v>
      </c>
      <c r="AF186" s="7" t="str">
        <f ca="1"/>
        <v>Item_174</v>
      </c>
      <c r="AG186">
        <f ca="1"/>
        <v>3.05</v>
      </c>
      <c r="AH186" t="str">
        <f ca="1"/>
        <v>B</v>
      </c>
      <c r="AI186" s="8">
        <f ca="1"/>
        <v>2.33</v>
      </c>
    </row>
    <row r="187" spans="4:35" x14ac:dyDescent="0.3">
      <c r="D187" s="32" t="s">
        <v>280</v>
      </c>
      <c r="E187" s="33">
        <v>-1.35</v>
      </c>
      <c r="F187" s="33">
        <v>-2.2400000000000002</v>
      </c>
      <c r="G187" s="33">
        <v>1.8</v>
      </c>
      <c r="H187" s="33">
        <v>4.5199999999999996</v>
      </c>
      <c r="I187" s="34" t="s">
        <v>33</v>
      </c>
      <c r="AF187" s="7" t="str">
        <f ca="1"/>
        <v>Item_175</v>
      </c>
      <c r="AG187">
        <f ca="1"/>
        <v>1.8</v>
      </c>
      <c r="AH187" t="str">
        <f ca="1"/>
        <v>A</v>
      </c>
      <c r="AI187" s="8">
        <f ca="1"/>
        <v>-1.35</v>
      </c>
    </row>
    <row r="188" spans="4:35" x14ac:dyDescent="0.3">
      <c r="D188" s="32" t="s">
        <v>281</v>
      </c>
      <c r="E188" s="33">
        <v>2.35</v>
      </c>
      <c r="F188" s="33">
        <v>-1.1399999999999999</v>
      </c>
      <c r="G188" s="33">
        <v>1.94</v>
      </c>
      <c r="H188" s="33">
        <v>3.72</v>
      </c>
      <c r="I188" s="34" t="s">
        <v>33</v>
      </c>
      <c r="AF188" s="7" t="str">
        <f ca="1"/>
        <v>Item_176</v>
      </c>
      <c r="AG188">
        <f ca="1"/>
        <v>1.94</v>
      </c>
      <c r="AH188" t="str">
        <f ca="1"/>
        <v>A</v>
      </c>
      <c r="AI188" s="8">
        <f ca="1"/>
        <v>2.35</v>
      </c>
    </row>
    <row r="189" spans="4:35" x14ac:dyDescent="0.3">
      <c r="D189" s="32" t="s">
        <v>282</v>
      </c>
      <c r="E189" s="33">
        <v>10.130000000000001</v>
      </c>
      <c r="F189" s="33">
        <v>-2.23</v>
      </c>
      <c r="G189" s="33">
        <v>0.23</v>
      </c>
      <c r="H189" s="33">
        <v>3.19</v>
      </c>
      <c r="I189" s="34" t="s">
        <v>33</v>
      </c>
      <c r="AF189" s="7" t="str">
        <f ca="1"/>
        <v>Item_177</v>
      </c>
      <c r="AG189">
        <f ca="1"/>
        <v>0.23</v>
      </c>
      <c r="AH189" t="str">
        <f ca="1"/>
        <v>A</v>
      </c>
      <c r="AI189" s="8">
        <f ca="1"/>
        <v>10.130000000000001</v>
      </c>
    </row>
    <row r="190" spans="4:35" x14ac:dyDescent="0.3">
      <c r="D190" s="32" t="s">
        <v>283</v>
      </c>
      <c r="E190" s="33">
        <v>-3.29</v>
      </c>
      <c r="F190" s="33">
        <v>-1.93</v>
      </c>
      <c r="G190" s="33">
        <v>4.5999999999999996</v>
      </c>
      <c r="H190" s="33">
        <v>2.93</v>
      </c>
      <c r="I190" s="34" t="s">
        <v>32</v>
      </c>
      <c r="AF190" s="7" t="str">
        <f ca="1"/>
        <v>Item_178</v>
      </c>
      <c r="AG190">
        <f ca="1"/>
        <v>4.5999999999999996</v>
      </c>
      <c r="AH190" t="str">
        <f ca="1"/>
        <v>C</v>
      </c>
      <c r="AI190" s="8">
        <f ca="1"/>
        <v>-3.29</v>
      </c>
    </row>
    <row r="191" spans="4:35" x14ac:dyDescent="0.3">
      <c r="D191" s="32" t="s">
        <v>284</v>
      </c>
      <c r="E191" s="33">
        <v>4.01</v>
      </c>
      <c r="F191" s="33">
        <v>-3.51</v>
      </c>
      <c r="G191" s="33">
        <v>-0.21</v>
      </c>
      <c r="H191" s="33">
        <v>3.74</v>
      </c>
      <c r="I191" s="34" t="s">
        <v>33</v>
      </c>
      <c r="AF191" s="7" t="str">
        <f ca="1"/>
        <v>Item_179</v>
      </c>
      <c r="AG191">
        <f ca="1"/>
        <v>-0.21</v>
      </c>
      <c r="AH191" t="str">
        <f ca="1"/>
        <v>A</v>
      </c>
      <c r="AI191" s="8">
        <f ca="1"/>
        <v>4.01</v>
      </c>
    </row>
    <row r="192" spans="4:35" x14ac:dyDescent="0.3">
      <c r="D192" s="32" t="s">
        <v>285</v>
      </c>
      <c r="E192" s="33">
        <v>2.2799999999999998</v>
      </c>
      <c r="F192" s="33">
        <v>-2.5299999999999998</v>
      </c>
      <c r="G192" s="33">
        <v>-2.82</v>
      </c>
      <c r="H192" s="33">
        <v>2</v>
      </c>
      <c r="I192" s="34" t="s">
        <v>33</v>
      </c>
      <c r="AF192" s="7" t="str">
        <f ca="1"/>
        <v>Item_180</v>
      </c>
      <c r="AG192">
        <f ca="1"/>
        <v>-2.82</v>
      </c>
      <c r="AH192" t="str">
        <f ca="1"/>
        <v>A</v>
      </c>
      <c r="AI192" s="8">
        <f ca="1"/>
        <v>2.2799999999999998</v>
      </c>
    </row>
    <row r="193" spans="4:35" x14ac:dyDescent="0.3">
      <c r="D193" s="32" t="s">
        <v>286</v>
      </c>
      <c r="E193" s="33">
        <v>7.76</v>
      </c>
      <c r="F193" s="33">
        <v>-0.39</v>
      </c>
      <c r="G193" s="33">
        <v>-3.35</v>
      </c>
      <c r="H193" s="33">
        <v>3.55</v>
      </c>
      <c r="I193" s="34" t="s">
        <v>32</v>
      </c>
      <c r="AF193" s="7" t="str">
        <f ca="1"/>
        <v>Item_181</v>
      </c>
      <c r="AG193">
        <f ca="1"/>
        <v>-3.35</v>
      </c>
      <c r="AH193" t="str">
        <f ca="1"/>
        <v>C</v>
      </c>
      <c r="AI193" s="8">
        <f ca="1"/>
        <v>7.76</v>
      </c>
    </row>
    <row r="194" spans="4:35" x14ac:dyDescent="0.3">
      <c r="D194" s="32" t="s">
        <v>287</v>
      </c>
      <c r="E194" s="33">
        <v>5.18</v>
      </c>
      <c r="F194" s="33">
        <v>-0.18</v>
      </c>
      <c r="G194" s="33">
        <v>-3.14</v>
      </c>
      <c r="H194" s="33">
        <v>2.57</v>
      </c>
      <c r="I194" s="34" t="s">
        <v>33</v>
      </c>
      <c r="AF194" s="7" t="str">
        <f ca="1"/>
        <v>Item_182</v>
      </c>
      <c r="AG194">
        <f ca="1"/>
        <v>-3.14</v>
      </c>
      <c r="AH194" t="str">
        <f ca="1"/>
        <v>A</v>
      </c>
      <c r="AI194" s="8">
        <f ca="1"/>
        <v>5.18</v>
      </c>
    </row>
    <row r="195" spans="4:35" x14ac:dyDescent="0.3">
      <c r="D195" s="32" t="s">
        <v>288</v>
      </c>
      <c r="E195" s="33">
        <v>3.96</v>
      </c>
      <c r="F195" s="33">
        <v>-1.35</v>
      </c>
      <c r="G195" s="33">
        <v>1.33</v>
      </c>
      <c r="H195" s="33">
        <v>2.04</v>
      </c>
      <c r="I195" s="34" t="s">
        <v>34</v>
      </c>
      <c r="AF195" s="7" t="str">
        <f ca="1"/>
        <v>Item_183</v>
      </c>
      <c r="AG195">
        <f ca="1"/>
        <v>1.33</v>
      </c>
      <c r="AH195" t="str">
        <f ca="1"/>
        <v>B</v>
      </c>
      <c r="AI195" s="8">
        <f ca="1"/>
        <v>3.96</v>
      </c>
    </row>
    <row r="196" spans="4:35" x14ac:dyDescent="0.3">
      <c r="D196" s="32" t="s">
        <v>289</v>
      </c>
      <c r="E196" s="33">
        <v>-0.99</v>
      </c>
      <c r="F196" s="33">
        <v>-0.01</v>
      </c>
      <c r="G196" s="33">
        <v>3.02</v>
      </c>
      <c r="H196" s="33">
        <v>2.27</v>
      </c>
      <c r="I196" s="34" t="s">
        <v>32</v>
      </c>
      <c r="AF196" s="7" t="str">
        <f ca="1"/>
        <v>Item_184</v>
      </c>
      <c r="AG196">
        <f ca="1"/>
        <v>3.02</v>
      </c>
      <c r="AH196" t="str">
        <f ca="1"/>
        <v>C</v>
      </c>
      <c r="AI196" s="8">
        <f ca="1"/>
        <v>-0.99</v>
      </c>
    </row>
    <row r="197" spans="4:35" x14ac:dyDescent="0.3">
      <c r="D197" s="32" t="s">
        <v>290</v>
      </c>
      <c r="E197" s="33">
        <v>2.9</v>
      </c>
      <c r="F197" s="33">
        <v>-2.62</v>
      </c>
      <c r="G197" s="33">
        <v>-1.08</v>
      </c>
      <c r="H197" s="33">
        <v>3.1</v>
      </c>
      <c r="I197" s="34" t="s">
        <v>33</v>
      </c>
      <c r="AF197" s="7" t="str">
        <f ca="1"/>
        <v>Item_185</v>
      </c>
      <c r="AG197">
        <f ca="1"/>
        <v>-1.08</v>
      </c>
      <c r="AH197" t="str">
        <f ca="1"/>
        <v>A</v>
      </c>
      <c r="AI197" s="8">
        <f ca="1"/>
        <v>2.9</v>
      </c>
    </row>
    <row r="198" spans="4:35" x14ac:dyDescent="0.3">
      <c r="D198" s="32" t="s">
        <v>291</v>
      </c>
      <c r="E198" s="33">
        <v>1.9</v>
      </c>
      <c r="F198" s="33">
        <v>-1.04</v>
      </c>
      <c r="G198" s="33">
        <v>2.97</v>
      </c>
      <c r="H198" s="33">
        <v>4.42</v>
      </c>
      <c r="I198" s="34" t="s">
        <v>34</v>
      </c>
      <c r="AF198" s="7" t="str">
        <f ca="1"/>
        <v>Item_186</v>
      </c>
      <c r="AG198">
        <f ca="1"/>
        <v>2.97</v>
      </c>
      <c r="AH198" t="str">
        <f ca="1"/>
        <v>B</v>
      </c>
      <c r="AI198" s="8">
        <f ca="1"/>
        <v>1.9</v>
      </c>
    </row>
    <row r="199" spans="4:35" x14ac:dyDescent="0.3">
      <c r="D199" s="32" t="s">
        <v>292</v>
      </c>
      <c r="E199" s="33">
        <v>3.11</v>
      </c>
      <c r="F199" s="33">
        <v>0.69</v>
      </c>
      <c r="G199" s="33">
        <v>-2.34</v>
      </c>
      <c r="H199" s="33">
        <v>1.8</v>
      </c>
      <c r="I199" s="34" t="s">
        <v>33</v>
      </c>
      <c r="AF199" s="7" t="str">
        <f ca="1"/>
        <v>Item_187</v>
      </c>
      <c r="AG199">
        <f ca="1"/>
        <v>-2.34</v>
      </c>
      <c r="AH199" t="str">
        <f ca="1"/>
        <v>A</v>
      </c>
      <c r="AI199" s="8">
        <f ca="1"/>
        <v>3.11</v>
      </c>
    </row>
    <row r="200" spans="4:35" x14ac:dyDescent="0.3">
      <c r="D200" s="32" t="s">
        <v>293</v>
      </c>
      <c r="E200" s="33">
        <v>-0.87</v>
      </c>
      <c r="F200" s="33">
        <v>-2.87</v>
      </c>
      <c r="G200" s="33">
        <v>1.17</v>
      </c>
      <c r="H200" s="33">
        <v>1.4</v>
      </c>
      <c r="I200" s="34" t="s">
        <v>34</v>
      </c>
      <c r="AF200" s="7" t="str">
        <f ca="1"/>
        <v>Item_188</v>
      </c>
      <c r="AG200">
        <f ca="1"/>
        <v>1.17</v>
      </c>
      <c r="AH200" t="str">
        <f ca="1"/>
        <v>B</v>
      </c>
      <c r="AI200" s="8">
        <f ca="1"/>
        <v>-0.87</v>
      </c>
    </row>
    <row r="201" spans="4:35" x14ac:dyDescent="0.3">
      <c r="D201" s="32" t="s">
        <v>294</v>
      </c>
      <c r="E201" s="33">
        <v>0.34</v>
      </c>
      <c r="F201" s="33">
        <v>-3.05</v>
      </c>
      <c r="G201" s="33">
        <v>-1.06</v>
      </c>
      <c r="H201" s="33">
        <v>3.64</v>
      </c>
      <c r="I201" s="34" t="s">
        <v>32</v>
      </c>
      <c r="AF201" s="7" t="str">
        <f ca="1"/>
        <v>Item_189</v>
      </c>
      <c r="AG201">
        <f ca="1"/>
        <v>-1.06</v>
      </c>
      <c r="AH201" t="str">
        <f ca="1"/>
        <v>C</v>
      </c>
      <c r="AI201" s="8">
        <f ca="1"/>
        <v>0.34</v>
      </c>
    </row>
    <row r="202" spans="4:35" x14ac:dyDescent="0.3">
      <c r="D202" s="32" t="s">
        <v>295</v>
      </c>
      <c r="E202" s="33">
        <v>7.18</v>
      </c>
      <c r="F202" s="33">
        <v>-4.1399999999999997</v>
      </c>
      <c r="G202" s="33">
        <v>2.82</v>
      </c>
      <c r="H202" s="33">
        <v>2.14</v>
      </c>
      <c r="I202" s="34" t="s">
        <v>33</v>
      </c>
      <c r="AF202" s="7" t="str">
        <f ca="1"/>
        <v>Item_190</v>
      </c>
      <c r="AG202">
        <f ca="1"/>
        <v>2.82</v>
      </c>
      <c r="AH202" t="str">
        <f ca="1"/>
        <v>A</v>
      </c>
      <c r="AI202" s="8">
        <f ca="1"/>
        <v>7.18</v>
      </c>
    </row>
    <row r="203" spans="4:35" x14ac:dyDescent="0.3">
      <c r="D203" s="32" t="s">
        <v>296</v>
      </c>
      <c r="E203" s="33">
        <v>3.23</v>
      </c>
      <c r="F203" s="33">
        <v>-1.72</v>
      </c>
      <c r="G203" s="33">
        <v>4.21</v>
      </c>
      <c r="H203" s="33">
        <v>3.71</v>
      </c>
      <c r="I203" s="34" t="s">
        <v>32</v>
      </c>
      <c r="AF203" s="7" t="str">
        <f ca="1"/>
        <v>Item_191</v>
      </c>
      <c r="AG203">
        <f ca="1"/>
        <v>4.21</v>
      </c>
      <c r="AH203" t="str">
        <f ca="1"/>
        <v>C</v>
      </c>
      <c r="AI203" s="8">
        <f ca="1"/>
        <v>3.23</v>
      </c>
    </row>
    <row r="204" spans="4:35" x14ac:dyDescent="0.3">
      <c r="D204" s="32" t="s">
        <v>297</v>
      </c>
      <c r="E204" s="33">
        <v>5</v>
      </c>
      <c r="F204" s="33">
        <v>-2.75</v>
      </c>
      <c r="G204" s="33">
        <v>0.68</v>
      </c>
      <c r="H204" s="33">
        <v>4.08</v>
      </c>
      <c r="I204" s="34" t="s">
        <v>34</v>
      </c>
      <c r="AF204" s="7" t="str">
        <f ca="1"/>
        <v>Item_192</v>
      </c>
      <c r="AG204">
        <f ca="1"/>
        <v>0.68</v>
      </c>
      <c r="AH204" t="str">
        <f ca="1"/>
        <v>B</v>
      </c>
      <c r="AI204" s="8">
        <f ca="1"/>
        <v>5</v>
      </c>
    </row>
    <row r="205" spans="4:35" x14ac:dyDescent="0.3">
      <c r="D205" s="32" t="s">
        <v>298</v>
      </c>
      <c r="E205" s="33">
        <v>-1.72</v>
      </c>
      <c r="F205" s="33">
        <v>-2.2400000000000002</v>
      </c>
      <c r="G205" s="33">
        <v>3.54</v>
      </c>
      <c r="H205" s="33">
        <v>3.15</v>
      </c>
      <c r="I205" s="34" t="s">
        <v>33</v>
      </c>
      <c r="AF205" s="7" t="str">
        <f ca="1"/>
        <v>Item_193</v>
      </c>
      <c r="AG205">
        <f ca="1"/>
        <v>3.54</v>
      </c>
      <c r="AH205" t="str">
        <f ca="1"/>
        <v>A</v>
      </c>
      <c r="AI205" s="8">
        <f ca="1"/>
        <v>-1.72</v>
      </c>
    </row>
    <row r="206" spans="4:35" x14ac:dyDescent="0.3">
      <c r="D206" s="32" t="s">
        <v>299</v>
      </c>
      <c r="E206" s="33">
        <v>3.55</v>
      </c>
      <c r="F206" s="33">
        <v>-1.35</v>
      </c>
      <c r="G206" s="33">
        <v>1.84</v>
      </c>
      <c r="H206" s="33">
        <v>4.28</v>
      </c>
      <c r="I206" s="34" t="s">
        <v>34</v>
      </c>
      <c r="AF206" s="7" t="str">
        <f ca="1"/>
        <v>Item_194</v>
      </c>
      <c r="AG206">
        <f ca="1"/>
        <v>1.84</v>
      </c>
      <c r="AH206" t="str">
        <f ca="1"/>
        <v>B</v>
      </c>
      <c r="AI206" s="8">
        <f ca="1"/>
        <v>3.55</v>
      </c>
    </row>
    <row r="207" spans="4:35" x14ac:dyDescent="0.3">
      <c r="D207" s="32" t="s">
        <v>300</v>
      </c>
      <c r="E207" s="33">
        <v>3.48</v>
      </c>
      <c r="F207" s="33">
        <v>-3.1</v>
      </c>
      <c r="G207" s="33">
        <v>3.24</v>
      </c>
      <c r="H207" s="33">
        <v>2.72</v>
      </c>
      <c r="I207" s="34" t="s">
        <v>34</v>
      </c>
      <c r="AF207" s="7" t="str">
        <f ca="1"/>
        <v>Item_195</v>
      </c>
      <c r="AG207">
        <f ca="1"/>
        <v>3.24</v>
      </c>
      <c r="AH207" t="str">
        <f ca="1"/>
        <v>B</v>
      </c>
      <c r="AI207" s="8">
        <f ca="1"/>
        <v>3.48</v>
      </c>
    </row>
    <row r="208" spans="4:35" x14ac:dyDescent="0.3">
      <c r="D208" s="32" t="s">
        <v>301</v>
      </c>
      <c r="E208" s="33">
        <v>0.05</v>
      </c>
      <c r="F208" s="33">
        <v>-3.62</v>
      </c>
      <c r="G208" s="33">
        <v>3.18</v>
      </c>
      <c r="H208" s="33">
        <v>3.32</v>
      </c>
      <c r="I208" s="34" t="s">
        <v>32</v>
      </c>
      <c r="AF208" s="7" t="str">
        <f ca="1"/>
        <v>Item_196</v>
      </c>
      <c r="AG208">
        <f ca="1"/>
        <v>3.18</v>
      </c>
      <c r="AH208" t="str">
        <f ca="1"/>
        <v>C</v>
      </c>
      <c r="AI208" s="8">
        <f ca="1"/>
        <v>0.05</v>
      </c>
    </row>
    <row r="209" spans="4:35" x14ac:dyDescent="0.3">
      <c r="D209" s="32" t="s">
        <v>302</v>
      </c>
      <c r="E209" s="33">
        <v>5.03</v>
      </c>
      <c r="F209" s="33">
        <v>-1.54</v>
      </c>
      <c r="G209" s="33">
        <v>4.45</v>
      </c>
      <c r="H209" s="33">
        <v>2.6</v>
      </c>
      <c r="I209" s="34" t="s">
        <v>32</v>
      </c>
      <c r="AF209" s="7" t="str">
        <f ca="1"/>
        <v>Item_197</v>
      </c>
      <c r="AG209">
        <f ca="1"/>
        <v>4.45</v>
      </c>
      <c r="AH209" t="str">
        <f ca="1"/>
        <v>C</v>
      </c>
      <c r="AI209" s="8">
        <f ca="1"/>
        <v>5.03</v>
      </c>
    </row>
    <row r="210" spans="4:35" x14ac:dyDescent="0.3">
      <c r="D210" s="32" t="s">
        <v>303</v>
      </c>
      <c r="E210" s="33">
        <v>1.89</v>
      </c>
      <c r="F210" s="33">
        <v>-2.0499999999999998</v>
      </c>
      <c r="G210" s="33">
        <v>2.1</v>
      </c>
      <c r="H210" s="33">
        <v>3</v>
      </c>
      <c r="I210" s="34" t="s">
        <v>32</v>
      </c>
      <c r="AF210" s="7" t="str">
        <f ca="1"/>
        <v>Item_198</v>
      </c>
      <c r="AG210">
        <f ca="1"/>
        <v>2.1</v>
      </c>
      <c r="AH210" t="str">
        <f ca="1"/>
        <v>C</v>
      </c>
      <c r="AI210" s="8">
        <f ca="1"/>
        <v>1.89</v>
      </c>
    </row>
    <row r="211" spans="4:35" x14ac:dyDescent="0.3">
      <c r="D211" s="32" t="s">
        <v>304</v>
      </c>
      <c r="E211" s="33">
        <v>3.08</v>
      </c>
      <c r="F211" s="33">
        <v>-1.23</v>
      </c>
      <c r="G211" s="33">
        <v>-0.26</v>
      </c>
      <c r="H211" s="33">
        <v>2.37</v>
      </c>
      <c r="I211" s="34" t="s">
        <v>32</v>
      </c>
      <c r="AF211" s="7" t="str">
        <f ca="1"/>
        <v>Item_199</v>
      </c>
      <c r="AG211">
        <f ca="1"/>
        <v>-0.26</v>
      </c>
      <c r="AH211" t="str">
        <f ca="1"/>
        <v>C</v>
      </c>
      <c r="AI211" s="8">
        <f ca="1"/>
        <v>3.08</v>
      </c>
    </row>
    <row r="212" spans="4:35" x14ac:dyDescent="0.3">
      <c r="D212" s="32" t="s">
        <v>305</v>
      </c>
      <c r="E212" s="33">
        <v>6.59</v>
      </c>
      <c r="F212" s="33">
        <v>-1.29</v>
      </c>
      <c r="G212" s="33">
        <v>-2.1800000000000002</v>
      </c>
      <c r="H212" s="33">
        <v>3.91</v>
      </c>
      <c r="I212" s="34" t="s">
        <v>33</v>
      </c>
      <c r="AF212" s="7" t="str">
        <f ca="1"/>
        <v>Item_200</v>
      </c>
      <c r="AG212">
        <f ca="1"/>
        <v>-2.1800000000000002</v>
      </c>
      <c r="AH212" t="str">
        <f ca="1"/>
        <v>A</v>
      </c>
      <c r="AI212" s="8">
        <f ca="1"/>
        <v>6.59</v>
      </c>
    </row>
    <row r="213" spans="4:35" x14ac:dyDescent="0.3">
      <c r="D213" s="32" t="s">
        <v>306</v>
      </c>
      <c r="E213" s="33">
        <v>1.97</v>
      </c>
      <c r="F213" s="33">
        <v>-2.98</v>
      </c>
      <c r="G213" s="33">
        <v>4.4000000000000004</v>
      </c>
      <c r="H213" s="33">
        <v>0.72</v>
      </c>
      <c r="I213" s="34" t="s">
        <v>32</v>
      </c>
      <c r="AF213" s="7" t="str">
        <f ca="1"/>
        <v>Item_201</v>
      </c>
      <c r="AG213">
        <f ca="1"/>
        <v>4.4000000000000004</v>
      </c>
      <c r="AH213" t="str">
        <f ca="1"/>
        <v>C</v>
      </c>
      <c r="AI213" s="8">
        <f ca="1"/>
        <v>1.97</v>
      </c>
    </row>
    <row r="214" spans="4:35" x14ac:dyDescent="0.3">
      <c r="D214" s="32" t="s">
        <v>307</v>
      </c>
      <c r="E214" s="33">
        <v>3.01</v>
      </c>
      <c r="F214" s="33">
        <v>-1.36</v>
      </c>
      <c r="G214" s="33">
        <v>5.28</v>
      </c>
      <c r="H214" s="33">
        <v>2.17</v>
      </c>
      <c r="I214" s="34" t="s">
        <v>32</v>
      </c>
      <c r="AF214" s="7" t="str">
        <f ca="1"/>
        <v>Item_202</v>
      </c>
      <c r="AG214">
        <f ca="1"/>
        <v>5.28</v>
      </c>
      <c r="AH214" t="str">
        <f ca="1"/>
        <v>C</v>
      </c>
      <c r="AI214" s="8">
        <f ca="1"/>
        <v>3.01</v>
      </c>
    </row>
    <row r="215" spans="4:35" x14ac:dyDescent="0.3">
      <c r="D215" s="32" t="s">
        <v>308</v>
      </c>
      <c r="E215" s="33">
        <v>3.33</v>
      </c>
      <c r="F215" s="33">
        <v>-2.17</v>
      </c>
      <c r="G215" s="33">
        <v>0.56999999999999995</v>
      </c>
      <c r="H215" s="33">
        <v>2.37</v>
      </c>
      <c r="I215" s="34" t="s">
        <v>32</v>
      </c>
      <c r="AF215" s="7" t="str">
        <f ca="1"/>
        <v>Item_203</v>
      </c>
      <c r="AG215">
        <f ca="1"/>
        <v>0.56999999999999995</v>
      </c>
      <c r="AH215" t="str">
        <f ca="1"/>
        <v>C</v>
      </c>
      <c r="AI215" s="8">
        <f ca="1"/>
        <v>3.33</v>
      </c>
    </row>
    <row r="216" spans="4:35" x14ac:dyDescent="0.3">
      <c r="D216" s="32" t="s">
        <v>309</v>
      </c>
      <c r="E216" s="33">
        <v>6.9</v>
      </c>
      <c r="F216" s="33">
        <v>-2.84</v>
      </c>
      <c r="G216" s="33">
        <v>0.63</v>
      </c>
      <c r="H216" s="33">
        <v>3.38</v>
      </c>
      <c r="I216" s="34" t="s">
        <v>33</v>
      </c>
      <c r="AF216" s="7" t="str">
        <f ca="1"/>
        <v>Item_204</v>
      </c>
      <c r="AG216">
        <f ca="1"/>
        <v>0.63</v>
      </c>
      <c r="AH216" t="str">
        <f ca="1"/>
        <v>A</v>
      </c>
      <c r="AI216" s="8">
        <f ca="1"/>
        <v>6.9</v>
      </c>
    </row>
    <row r="217" spans="4:35" x14ac:dyDescent="0.3">
      <c r="D217" s="32" t="s">
        <v>310</v>
      </c>
      <c r="E217" s="33">
        <v>2.21</v>
      </c>
      <c r="F217" s="33">
        <v>-1.57</v>
      </c>
      <c r="G217" s="33">
        <v>-1.87</v>
      </c>
      <c r="H217" s="33">
        <v>3.79</v>
      </c>
      <c r="I217" s="34" t="s">
        <v>34</v>
      </c>
      <c r="AF217" s="7" t="str">
        <f ca="1"/>
        <v>Item_205</v>
      </c>
      <c r="AG217">
        <f ca="1"/>
        <v>-1.87</v>
      </c>
      <c r="AH217" t="str">
        <f ca="1"/>
        <v>B</v>
      </c>
      <c r="AI217" s="8">
        <f ca="1"/>
        <v>2.21</v>
      </c>
    </row>
    <row r="218" spans="4:35" x14ac:dyDescent="0.3">
      <c r="D218" s="32" t="s">
        <v>311</v>
      </c>
      <c r="E218" s="33">
        <v>7.1</v>
      </c>
      <c r="F218" s="33">
        <v>-1.52</v>
      </c>
      <c r="G218" s="33">
        <v>3.14</v>
      </c>
      <c r="H218" s="33">
        <v>2.4</v>
      </c>
      <c r="I218" s="34" t="s">
        <v>34</v>
      </c>
      <c r="AF218" s="7" t="str">
        <f ca="1"/>
        <v>Item_206</v>
      </c>
      <c r="AG218">
        <f ca="1"/>
        <v>3.14</v>
      </c>
      <c r="AH218" t="str">
        <f ca="1"/>
        <v>B</v>
      </c>
      <c r="AI218" s="8">
        <f ca="1"/>
        <v>7.1</v>
      </c>
    </row>
    <row r="219" spans="4:35" x14ac:dyDescent="0.3">
      <c r="D219" s="32" t="s">
        <v>312</v>
      </c>
      <c r="E219" s="33">
        <v>6.43</v>
      </c>
      <c r="F219" s="33">
        <v>-0.72</v>
      </c>
      <c r="G219" s="33">
        <v>3.36</v>
      </c>
      <c r="H219" s="33">
        <v>3.84</v>
      </c>
      <c r="I219" s="34" t="s">
        <v>32</v>
      </c>
      <c r="AF219" s="7" t="str">
        <f ca="1"/>
        <v>Item_207</v>
      </c>
      <c r="AG219">
        <f ca="1"/>
        <v>3.36</v>
      </c>
      <c r="AH219" t="str">
        <f ca="1"/>
        <v>C</v>
      </c>
      <c r="AI219" s="8">
        <f ca="1"/>
        <v>6.43</v>
      </c>
    </row>
    <row r="220" spans="4:35" x14ac:dyDescent="0.3">
      <c r="D220" s="32" t="s">
        <v>313</v>
      </c>
      <c r="E220" s="33">
        <v>-4.29</v>
      </c>
      <c r="F220" s="33">
        <v>-2.91</v>
      </c>
      <c r="G220" s="33">
        <v>2.06</v>
      </c>
      <c r="H220" s="33">
        <v>2.2200000000000002</v>
      </c>
      <c r="I220" s="34" t="s">
        <v>33</v>
      </c>
      <c r="AF220" s="7" t="str">
        <f ca="1"/>
        <v>Item_208</v>
      </c>
      <c r="AG220">
        <f ca="1"/>
        <v>2.06</v>
      </c>
      <c r="AH220" t="str">
        <f ca="1"/>
        <v>A</v>
      </c>
      <c r="AI220" s="8">
        <f ca="1"/>
        <v>-4.29</v>
      </c>
    </row>
    <row r="221" spans="4:35" x14ac:dyDescent="0.3">
      <c r="D221" s="32" t="s">
        <v>314</v>
      </c>
      <c r="E221" s="33">
        <v>2.25</v>
      </c>
      <c r="F221" s="33">
        <v>-1.84</v>
      </c>
      <c r="G221" s="33">
        <v>1.58</v>
      </c>
      <c r="H221" s="33">
        <v>2.4900000000000002</v>
      </c>
      <c r="I221" s="34" t="s">
        <v>33</v>
      </c>
      <c r="AF221" s="7" t="str">
        <f ca="1"/>
        <v>Item_209</v>
      </c>
      <c r="AG221">
        <f ca="1"/>
        <v>1.58</v>
      </c>
      <c r="AH221" t="str">
        <f ca="1"/>
        <v>A</v>
      </c>
      <c r="AI221" s="8">
        <f ca="1"/>
        <v>2.25</v>
      </c>
    </row>
    <row r="222" spans="4:35" x14ac:dyDescent="0.3">
      <c r="D222" s="32" t="s">
        <v>315</v>
      </c>
      <c r="E222" s="33">
        <v>6.18</v>
      </c>
      <c r="F222" s="33">
        <v>-2.9</v>
      </c>
      <c r="G222" s="33">
        <v>2.11</v>
      </c>
      <c r="H222" s="33">
        <v>1.07</v>
      </c>
      <c r="I222" s="34" t="s">
        <v>32</v>
      </c>
      <c r="AF222" s="7" t="str">
        <f ca="1"/>
        <v>Item_210</v>
      </c>
      <c r="AG222">
        <f ca="1"/>
        <v>2.11</v>
      </c>
      <c r="AH222" t="str">
        <f ca="1"/>
        <v>C</v>
      </c>
      <c r="AI222" s="8">
        <f ca="1"/>
        <v>6.18</v>
      </c>
    </row>
    <row r="223" spans="4:35" x14ac:dyDescent="0.3">
      <c r="D223" s="32" t="s">
        <v>316</v>
      </c>
      <c r="E223" s="33">
        <v>-2.2999999999999998</v>
      </c>
      <c r="F223" s="33">
        <v>0.38</v>
      </c>
      <c r="G223" s="33">
        <v>0.32</v>
      </c>
      <c r="H223" s="33">
        <v>5.47</v>
      </c>
      <c r="I223" s="34" t="s">
        <v>32</v>
      </c>
      <c r="AF223" s="7" t="str">
        <f ca="1"/>
        <v>Item_211</v>
      </c>
      <c r="AG223">
        <f ca="1"/>
        <v>0.32</v>
      </c>
      <c r="AH223" t="str">
        <f ca="1"/>
        <v>C</v>
      </c>
      <c r="AI223" s="8">
        <f ca="1"/>
        <v>-2.2999999999999998</v>
      </c>
    </row>
    <row r="224" spans="4:35" x14ac:dyDescent="0.3">
      <c r="D224" s="32" t="s">
        <v>317</v>
      </c>
      <c r="E224" s="33">
        <v>2.04</v>
      </c>
      <c r="F224" s="33">
        <v>-1.91</v>
      </c>
      <c r="G224" s="33">
        <v>1.69</v>
      </c>
      <c r="H224" s="33">
        <v>4.38</v>
      </c>
      <c r="I224" s="34" t="s">
        <v>34</v>
      </c>
      <c r="AF224" s="7" t="str">
        <f ca="1"/>
        <v>Item_212</v>
      </c>
      <c r="AG224">
        <f ca="1"/>
        <v>1.69</v>
      </c>
      <c r="AH224" t="str">
        <f ca="1"/>
        <v>B</v>
      </c>
      <c r="AI224" s="8">
        <f ca="1"/>
        <v>2.04</v>
      </c>
    </row>
    <row r="225" spans="4:35" x14ac:dyDescent="0.3">
      <c r="D225" s="32" t="s">
        <v>318</v>
      </c>
      <c r="E225" s="33">
        <v>1.77</v>
      </c>
      <c r="F225" s="33">
        <v>-2.97</v>
      </c>
      <c r="G225" s="33">
        <v>0.26</v>
      </c>
      <c r="H225" s="33">
        <v>1.56</v>
      </c>
      <c r="I225" s="34" t="s">
        <v>34</v>
      </c>
      <c r="AF225" s="7" t="str">
        <f ca="1"/>
        <v>Item_213</v>
      </c>
      <c r="AG225">
        <f ca="1"/>
        <v>0.26</v>
      </c>
      <c r="AH225" t="str">
        <f ca="1"/>
        <v>B</v>
      </c>
      <c r="AI225" s="8">
        <f ca="1"/>
        <v>1.77</v>
      </c>
    </row>
    <row r="226" spans="4:35" x14ac:dyDescent="0.3">
      <c r="D226" s="32" t="s">
        <v>319</v>
      </c>
      <c r="E226" s="33">
        <v>3.86</v>
      </c>
      <c r="F226" s="33">
        <v>-0.88</v>
      </c>
      <c r="G226" s="33">
        <v>1.52</v>
      </c>
      <c r="H226" s="33">
        <v>2.71</v>
      </c>
      <c r="I226" s="34" t="s">
        <v>34</v>
      </c>
      <c r="AF226" s="7" t="str">
        <f ca="1"/>
        <v>Item_214</v>
      </c>
      <c r="AG226">
        <f ca="1"/>
        <v>1.52</v>
      </c>
      <c r="AH226" t="str">
        <f ca="1"/>
        <v>B</v>
      </c>
      <c r="AI226" s="8">
        <f ca="1"/>
        <v>3.86</v>
      </c>
    </row>
    <row r="227" spans="4:35" x14ac:dyDescent="0.3">
      <c r="D227" s="32" t="s">
        <v>320</v>
      </c>
      <c r="E227" s="33">
        <v>1.49</v>
      </c>
      <c r="F227" s="33">
        <v>-3.32</v>
      </c>
      <c r="G227" s="33">
        <v>-1.1299999999999999</v>
      </c>
      <c r="H227" s="33">
        <v>2.65</v>
      </c>
      <c r="I227" s="34" t="s">
        <v>33</v>
      </c>
      <c r="AF227" s="7" t="str">
        <f ca="1"/>
        <v>Item_215</v>
      </c>
      <c r="AG227">
        <f ca="1"/>
        <v>-1.1299999999999999</v>
      </c>
      <c r="AH227" t="str">
        <f ca="1"/>
        <v>A</v>
      </c>
      <c r="AI227" s="8">
        <f ca="1"/>
        <v>1.49</v>
      </c>
    </row>
    <row r="228" spans="4:35" x14ac:dyDescent="0.3">
      <c r="D228" s="32" t="s">
        <v>321</v>
      </c>
      <c r="E228" s="33">
        <v>-1.45</v>
      </c>
      <c r="F228" s="33">
        <v>-1.83</v>
      </c>
      <c r="G228" s="33">
        <v>-1.41</v>
      </c>
      <c r="H228" s="33">
        <v>3.63</v>
      </c>
      <c r="I228" s="34" t="s">
        <v>34</v>
      </c>
      <c r="AF228" s="7" t="str">
        <f ca="1"/>
        <v>Item_216</v>
      </c>
      <c r="AG228">
        <f ca="1"/>
        <v>-1.41</v>
      </c>
      <c r="AH228" t="str">
        <f ca="1"/>
        <v>B</v>
      </c>
      <c r="AI228" s="8">
        <f ca="1"/>
        <v>-1.45</v>
      </c>
    </row>
    <row r="229" spans="4:35" x14ac:dyDescent="0.3">
      <c r="D229" s="32" t="s">
        <v>322</v>
      </c>
      <c r="E229" s="33">
        <v>3.78</v>
      </c>
      <c r="F229" s="33">
        <v>-1.4</v>
      </c>
      <c r="G229" s="33">
        <v>0.36</v>
      </c>
      <c r="H229" s="33">
        <v>2.61</v>
      </c>
      <c r="I229" s="34" t="s">
        <v>33</v>
      </c>
      <c r="AF229" s="7" t="str">
        <f ca="1"/>
        <v>Item_217</v>
      </c>
      <c r="AG229">
        <f ca="1"/>
        <v>0.36</v>
      </c>
      <c r="AH229" t="str">
        <f ca="1"/>
        <v>A</v>
      </c>
      <c r="AI229" s="8">
        <f ca="1"/>
        <v>3.78</v>
      </c>
    </row>
    <row r="230" spans="4:35" x14ac:dyDescent="0.3">
      <c r="D230" s="32" t="s">
        <v>323</v>
      </c>
      <c r="E230" s="33">
        <v>4.1100000000000003</v>
      </c>
      <c r="F230" s="33">
        <v>-1.1499999999999999</v>
      </c>
      <c r="G230" s="33">
        <v>7.0000000000000007E-2</v>
      </c>
      <c r="H230" s="33">
        <v>3.62</v>
      </c>
      <c r="I230" s="34" t="s">
        <v>33</v>
      </c>
      <c r="AF230" s="7" t="str">
        <f ca="1"/>
        <v>Item_218</v>
      </c>
      <c r="AG230">
        <f ca="1"/>
        <v>7.0000000000000007E-2</v>
      </c>
      <c r="AH230" t="str">
        <f ca="1"/>
        <v>A</v>
      </c>
      <c r="AI230" s="8">
        <f ca="1"/>
        <v>4.1100000000000003</v>
      </c>
    </row>
    <row r="231" spans="4:35" x14ac:dyDescent="0.3">
      <c r="D231" s="32" t="s">
        <v>324</v>
      </c>
      <c r="E231" s="33">
        <v>-1.43</v>
      </c>
      <c r="F231" s="33">
        <v>-2.87</v>
      </c>
      <c r="G231" s="33">
        <v>-0.61</v>
      </c>
      <c r="H231" s="33">
        <v>4.82</v>
      </c>
      <c r="I231" s="34" t="s">
        <v>34</v>
      </c>
      <c r="AF231" s="7" t="str">
        <f ca="1"/>
        <v>Item_219</v>
      </c>
      <c r="AG231">
        <f ca="1"/>
        <v>-0.61</v>
      </c>
      <c r="AH231" t="str">
        <f ca="1"/>
        <v>B</v>
      </c>
      <c r="AI231" s="8">
        <f ca="1"/>
        <v>-1.43</v>
      </c>
    </row>
    <row r="232" spans="4:35" x14ac:dyDescent="0.3">
      <c r="D232" s="32" t="s">
        <v>325</v>
      </c>
      <c r="E232" s="33">
        <v>8.5</v>
      </c>
      <c r="F232" s="33">
        <v>-2.2000000000000002</v>
      </c>
      <c r="G232" s="33">
        <v>-0.73</v>
      </c>
      <c r="H232" s="33">
        <v>3.2</v>
      </c>
      <c r="I232" s="34" t="s">
        <v>34</v>
      </c>
      <c r="AF232" s="7" t="str">
        <f ca="1"/>
        <v>Item_220</v>
      </c>
      <c r="AG232">
        <f ca="1"/>
        <v>-0.73</v>
      </c>
      <c r="AH232" t="str">
        <f ca="1"/>
        <v>B</v>
      </c>
      <c r="AI232" s="8">
        <f ca="1"/>
        <v>8.5</v>
      </c>
    </row>
    <row r="233" spans="4:35" x14ac:dyDescent="0.3">
      <c r="D233" s="32" t="s">
        <v>326</v>
      </c>
      <c r="E233" s="33">
        <v>2.95</v>
      </c>
      <c r="F233" s="33">
        <v>-2.57</v>
      </c>
      <c r="G233" s="33">
        <v>-2.73</v>
      </c>
      <c r="H233" s="33">
        <v>3.64</v>
      </c>
      <c r="I233" s="34" t="s">
        <v>32</v>
      </c>
      <c r="AF233" s="7" t="str">
        <f ca="1"/>
        <v>Item_221</v>
      </c>
      <c r="AG233">
        <f ca="1"/>
        <v>-2.73</v>
      </c>
      <c r="AH233" t="str">
        <f ca="1"/>
        <v>C</v>
      </c>
      <c r="AI233" s="8">
        <f ca="1"/>
        <v>2.95</v>
      </c>
    </row>
    <row r="234" spans="4:35" x14ac:dyDescent="0.3">
      <c r="D234" s="32" t="s">
        <v>327</v>
      </c>
      <c r="E234" s="33">
        <v>4.12</v>
      </c>
      <c r="F234" s="33">
        <v>-0.03</v>
      </c>
      <c r="G234" s="33">
        <v>-2.1800000000000002</v>
      </c>
      <c r="H234" s="33">
        <v>4.2</v>
      </c>
      <c r="I234" s="34" t="s">
        <v>32</v>
      </c>
      <c r="AF234" s="7" t="str">
        <f ca="1"/>
        <v>Item_222</v>
      </c>
      <c r="AG234">
        <f ca="1"/>
        <v>-2.1800000000000002</v>
      </c>
      <c r="AH234" t="str">
        <f ca="1"/>
        <v>C</v>
      </c>
      <c r="AI234" s="8">
        <f ca="1"/>
        <v>4.12</v>
      </c>
    </row>
    <row r="235" spans="4:35" x14ac:dyDescent="0.3">
      <c r="D235" s="32" t="s">
        <v>328</v>
      </c>
      <c r="E235" s="33">
        <v>1.61</v>
      </c>
      <c r="F235" s="33">
        <v>-2.93</v>
      </c>
      <c r="G235" s="33">
        <v>0.57999999999999996</v>
      </c>
      <c r="H235" s="33">
        <v>3.44</v>
      </c>
      <c r="I235" s="34" t="s">
        <v>33</v>
      </c>
      <c r="AF235" s="7" t="str">
        <f ca="1"/>
        <v>Item_223</v>
      </c>
      <c r="AG235">
        <f ca="1"/>
        <v>0.57999999999999996</v>
      </c>
      <c r="AH235" t="str">
        <f ca="1"/>
        <v>A</v>
      </c>
      <c r="AI235" s="8">
        <f ca="1"/>
        <v>1.61</v>
      </c>
    </row>
    <row r="236" spans="4:35" x14ac:dyDescent="0.3">
      <c r="D236" s="32" t="s">
        <v>329</v>
      </c>
      <c r="E236" s="33">
        <v>6.55</v>
      </c>
      <c r="F236" s="33">
        <v>-2.41</v>
      </c>
      <c r="G236" s="33">
        <v>0.44</v>
      </c>
      <c r="H236" s="33">
        <v>3.5</v>
      </c>
      <c r="I236" s="34" t="s">
        <v>34</v>
      </c>
      <c r="AF236" s="7" t="str">
        <f ca="1"/>
        <v>Item_224</v>
      </c>
      <c r="AG236">
        <f ca="1"/>
        <v>0.44</v>
      </c>
      <c r="AH236" t="str">
        <f ca="1"/>
        <v>B</v>
      </c>
      <c r="AI236" s="8">
        <f ca="1"/>
        <v>6.55</v>
      </c>
    </row>
    <row r="237" spans="4:35" x14ac:dyDescent="0.3">
      <c r="D237" s="32" t="s">
        <v>330</v>
      </c>
      <c r="E237" s="33">
        <v>1.63</v>
      </c>
      <c r="F237" s="33">
        <v>-0.76</v>
      </c>
      <c r="G237" s="33">
        <v>3.22</v>
      </c>
      <c r="H237" s="33">
        <v>5.73</v>
      </c>
      <c r="I237" s="34" t="s">
        <v>33</v>
      </c>
      <c r="AF237" s="7" t="str">
        <f ca="1"/>
        <v>Item_225</v>
      </c>
      <c r="AG237">
        <f ca="1"/>
        <v>3.22</v>
      </c>
      <c r="AH237" t="str">
        <f ca="1"/>
        <v>A</v>
      </c>
      <c r="AI237" s="8">
        <f ca="1"/>
        <v>1.63</v>
      </c>
    </row>
    <row r="238" spans="4:35" x14ac:dyDescent="0.3">
      <c r="D238" s="32" t="s">
        <v>331</v>
      </c>
      <c r="E238" s="33">
        <v>7.37</v>
      </c>
      <c r="F238" s="33">
        <v>-2.73</v>
      </c>
      <c r="G238" s="33">
        <v>3.18</v>
      </c>
      <c r="H238" s="33">
        <v>2.85</v>
      </c>
      <c r="I238" s="34" t="s">
        <v>32</v>
      </c>
      <c r="AF238" s="7" t="str">
        <f ca="1"/>
        <v>Item_226</v>
      </c>
      <c r="AG238">
        <f ca="1"/>
        <v>3.18</v>
      </c>
      <c r="AH238" t="str">
        <f ca="1"/>
        <v>C</v>
      </c>
      <c r="AI238" s="8">
        <f ca="1"/>
        <v>7.37</v>
      </c>
    </row>
    <row r="239" spans="4:35" x14ac:dyDescent="0.3">
      <c r="D239" s="32" t="s">
        <v>332</v>
      </c>
      <c r="E239" s="33">
        <v>-0.66</v>
      </c>
      <c r="F239" s="33">
        <v>-0.5</v>
      </c>
      <c r="G239" s="33">
        <v>5.33</v>
      </c>
      <c r="H239" s="33">
        <v>2.97</v>
      </c>
      <c r="I239" s="34" t="s">
        <v>33</v>
      </c>
      <c r="AF239" s="7" t="str">
        <f ca="1"/>
        <v>Item_227</v>
      </c>
      <c r="AG239">
        <f ca="1"/>
        <v>5.33</v>
      </c>
      <c r="AH239" t="str">
        <f ca="1"/>
        <v>A</v>
      </c>
      <c r="AI239" s="8">
        <f ca="1"/>
        <v>-0.66</v>
      </c>
    </row>
    <row r="240" spans="4:35" x14ac:dyDescent="0.3">
      <c r="D240" s="32" t="s">
        <v>333</v>
      </c>
      <c r="E240" s="33">
        <v>3.68</v>
      </c>
      <c r="F240" s="33">
        <v>-1.57</v>
      </c>
      <c r="G240" s="33">
        <v>0.57999999999999996</v>
      </c>
      <c r="H240" s="33">
        <v>2.36</v>
      </c>
      <c r="I240" s="34" t="s">
        <v>33</v>
      </c>
      <c r="AF240" s="7" t="str">
        <f ca="1"/>
        <v>Item_228</v>
      </c>
      <c r="AG240">
        <f ca="1"/>
        <v>0.57999999999999996</v>
      </c>
      <c r="AH240" t="str">
        <f ca="1"/>
        <v>A</v>
      </c>
      <c r="AI240" s="8">
        <f ca="1"/>
        <v>3.68</v>
      </c>
    </row>
    <row r="241" spans="4:35" x14ac:dyDescent="0.3">
      <c r="D241" s="32" t="s">
        <v>334</v>
      </c>
      <c r="E241" s="33">
        <v>7.27</v>
      </c>
      <c r="F241" s="33">
        <v>-3.9</v>
      </c>
      <c r="G241" s="33">
        <v>0.01</v>
      </c>
      <c r="H241" s="33">
        <v>3.22</v>
      </c>
      <c r="I241" s="34" t="s">
        <v>33</v>
      </c>
      <c r="AF241" s="7" t="str">
        <f ca="1"/>
        <v>Item_229</v>
      </c>
      <c r="AG241">
        <f ca="1"/>
        <v>0.01</v>
      </c>
      <c r="AH241" t="str">
        <f ca="1"/>
        <v>A</v>
      </c>
      <c r="AI241" s="8">
        <f ca="1"/>
        <v>7.27</v>
      </c>
    </row>
    <row r="242" spans="4:35" x14ac:dyDescent="0.3">
      <c r="D242" s="32" t="s">
        <v>335</v>
      </c>
      <c r="E242" s="33">
        <v>2.61</v>
      </c>
      <c r="F242" s="33">
        <v>-2.72</v>
      </c>
      <c r="G242" s="33">
        <v>-0.1</v>
      </c>
      <c r="H242" s="33">
        <v>2.59</v>
      </c>
      <c r="I242" s="34" t="s">
        <v>34</v>
      </c>
      <c r="AF242" s="7" t="str">
        <f ca="1"/>
        <v>Item_230</v>
      </c>
      <c r="AG242">
        <f ca="1"/>
        <v>-0.1</v>
      </c>
      <c r="AH242" t="str">
        <f ca="1"/>
        <v>B</v>
      </c>
      <c r="AI242" s="8">
        <f ca="1"/>
        <v>2.61</v>
      </c>
    </row>
    <row r="243" spans="4:35" x14ac:dyDescent="0.3">
      <c r="D243" s="32" t="s">
        <v>336</v>
      </c>
      <c r="E243" s="33">
        <v>1.37</v>
      </c>
      <c r="F243" s="33">
        <v>-3.49</v>
      </c>
      <c r="G243" s="33">
        <v>0.57999999999999996</v>
      </c>
      <c r="H243" s="33">
        <v>3.66</v>
      </c>
      <c r="I243" s="34" t="s">
        <v>34</v>
      </c>
      <c r="AF243" s="7" t="str">
        <f ca="1"/>
        <v>Item_231</v>
      </c>
      <c r="AG243">
        <f ca="1"/>
        <v>0.57999999999999996</v>
      </c>
      <c r="AH243" t="str">
        <f ca="1"/>
        <v>B</v>
      </c>
      <c r="AI243" s="8">
        <f ca="1"/>
        <v>1.37</v>
      </c>
    </row>
    <row r="244" spans="4:35" x14ac:dyDescent="0.3">
      <c r="D244" s="32" t="s">
        <v>337</v>
      </c>
      <c r="E244" s="33">
        <v>-4.34</v>
      </c>
      <c r="F244" s="33">
        <v>-1.07</v>
      </c>
      <c r="G244" s="33">
        <v>2.81</v>
      </c>
      <c r="H244" s="33">
        <v>1.69</v>
      </c>
      <c r="I244" s="34" t="s">
        <v>33</v>
      </c>
      <c r="AF244" s="7" t="str">
        <f ca="1"/>
        <v>Item_232</v>
      </c>
      <c r="AG244">
        <f ca="1"/>
        <v>2.81</v>
      </c>
      <c r="AH244" t="str">
        <f ca="1"/>
        <v>A</v>
      </c>
      <c r="AI244" s="8">
        <f ca="1"/>
        <v>-4.34</v>
      </c>
    </row>
    <row r="245" spans="4:35" x14ac:dyDescent="0.3">
      <c r="D245" s="32" t="s">
        <v>338</v>
      </c>
      <c r="E245" s="33">
        <v>1.54</v>
      </c>
      <c r="F245" s="33">
        <v>-2.86</v>
      </c>
      <c r="G245" s="33">
        <v>5.1100000000000003</v>
      </c>
      <c r="H245" s="33">
        <v>2.11</v>
      </c>
      <c r="I245" s="34" t="s">
        <v>32</v>
      </c>
      <c r="AF245" s="7" t="str">
        <f ca="1"/>
        <v>Item_233</v>
      </c>
      <c r="AG245">
        <f ca="1"/>
        <v>5.1100000000000003</v>
      </c>
      <c r="AH245" t="str">
        <f ca="1"/>
        <v>C</v>
      </c>
      <c r="AI245" s="8">
        <f ca="1"/>
        <v>1.54</v>
      </c>
    </row>
    <row r="246" spans="4:35" x14ac:dyDescent="0.3">
      <c r="D246" s="32" t="s">
        <v>339</v>
      </c>
      <c r="E246" s="33">
        <v>5.15</v>
      </c>
      <c r="F246" s="33">
        <v>-1.63</v>
      </c>
      <c r="G246" s="33">
        <v>0.35</v>
      </c>
      <c r="H246" s="33">
        <v>4.12</v>
      </c>
      <c r="I246" s="34" t="s">
        <v>33</v>
      </c>
      <c r="AF246" s="7" t="str">
        <f ca="1"/>
        <v>Item_234</v>
      </c>
      <c r="AG246">
        <f ca="1"/>
        <v>0.35</v>
      </c>
      <c r="AH246" t="str">
        <f ca="1"/>
        <v>A</v>
      </c>
      <c r="AI246" s="8">
        <f ca="1"/>
        <v>5.15</v>
      </c>
    </row>
    <row r="247" spans="4:35" x14ac:dyDescent="0.3">
      <c r="D247" s="32" t="s">
        <v>340</v>
      </c>
      <c r="E247" s="33">
        <v>5.74</v>
      </c>
      <c r="F247" s="33">
        <v>-2.1800000000000002</v>
      </c>
      <c r="G247" s="33">
        <v>0.59</v>
      </c>
      <c r="H247" s="33">
        <v>2.4700000000000002</v>
      </c>
      <c r="I247" s="34" t="s">
        <v>32</v>
      </c>
      <c r="AF247" s="7" t="str">
        <f ca="1"/>
        <v>Item_235</v>
      </c>
      <c r="AG247">
        <f ca="1"/>
        <v>0.59</v>
      </c>
      <c r="AH247" t="str">
        <f ca="1"/>
        <v>C</v>
      </c>
      <c r="AI247" s="8">
        <f ca="1"/>
        <v>5.74</v>
      </c>
    </row>
    <row r="248" spans="4:35" x14ac:dyDescent="0.3">
      <c r="D248" s="32" t="s">
        <v>341</v>
      </c>
      <c r="E248" s="33">
        <v>3.49</v>
      </c>
      <c r="F248" s="33">
        <v>-0.52</v>
      </c>
      <c r="G248" s="33">
        <v>4.53</v>
      </c>
      <c r="H248" s="33">
        <v>3.06</v>
      </c>
      <c r="I248" s="34" t="s">
        <v>32</v>
      </c>
      <c r="AF248" s="7" t="str">
        <f ca="1"/>
        <v>Item_236</v>
      </c>
      <c r="AG248">
        <f ca="1"/>
        <v>4.53</v>
      </c>
      <c r="AH248" t="str">
        <f ca="1"/>
        <v>C</v>
      </c>
      <c r="AI248" s="8">
        <f ca="1"/>
        <v>3.49</v>
      </c>
    </row>
    <row r="249" spans="4:35" x14ac:dyDescent="0.3">
      <c r="D249" s="32" t="s">
        <v>342</v>
      </c>
      <c r="E249" s="33">
        <v>4.88</v>
      </c>
      <c r="F249" s="33">
        <v>-1.62</v>
      </c>
      <c r="G249" s="33">
        <v>-1.2</v>
      </c>
      <c r="H249" s="33">
        <v>4.25</v>
      </c>
      <c r="I249" s="34" t="s">
        <v>33</v>
      </c>
      <c r="AF249" s="7" t="str">
        <f ca="1"/>
        <v>Item_237</v>
      </c>
      <c r="AG249">
        <f ca="1"/>
        <v>-1.2</v>
      </c>
      <c r="AH249" t="str">
        <f ca="1"/>
        <v>A</v>
      </c>
      <c r="AI249" s="8">
        <f ca="1"/>
        <v>4.88</v>
      </c>
    </row>
    <row r="250" spans="4:35" x14ac:dyDescent="0.3">
      <c r="D250" s="32" t="s">
        <v>343</v>
      </c>
      <c r="E250" s="33">
        <v>0.33</v>
      </c>
      <c r="F250" s="33">
        <v>-2.2999999999999998</v>
      </c>
      <c r="G250" s="33">
        <v>1.46</v>
      </c>
      <c r="H250" s="33">
        <v>2.61</v>
      </c>
      <c r="I250" s="34" t="s">
        <v>33</v>
      </c>
      <c r="AF250" s="7" t="str">
        <f ca="1"/>
        <v>Item_238</v>
      </c>
      <c r="AG250">
        <f ca="1"/>
        <v>1.46</v>
      </c>
      <c r="AH250" t="str">
        <f ca="1"/>
        <v>A</v>
      </c>
      <c r="AI250" s="8">
        <f ca="1"/>
        <v>0.33</v>
      </c>
    </row>
    <row r="251" spans="4:35" x14ac:dyDescent="0.3">
      <c r="D251" s="32" t="s">
        <v>344</v>
      </c>
      <c r="E251" s="33">
        <v>9.1999999999999993</v>
      </c>
      <c r="F251" s="33">
        <v>-2.3199999999999998</v>
      </c>
      <c r="G251" s="33">
        <v>4.96</v>
      </c>
      <c r="H251" s="33">
        <v>3.56</v>
      </c>
      <c r="I251" s="34" t="s">
        <v>33</v>
      </c>
      <c r="AF251" s="7" t="str">
        <f ca="1"/>
        <v>Item_239</v>
      </c>
      <c r="AG251">
        <f ca="1"/>
        <v>4.96</v>
      </c>
      <c r="AH251" t="str">
        <f ca="1"/>
        <v>A</v>
      </c>
      <c r="AI251" s="8">
        <f ca="1"/>
        <v>9.1999999999999993</v>
      </c>
    </row>
    <row r="252" spans="4:35" x14ac:dyDescent="0.3">
      <c r="D252" s="32" t="s">
        <v>345</v>
      </c>
      <c r="E252" s="33">
        <v>5.79</v>
      </c>
      <c r="F252" s="33">
        <v>-1.27</v>
      </c>
      <c r="G252" s="33">
        <v>1.78</v>
      </c>
      <c r="H252" s="33">
        <v>2.04</v>
      </c>
      <c r="I252" s="34" t="s">
        <v>34</v>
      </c>
      <c r="AF252" s="7" t="str">
        <f ca="1"/>
        <v>Item_240</v>
      </c>
      <c r="AG252">
        <f ca="1"/>
        <v>1.78</v>
      </c>
      <c r="AH252" t="str">
        <f ca="1"/>
        <v>B</v>
      </c>
      <c r="AI252" s="8">
        <f ca="1"/>
        <v>5.79</v>
      </c>
    </row>
    <row r="253" spans="4:35" x14ac:dyDescent="0.3">
      <c r="D253" s="32" t="s">
        <v>346</v>
      </c>
      <c r="E253" s="33">
        <v>1.93</v>
      </c>
      <c r="F253" s="33">
        <v>-2.5</v>
      </c>
      <c r="G253" s="33">
        <v>1.36</v>
      </c>
      <c r="H253" s="33">
        <v>4.2699999999999996</v>
      </c>
      <c r="I253" s="34" t="s">
        <v>34</v>
      </c>
      <c r="AF253" s="7" t="str">
        <f ca="1"/>
        <v>Item_241</v>
      </c>
      <c r="AG253">
        <f ca="1"/>
        <v>1.36</v>
      </c>
      <c r="AH253" t="str">
        <f ca="1"/>
        <v>B</v>
      </c>
      <c r="AI253" s="8">
        <f ca="1"/>
        <v>1.93</v>
      </c>
    </row>
    <row r="254" spans="4:35" x14ac:dyDescent="0.3">
      <c r="D254" s="32" t="s">
        <v>347</v>
      </c>
      <c r="E254" s="33">
        <v>5.82</v>
      </c>
      <c r="F254" s="33">
        <v>-1.17</v>
      </c>
      <c r="G254" s="33">
        <v>3.49</v>
      </c>
      <c r="H254" s="33">
        <v>4.46</v>
      </c>
      <c r="I254" s="34" t="s">
        <v>33</v>
      </c>
      <c r="AF254" s="7" t="str">
        <f ca="1"/>
        <v>Item_242</v>
      </c>
      <c r="AG254">
        <f ca="1"/>
        <v>3.49</v>
      </c>
      <c r="AH254" t="str">
        <f ca="1"/>
        <v>A</v>
      </c>
      <c r="AI254" s="8">
        <f ca="1"/>
        <v>5.82</v>
      </c>
    </row>
    <row r="255" spans="4:35" x14ac:dyDescent="0.3">
      <c r="D255" s="32" t="s">
        <v>348</v>
      </c>
      <c r="E255" s="33">
        <v>-0.85</v>
      </c>
      <c r="F255" s="33">
        <v>-2.62</v>
      </c>
      <c r="G255" s="33">
        <v>-2.5499999999999998</v>
      </c>
      <c r="H255" s="33">
        <v>4.04</v>
      </c>
      <c r="I255" s="34" t="s">
        <v>32</v>
      </c>
      <c r="AF255" s="7" t="str">
        <f ca="1"/>
        <v>Item_243</v>
      </c>
      <c r="AG255">
        <f ca="1"/>
        <v>-2.5499999999999998</v>
      </c>
      <c r="AH255" t="str">
        <f ca="1"/>
        <v>C</v>
      </c>
      <c r="AI255" s="8">
        <f ca="1"/>
        <v>-0.85</v>
      </c>
    </row>
    <row r="256" spans="4:35" x14ac:dyDescent="0.3">
      <c r="D256" s="32" t="s">
        <v>349</v>
      </c>
      <c r="E256" s="33">
        <v>3.96</v>
      </c>
      <c r="F256" s="33">
        <v>-0.1</v>
      </c>
      <c r="G256" s="33">
        <v>0.1</v>
      </c>
      <c r="H256" s="33">
        <v>4.05</v>
      </c>
      <c r="I256" s="34" t="s">
        <v>32</v>
      </c>
      <c r="AF256" s="7" t="str">
        <f ca="1"/>
        <v>Item_244</v>
      </c>
      <c r="AG256">
        <f ca="1"/>
        <v>0.1</v>
      </c>
      <c r="AH256" t="str">
        <f ca="1"/>
        <v>C</v>
      </c>
      <c r="AI256" s="8">
        <f ca="1"/>
        <v>3.96</v>
      </c>
    </row>
    <row r="257" spans="4:35" x14ac:dyDescent="0.3">
      <c r="D257" s="32" t="s">
        <v>350</v>
      </c>
      <c r="E257" s="33">
        <v>2.2200000000000002</v>
      </c>
      <c r="F257" s="33">
        <v>-1.69</v>
      </c>
      <c r="G257" s="33">
        <v>0.52</v>
      </c>
      <c r="H257" s="33">
        <v>3.77</v>
      </c>
      <c r="I257" s="34" t="s">
        <v>33</v>
      </c>
      <c r="AF257" s="7" t="str">
        <f ca="1"/>
        <v>Item_245</v>
      </c>
      <c r="AG257">
        <f ca="1"/>
        <v>0.52</v>
      </c>
      <c r="AH257" t="str">
        <f ca="1"/>
        <v>A</v>
      </c>
      <c r="AI257" s="8">
        <f ca="1"/>
        <v>2.2200000000000002</v>
      </c>
    </row>
    <row r="258" spans="4:35" x14ac:dyDescent="0.3">
      <c r="D258" s="32" t="s">
        <v>351</v>
      </c>
      <c r="E258" s="33">
        <v>4.1900000000000004</v>
      </c>
      <c r="F258" s="33">
        <v>-0.98</v>
      </c>
      <c r="G258" s="33">
        <v>0.3</v>
      </c>
      <c r="H258" s="33">
        <v>4.78</v>
      </c>
      <c r="I258" s="34" t="s">
        <v>34</v>
      </c>
      <c r="AF258" s="7" t="str">
        <f ca="1"/>
        <v>Item_246</v>
      </c>
      <c r="AG258">
        <f ca="1"/>
        <v>0.3</v>
      </c>
      <c r="AH258" t="str">
        <f ca="1"/>
        <v>B</v>
      </c>
      <c r="AI258" s="8">
        <f ca="1"/>
        <v>4.1900000000000004</v>
      </c>
    </row>
    <row r="259" spans="4:35" x14ac:dyDescent="0.3">
      <c r="D259" s="32" t="s">
        <v>352</v>
      </c>
      <c r="E259" s="33">
        <v>0.24</v>
      </c>
      <c r="F259" s="33">
        <v>-1.98</v>
      </c>
      <c r="G259" s="33">
        <v>1.52</v>
      </c>
      <c r="H259" s="33">
        <v>3.67</v>
      </c>
      <c r="I259" s="34" t="s">
        <v>32</v>
      </c>
      <c r="AF259" s="7" t="str">
        <f ca="1"/>
        <v>Item_247</v>
      </c>
      <c r="AG259">
        <f ca="1"/>
        <v>1.52</v>
      </c>
      <c r="AH259" t="str">
        <f ca="1"/>
        <v>C</v>
      </c>
      <c r="AI259" s="8">
        <f ca="1"/>
        <v>0.24</v>
      </c>
    </row>
    <row r="260" spans="4:35" x14ac:dyDescent="0.3">
      <c r="D260" s="32" t="s">
        <v>353</v>
      </c>
      <c r="E260" s="33">
        <v>-5.3</v>
      </c>
      <c r="F260" s="33">
        <v>-2.81</v>
      </c>
      <c r="G260" s="33">
        <v>0.09</v>
      </c>
      <c r="H260" s="33">
        <v>2.2599999999999998</v>
      </c>
      <c r="I260" s="34" t="s">
        <v>32</v>
      </c>
      <c r="AF260" s="7" t="str">
        <f ca="1"/>
        <v>Item_248</v>
      </c>
      <c r="AG260">
        <f ca="1"/>
        <v>0.09</v>
      </c>
      <c r="AH260" t="str">
        <f ca="1"/>
        <v>C</v>
      </c>
      <c r="AI260" s="8">
        <f ca="1"/>
        <v>-5.3</v>
      </c>
    </row>
    <row r="261" spans="4:35" x14ac:dyDescent="0.3">
      <c r="D261" s="32" t="s">
        <v>354</v>
      </c>
      <c r="E261" s="33">
        <v>-2.72</v>
      </c>
      <c r="F261" s="33">
        <v>-0.85</v>
      </c>
      <c r="G261" s="33">
        <v>-0.33</v>
      </c>
      <c r="H261" s="33">
        <v>3.04</v>
      </c>
      <c r="I261" s="34" t="s">
        <v>33</v>
      </c>
      <c r="AF261" s="7" t="str">
        <f ca="1"/>
        <v>Item_249</v>
      </c>
      <c r="AG261">
        <f ca="1"/>
        <v>-0.33</v>
      </c>
      <c r="AH261" t="str">
        <f ca="1"/>
        <v>A</v>
      </c>
      <c r="AI261" s="8">
        <f ca="1"/>
        <v>-2.72</v>
      </c>
    </row>
    <row r="262" spans="4:35" x14ac:dyDescent="0.3">
      <c r="D262" s="32" t="s">
        <v>355</v>
      </c>
      <c r="E262" s="33">
        <v>8.7899999999999991</v>
      </c>
      <c r="F262" s="33">
        <v>0.28000000000000003</v>
      </c>
      <c r="G262" s="33">
        <v>5.13</v>
      </c>
      <c r="H262" s="33">
        <v>2.2799999999999998</v>
      </c>
      <c r="I262" s="34" t="s">
        <v>33</v>
      </c>
      <c r="AF262" s="7" t="str">
        <f ca="1"/>
        <v>Item_250</v>
      </c>
      <c r="AG262">
        <f ca="1"/>
        <v>5.13</v>
      </c>
      <c r="AH262" t="str">
        <f ca="1"/>
        <v>A</v>
      </c>
      <c r="AI262" s="8">
        <f ca="1"/>
        <v>8.7899999999999991</v>
      </c>
    </row>
    <row r="263" spans="4:35" x14ac:dyDescent="0.3">
      <c r="D263" s="32" t="s">
        <v>356</v>
      </c>
      <c r="E263" s="33">
        <v>-0.59</v>
      </c>
      <c r="F263" s="33">
        <v>-1</v>
      </c>
      <c r="G263" s="33">
        <v>-0.14000000000000001</v>
      </c>
      <c r="H263" s="33">
        <v>3.52</v>
      </c>
      <c r="I263" s="34" t="s">
        <v>32</v>
      </c>
      <c r="AF263" s="7" t="str">
        <f ca="1"/>
        <v>Item_251</v>
      </c>
      <c r="AG263">
        <f ca="1"/>
        <v>-0.14000000000000001</v>
      </c>
      <c r="AH263" t="str">
        <f ca="1"/>
        <v>C</v>
      </c>
      <c r="AI263" s="8">
        <f ca="1"/>
        <v>-0.59</v>
      </c>
    </row>
    <row r="264" spans="4:35" x14ac:dyDescent="0.3">
      <c r="D264" s="32" t="s">
        <v>357</v>
      </c>
      <c r="E264" s="33">
        <v>6.89</v>
      </c>
      <c r="F264" s="33">
        <v>-2.38</v>
      </c>
      <c r="G264" s="33">
        <v>0.28000000000000003</v>
      </c>
      <c r="H264" s="33">
        <v>3.86</v>
      </c>
      <c r="I264" s="34" t="s">
        <v>33</v>
      </c>
      <c r="AF264" s="7" t="str">
        <f ca="1"/>
        <v>Item_252</v>
      </c>
      <c r="AG264">
        <f ca="1"/>
        <v>0.28000000000000003</v>
      </c>
      <c r="AH264" t="str">
        <f ca="1"/>
        <v>A</v>
      </c>
      <c r="AI264" s="8">
        <f ca="1"/>
        <v>6.89</v>
      </c>
    </row>
    <row r="265" spans="4:35" x14ac:dyDescent="0.3">
      <c r="D265" s="32" t="s">
        <v>358</v>
      </c>
      <c r="E265" s="33">
        <v>6.6</v>
      </c>
      <c r="F265" s="33">
        <v>-0.72</v>
      </c>
      <c r="G265" s="33">
        <v>5.0999999999999996</v>
      </c>
      <c r="H265" s="33">
        <v>5.34</v>
      </c>
      <c r="I265" s="34" t="s">
        <v>34</v>
      </c>
      <c r="AF265" s="7" t="str">
        <f ca="1"/>
        <v>Item_253</v>
      </c>
      <c r="AG265">
        <f ca="1"/>
        <v>5.0999999999999996</v>
      </c>
      <c r="AH265" t="str">
        <f ca="1"/>
        <v>B</v>
      </c>
      <c r="AI265" s="8">
        <f ca="1"/>
        <v>6.6</v>
      </c>
    </row>
    <row r="266" spans="4:35" x14ac:dyDescent="0.3">
      <c r="D266" s="32" t="s">
        <v>359</v>
      </c>
      <c r="E266" s="33">
        <v>7.12</v>
      </c>
      <c r="F266" s="33">
        <v>-0.61</v>
      </c>
      <c r="G266" s="33">
        <v>1.91</v>
      </c>
      <c r="H266" s="33">
        <v>3.46</v>
      </c>
      <c r="I266" s="34" t="s">
        <v>34</v>
      </c>
      <c r="AF266" s="7" t="str">
        <f ca="1"/>
        <v>Item_254</v>
      </c>
      <c r="AG266">
        <f ca="1"/>
        <v>1.91</v>
      </c>
      <c r="AH266" t="str">
        <f ca="1"/>
        <v>B</v>
      </c>
      <c r="AI266" s="8">
        <f ca="1"/>
        <v>7.12</v>
      </c>
    </row>
    <row r="267" spans="4:35" x14ac:dyDescent="0.3">
      <c r="D267" s="32" t="s">
        <v>360</v>
      </c>
      <c r="E267" s="33">
        <v>4.91</v>
      </c>
      <c r="F267" s="33">
        <v>-1.07</v>
      </c>
      <c r="G267" s="33">
        <v>2.88</v>
      </c>
      <c r="H267" s="33">
        <v>2.84</v>
      </c>
      <c r="I267" s="34" t="s">
        <v>32</v>
      </c>
      <c r="AF267" s="7" t="str">
        <f ca="1"/>
        <v>Item_255</v>
      </c>
      <c r="AG267">
        <f ca="1"/>
        <v>2.88</v>
      </c>
      <c r="AH267" t="str">
        <f ca="1"/>
        <v>C</v>
      </c>
      <c r="AI267" s="8">
        <f ca="1"/>
        <v>4.91</v>
      </c>
    </row>
    <row r="268" spans="4:35" x14ac:dyDescent="0.3">
      <c r="D268" s="32" t="s">
        <v>361</v>
      </c>
      <c r="E268" s="33">
        <v>6.36</v>
      </c>
      <c r="F268" s="33">
        <v>-0.54</v>
      </c>
      <c r="G268" s="33">
        <v>-1.61</v>
      </c>
      <c r="H268" s="33">
        <v>2.12</v>
      </c>
      <c r="I268" s="34" t="s">
        <v>33</v>
      </c>
      <c r="AF268" s="7" t="str">
        <f ca="1"/>
        <v>Item_256</v>
      </c>
      <c r="AG268">
        <f ca="1"/>
        <v>-1.61</v>
      </c>
      <c r="AH268" t="str">
        <f ca="1"/>
        <v>A</v>
      </c>
      <c r="AI268" s="8">
        <f ca="1"/>
        <v>6.36</v>
      </c>
    </row>
    <row r="269" spans="4:35" x14ac:dyDescent="0.3">
      <c r="D269" s="32" t="s">
        <v>362</v>
      </c>
      <c r="E269" s="33">
        <v>5.36</v>
      </c>
      <c r="F269" s="33">
        <v>-2.85</v>
      </c>
      <c r="G269" s="33">
        <v>0.66</v>
      </c>
      <c r="H269" s="33">
        <v>2.29</v>
      </c>
      <c r="I269" s="34" t="s">
        <v>33</v>
      </c>
      <c r="AF269" s="7" t="str">
        <f ca="1"/>
        <v>Item_257</v>
      </c>
      <c r="AG269">
        <f ca="1"/>
        <v>0.66</v>
      </c>
      <c r="AH269" t="str">
        <f ca="1"/>
        <v>A</v>
      </c>
      <c r="AI269" s="8">
        <f ca="1"/>
        <v>5.36</v>
      </c>
    </row>
    <row r="270" spans="4:35" x14ac:dyDescent="0.3">
      <c r="D270" s="32" t="s">
        <v>363</v>
      </c>
      <c r="E270" s="33">
        <v>5.36</v>
      </c>
      <c r="F270" s="33">
        <v>-2.91</v>
      </c>
      <c r="G270" s="33">
        <v>0.98</v>
      </c>
      <c r="H270" s="33">
        <v>3.69</v>
      </c>
      <c r="I270" s="34" t="s">
        <v>34</v>
      </c>
      <c r="AF270" s="7" t="str">
        <f ca="1"/>
        <v>Item_258</v>
      </c>
      <c r="AG270">
        <f ca="1"/>
        <v>0.98</v>
      </c>
      <c r="AH270" t="str">
        <f ca="1"/>
        <v>B</v>
      </c>
      <c r="AI270" s="8">
        <f ca="1"/>
        <v>5.36</v>
      </c>
    </row>
    <row r="271" spans="4:35" x14ac:dyDescent="0.3">
      <c r="D271" s="32" t="s">
        <v>364</v>
      </c>
      <c r="E271" s="33">
        <v>3.43</v>
      </c>
      <c r="F271" s="33">
        <v>-1</v>
      </c>
      <c r="G271" s="33">
        <v>4.2</v>
      </c>
      <c r="H271" s="33">
        <v>2.16</v>
      </c>
      <c r="I271" s="34" t="s">
        <v>34</v>
      </c>
      <c r="AF271" s="7" t="str">
        <f ca="1"/>
        <v>Item_259</v>
      </c>
      <c r="AG271">
        <f ca="1"/>
        <v>4.2</v>
      </c>
      <c r="AH271" t="str">
        <f ca="1"/>
        <v>B</v>
      </c>
      <c r="AI271" s="8">
        <f ca="1"/>
        <v>3.43</v>
      </c>
    </row>
    <row r="272" spans="4:35" x14ac:dyDescent="0.3">
      <c r="D272" s="32" t="s">
        <v>365</v>
      </c>
      <c r="E272" s="33">
        <v>4.2</v>
      </c>
      <c r="F272" s="33">
        <v>-2.2599999999999998</v>
      </c>
      <c r="G272" s="33">
        <v>3.1</v>
      </c>
      <c r="H272" s="33">
        <v>2.8</v>
      </c>
      <c r="I272" s="34" t="s">
        <v>33</v>
      </c>
      <c r="AF272" s="7" t="str">
        <f ca="1"/>
        <v>Item_260</v>
      </c>
      <c r="AG272">
        <f ca="1"/>
        <v>3.1</v>
      </c>
      <c r="AH272" t="str">
        <f ca="1"/>
        <v>A</v>
      </c>
      <c r="AI272" s="8">
        <f ca="1"/>
        <v>4.2</v>
      </c>
    </row>
    <row r="273" spans="4:35" x14ac:dyDescent="0.3">
      <c r="D273" s="32" t="s">
        <v>366</v>
      </c>
      <c r="E273" s="33">
        <v>8.18</v>
      </c>
      <c r="F273" s="33">
        <v>-2.98</v>
      </c>
      <c r="G273" s="33">
        <v>5.67</v>
      </c>
      <c r="H273" s="33">
        <v>3.22</v>
      </c>
      <c r="I273" s="34" t="s">
        <v>33</v>
      </c>
      <c r="AF273" s="7" t="str">
        <f ca="1"/>
        <v>Item_261</v>
      </c>
      <c r="AG273">
        <f ca="1"/>
        <v>5.67</v>
      </c>
      <c r="AH273" t="str">
        <f ca="1"/>
        <v>A</v>
      </c>
      <c r="AI273" s="8">
        <f ca="1"/>
        <v>8.18</v>
      </c>
    </row>
    <row r="274" spans="4:35" x14ac:dyDescent="0.3">
      <c r="D274" s="32" t="s">
        <v>367</v>
      </c>
      <c r="E274" s="33">
        <v>4.6399999999999997</v>
      </c>
      <c r="F274" s="33">
        <v>-1.75</v>
      </c>
      <c r="G274" s="33">
        <v>5.43</v>
      </c>
      <c r="H274" s="33">
        <v>4.05</v>
      </c>
      <c r="I274" s="34" t="s">
        <v>33</v>
      </c>
      <c r="AF274" s="7" t="str">
        <f ca="1"/>
        <v>Item_262</v>
      </c>
      <c r="AG274">
        <f ca="1"/>
        <v>5.43</v>
      </c>
      <c r="AH274" t="str">
        <f ca="1"/>
        <v>A</v>
      </c>
      <c r="AI274" s="8">
        <f ca="1"/>
        <v>4.6399999999999997</v>
      </c>
    </row>
    <row r="275" spans="4:35" x14ac:dyDescent="0.3">
      <c r="D275" s="32" t="s">
        <v>368</v>
      </c>
      <c r="E275" s="33">
        <v>4.6100000000000003</v>
      </c>
      <c r="F275" s="33">
        <v>-1.35</v>
      </c>
      <c r="G275" s="33">
        <v>0.7</v>
      </c>
      <c r="H275" s="33">
        <v>2.63</v>
      </c>
      <c r="I275" s="34" t="s">
        <v>33</v>
      </c>
      <c r="AF275" s="7" t="str">
        <f ca="1"/>
        <v>Item_263</v>
      </c>
      <c r="AG275">
        <f ca="1"/>
        <v>0.7</v>
      </c>
      <c r="AH275" t="str">
        <f ca="1"/>
        <v>A</v>
      </c>
      <c r="AI275" s="8">
        <f ca="1"/>
        <v>4.6100000000000003</v>
      </c>
    </row>
    <row r="276" spans="4:35" x14ac:dyDescent="0.3">
      <c r="D276" s="32" t="s">
        <v>369</v>
      </c>
      <c r="E276" s="33">
        <v>5.98</v>
      </c>
      <c r="F276" s="33">
        <v>-2.2999999999999998</v>
      </c>
      <c r="G276" s="33">
        <v>1.98</v>
      </c>
      <c r="H276" s="33">
        <v>0.86</v>
      </c>
      <c r="I276" s="34" t="s">
        <v>32</v>
      </c>
      <c r="AF276" s="7" t="str">
        <f ca="1"/>
        <v>Item_264</v>
      </c>
      <c r="AG276">
        <f ca="1"/>
        <v>1.98</v>
      </c>
      <c r="AH276" t="str">
        <f ca="1"/>
        <v>C</v>
      </c>
      <c r="AI276" s="8">
        <f ca="1"/>
        <v>5.98</v>
      </c>
    </row>
    <row r="277" spans="4:35" x14ac:dyDescent="0.3">
      <c r="D277" s="32" t="s">
        <v>370</v>
      </c>
      <c r="E277" s="33">
        <v>2.2799999999999998</v>
      </c>
      <c r="F277" s="33">
        <v>-1.1100000000000001</v>
      </c>
      <c r="G277" s="33">
        <v>2.09</v>
      </c>
      <c r="H277" s="33">
        <v>2.92</v>
      </c>
      <c r="I277" s="34" t="s">
        <v>33</v>
      </c>
      <c r="AF277" s="7" t="str">
        <f ca="1"/>
        <v>Item_265</v>
      </c>
      <c r="AG277">
        <f ca="1"/>
        <v>2.09</v>
      </c>
      <c r="AH277" t="str">
        <f ca="1"/>
        <v>A</v>
      </c>
      <c r="AI277" s="8">
        <f ca="1"/>
        <v>2.2799999999999998</v>
      </c>
    </row>
    <row r="278" spans="4:35" x14ac:dyDescent="0.3">
      <c r="D278" s="32" t="s">
        <v>371</v>
      </c>
      <c r="E278" s="33">
        <v>1.79</v>
      </c>
      <c r="F278" s="33">
        <v>-2.39</v>
      </c>
      <c r="G278" s="33">
        <v>-3.24</v>
      </c>
      <c r="H278" s="33">
        <v>2.4500000000000002</v>
      </c>
      <c r="I278" s="34" t="s">
        <v>34</v>
      </c>
      <c r="AF278" s="7" t="str">
        <f ca="1"/>
        <v>Item_266</v>
      </c>
      <c r="AG278">
        <f ca="1"/>
        <v>-3.24</v>
      </c>
      <c r="AH278" t="str">
        <f ca="1"/>
        <v>B</v>
      </c>
      <c r="AI278" s="8">
        <f ca="1"/>
        <v>1.79</v>
      </c>
    </row>
    <row r="279" spans="4:35" x14ac:dyDescent="0.3">
      <c r="D279" s="32" t="s">
        <v>372</v>
      </c>
      <c r="E279" s="33">
        <v>8.7799999999999994</v>
      </c>
      <c r="F279" s="33">
        <v>-3.62</v>
      </c>
      <c r="G279" s="33">
        <v>0.12</v>
      </c>
      <c r="H279" s="33">
        <v>2.5</v>
      </c>
      <c r="I279" s="34" t="s">
        <v>33</v>
      </c>
      <c r="AF279" s="7" t="str">
        <f ca="1"/>
        <v>Item_267</v>
      </c>
      <c r="AG279">
        <f ca="1"/>
        <v>0.12</v>
      </c>
      <c r="AH279" t="str">
        <f ca="1"/>
        <v>A</v>
      </c>
      <c r="AI279" s="8">
        <f ca="1"/>
        <v>8.7799999999999994</v>
      </c>
    </row>
    <row r="280" spans="4:35" x14ac:dyDescent="0.3">
      <c r="D280" s="32" t="s">
        <v>373</v>
      </c>
      <c r="E280" s="33">
        <v>-0.67</v>
      </c>
      <c r="F280" s="33">
        <v>-0.05</v>
      </c>
      <c r="G280" s="33">
        <v>2.46</v>
      </c>
      <c r="H280" s="33">
        <v>2.2799999999999998</v>
      </c>
      <c r="I280" s="34" t="s">
        <v>33</v>
      </c>
      <c r="AF280" s="7" t="str">
        <f ca="1"/>
        <v>Item_268</v>
      </c>
      <c r="AG280">
        <f ca="1"/>
        <v>2.46</v>
      </c>
      <c r="AH280" t="str">
        <f ca="1"/>
        <v>A</v>
      </c>
      <c r="AI280" s="8">
        <f ca="1"/>
        <v>-0.67</v>
      </c>
    </row>
    <row r="281" spans="4:35" x14ac:dyDescent="0.3">
      <c r="D281" s="32" t="s">
        <v>374</v>
      </c>
      <c r="E281" s="33">
        <v>5.26</v>
      </c>
      <c r="F281" s="33">
        <v>-2.08</v>
      </c>
      <c r="G281" s="33">
        <v>0.3</v>
      </c>
      <c r="H281" s="33">
        <v>3.73</v>
      </c>
      <c r="I281" s="34" t="s">
        <v>34</v>
      </c>
      <c r="AF281" s="7" t="str">
        <f ca="1"/>
        <v>Item_269</v>
      </c>
      <c r="AG281">
        <f ca="1"/>
        <v>0.3</v>
      </c>
      <c r="AH281" t="str">
        <f ca="1"/>
        <v>B</v>
      </c>
      <c r="AI281" s="8">
        <f ca="1"/>
        <v>5.26</v>
      </c>
    </row>
    <row r="282" spans="4:35" x14ac:dyDescent="0.3">
      <c r="D282" s="32" t="s">
        <v>375</v>
      </c>
      <c r="E282" s="33">
        <v>4.18</v>
      </c>
      <c r="F282" s="33">
        <v>-1.24</v>
      </c>
      <c r="G282" s="33">
        <v>3.12</v>
      </c>
      <c r="H282" s="33">
        <v>2.76</v>
      </c>
      <c r="I282" s="34" t="s">
        <v>33</v>
      </c>
      <c r="AF282" s="7" t="str">
        <f ca="1"/>
        <v>Item_270</v>
      </c>
      <c r="AG282">
        <f ca="1"/>
        <v>3.12</v>
      </c>
      <c r="AH282" t="str">
        <f ca="1"/>
        <v>A</v>
      </c>
      <c r="AI282" s="8">
        <f ca="1"/>
        <v>4.18</v>
      </c>
    </row>
    <row r="283" spans="4:35" x14ac:dyDescent="0.3">
      <c r="D283" s="32" t="s">
        <v>376</v>
      </c>
      <c r="E283" s="33">
        <v>5.44</v>
      </c>
      <c r="F283" s="33">
        <v>-1.71</v>
      </c>
      <c r="G283" s="33">
        <v>4.54</v>
      </c>
      <c r="H283" s="33">
        <v>2.75</v>
      </c>
      <c r="I283" s="34" t="s">
        <v>33</v>
      </c>
      <c r="AF283" s="7" t="str">
        <f ca="1"/>
        <v>Item_271</v>
      </c>
      <c r="AG283">
        <f ca="1"/>
        <v>4.54</v>
      </c>
      <c r="AH283" t="str">
        <f ca="1"/>
        <v>A</v>
      </c>
      <c r="AI283" s="8">
        <f ca="1"/>
        <v>5.44</v>
      </c>
    </row>
    <row r="284" spans="4:35" x14ac:dyDescent="0.3">
      <c r="D284" s="32" t="s">
        <v>377</v>
      </c>
      <c r="E284" s="33">
        <v>3.85</v>
      </c>
      <c r="F284" s="33">
        <v>-1.45</v>
      </c>
      <c r="G284" s="33">
        <v>1.07</v>
      </c>
      <c r="H284" s="33">
        <v>2.73</v>
      </c>
      <c r="I284" s="34" t="s">
        <v>32</v>
      </c>
      <c r="AF284" s="7" t="str">
        <f ca="1"/>
        <v>Item_272</v>
      </c>
      <c r="AG284">
        <f ca="1"/>
        <v>1.07</v>
      </c>
      <c r="AH284" t="str">
        <f ca="1"/>
        <v>C</v>
      </c>
      <c r="AI284" s="8">
        <f ca="1"/>
        <v>3.85</v>
      </c>
    </row>
    <row r="285" spans="4:35" x14ac:dyDescent="0.3">
      <c r="D285" s="32" t="s">
        <v>378</v>
      </c>
      <c r="E285" s="33">
        <v>4.8099999999999996</v>
      </c>
      <c r="F285" s="33">
        <v>-1.06</v>
      </c>
      <c r="G285" s="33">
        <v>2.69</v>
      </c>
      <c r="H285" s="33">
        <v>4.74</v>
      </c>
      <c r="I285" s="34" t="s">
        <v>34</v>
      </c>
      <c r="AF285" s="7" t="str">
        <f ca="1"/>
        <v>Item_273</v>
      </c>
      <c r="AG285">
        <f ca="1"/>
        <v>2.69</v>
      </c>
      <c r="AH285" t="str">
        <f ca="1"/>
        <v>B</v>
      </c>
      <c r="AI285" s="8">
        <f ca="1"/>
        <v>4.8099999999999996</v>
      </c>
    </row>
    <row r="286" spans="4:35" x14ac:dyDescent="0.3">
      <c r="D286" s="32" t="s">
        <v>379</v>
      </c>
      <c r="E286" s="33">
        <v>1.24</v>
      </c>
      <c r="F286" s="33">
        <v>-1.08</v>
      </c>
      <c r="G286" s="33">
        <v>-1.94</v>
      </c>
      <c r="H286" s="33">
        <v>4.42</v>
      </c>
      <c r="I286" s="34" t="s">
        <v>32</v>
      </c>
      <c r="AF286" s="7" t="str">
        <f ca="1"/>
        <v>Item_274</v>
      </c>
      <c r="AG286">
        <f ca="1"/>
        <v>-1.94</v>
      </c>
      <c r="AH286" t="str">
        <f ca="1"/>
        <v>C</v>
      </c>
      <c r="AI286" s="8">
        <f ca="1"/>
        <v>1.24</v>
      </c>
    </row>
    <row r="287" spans="4:35" x14ac:dyDescent="0.3">
      <c r="D287" s="32" t="s">
        <v>380</v>
      </c>
      <c r="E287" s="33">
        <v>14.02</v>
      </c>
      <c r="F287" s="33">
        <v>-3.15</v>
      </c>
      <c r="G287" s="33">
        <v>2.2000000000000002</v>
      </c>
      <c r="H287" s="33">
        <v>3.46</v>
      </c>
      <c r="I287" s="34" t="s">
        <v>33</v>
      </c>
      <c r="AF287" s="7" t="str">
        <f ca="1"/>
        <v>Item_275</v>
      </c>
      <c r="AG287">
        <f ca="1"/>
        <v>2.2000000000000002</v>
      </c>
      <c r="AH287" t="str">
        <f ca="1"/>
        <v>A</v>
      </c>
      <c r="AI287" s="8">
        <f ca="1"/>
        <v>14.02</v>
      </c>
    </row>
    <row r="288" spans="4:35" x14ac:dyDescent="0.3">
      <c r="D288" s="32" t="s">
        <v>381</v>
      </c>
      <c r="E288" s="33">
        <v>5.48</v>
      </c>
      <c r="F288" s="33">
        <v>-2.2999999999999998</v>
      </c>
      <c r="G288" s="33">
        <v>0.45</v>
      </c>
      <c r="H288" s="33">
        <v>3.38</v>
      </c>
      <c r="I288" s="34" t="s">
        <v>32</v>
      </c>
      <c r="AF288" s="7" t="str">
        <f ca="1"/>
        <v>Item_276</v>
      </c>
      <c r="AG288">
        <f ca="1"/>
        <v>0.45</v>
      </c>
      <c r="AH288" t="str">
        <f ca="1"/>
        <v>C</v>
      </c>
      <c r="AI288" s="8">
        <f ca="1"/>
        <v>5.48</v>
      </c>
    </row>
    <row r="289" spans="4:35" x14ac:dyDescent="0.3">
      <c r="D289" s="32" t="s">
        <v>382</v>
      </c>
      <c r="E289" s="33">
        <v>6.38</v>
      </c>
      <c r="F289" s="33">
        <v>-3.76</v>
      </c>
      <c r="G289" s="33">
        <v>2.7</v>
      </c>
      <c r="H289" s="33">
        <v>2.92</v>
      </c>
      <c r="I289" s="34" t="s">
        <v>34</v>
      </c>
      <c r="AF289" s="7" t="str">
        <f ca="1"/>
        <v>Item_277</v>
      </c>
      <c r="AG289">
        <f ca="1"/>
        <v>2.7</v>
      </c>
      <c r="AH289" t="str">
        <f ca="1"/>
        <v>B</v>
      </c>
      <c r="AI289" s="8">
        <f ca="1"/>
        <v>6.38</v>
      </c>
    </row>
    <row r="290" spans="4:35" x14ac:dyDescent="0.3">
      <c r="D290" s="32" t="s">
        <v>383</v>
      </c>
      <c r="E290" s="33">
        <v>3.35</v>
      </c>
      <c r="F290" s="33">
        <v>-0.69</v>
      </c>
      <c r="G290" s="33">
        <v>0.61</v>
      </c>
      <c r="H290" s="33">
        <v>3.49</v>
      </c>
      <c r="I290" s="34" t="s">
        <v>32</v>
      </c>
      <c r="AF290" s="7" t="str">
        <f ca="1"/>
        <v>Item_278</v>
      </c>
      <c r="AG290">
        <f ca="1"/>
        <v>0.61</v>
      </c>
      <c r="AH290" t="str">
        <f ca="1"/>
        <v>C</v>
      </c>
      <c r="AI290" s="8">
        <f ca="1"/>
        <v>3.35</v>
      </c>
    </row>
    <row r="291" spans="4:35" x14ac:dyDescent="0.3">
      <c r="D291" s="32" t="s">
        <v>384</v>
      </c>
      <c r="E291" s="33">
        <v>-0.84</v>
      </c>
      <c r="F291" s="33">
        <v>-2.13</v>
      </c>
      <c r="G291" s="33">
        <v>2.5099999999999998</v>
      </c>
      <c r="H291" s="33">
        <v>0.97</v>
      </c>
      <c r="I291" s="34" t="s">
        <v>34</v>
      </c>
      <c r="AF291" s="7" t="str">
        <f ca="1"/>
        <v>Item_279</v>
      </c>
      <c r="AG291">
        <f ca="1"/>
        <v>2.5099999999999998</v>
      </c>
      <c r="AH291" t="str">
        <f ca="1"/>
        <v>B</v>
      </c>
      <c r="AI291" s="8">
        <f ca="1"/>
        <v>-0.84</v>
      </c>
    </row>
    <row r="292" spans="4:35" x14ac:dyDescent="0.3">
      <c r="D292" s="32" t="s">
        <v>385</v>
      </c>
      <c r="E292" s="33">
        <v>2.2000000000000002</v>
      </c>
      <c r="F292" s="33">
        <v>-1.26</v>
      </c>
      <c r="G292" s="33">
        <v>1.1499999999999999</v>
      </c>
      <c r="H292" s="33">
        <v>2.82</v>
      </c>
      <c r="I292" s="34" t="s">
        <v>33</v>
      </c>
      <c r="AF292" s="7" t="str">
        <f ca="1"/>
        <v>Item_280</v>
      </c>
      <c r="AG292">
        <f ca="1"/>
        <v>1.1499999999999999</v>
      </c>
      <c r="AH292" t="str">
        <f ca="1"/>
        <v>A</v>
      </c>
      <c r="AI292" s="8">
        <f ca="1"/>
        <v>2.2000000000000002</v>
      </c>
    </row>
    <row r="293" spans="4:35" x14ac:dyDescent="0.3">
      <c r="D293" s="32" t="s">
        <v>386</v>
      </c>
      <c r="E293" s="33">
        <v>8.6999999999999993</v>
      </c>
      <c r="F293" s="33">
        <v>-3.25</v>
      </c>
      <c r="G293" s="33">
        <v>-2.42</v>
      </c>
      <c r="H293" s="33">
        <v>2.75</v>
      </c>
      <c r="I293" s="34" t="s">
        <v>32</v>
      </c>
      <c r="AF293" s="7" t="str">
        <f ca="1"/>
        <v>Item_281</v>
      </c>
      <c r="AG293">
        <f ca="1"/>
        <v>-2.42</v>
      </c>
      <c r="AH293" t="str">
        <f ca="1"/>
        <v>C</v>
      </c>
      <c r="AI293" s="8">
        <f ca="1"/>
        <v>8.6999999999999993</v>
      </c>
    </row>
    <row r="294" spans="4:35" x14ac:dyDescent="0.3">
      <c r="D294" s="32" t="s">
        <v>387</v>
      </c>
      <c r="E294" s="33">
        <v>4.05</v>
      </c>
      <c r="F294" s="33">
        <v>-2.72</v>
      </c>
      <c r="G294" s="33">
        <v>-0.4</v>
      </c>
      <c r="H294" s="33">
        <v>3.09</v>
      </c>
      <c r="I294" s="34" t="s">
        <v>34</v>
      </c>
      <c r="AF294" s="7" t="str">
        <f ca="1"/>
        <v>Item_282</v>
      </c>
      <c r="AG294">
        <f ca="1"/>
        <v>-0.4</v>
      </c>
      <c r="AH294" t="str">
        <f ca="1"/>
        <v>B</v>
      </c>
      <c r="AI294" s="8">
        <f ca="1"/>
        <v>4.05</v>
      </c>
    </row>
    <row r="295" spans="4:35" x14ac:dyDescent="0.3">
      <c r="D295" s="32" t="s">
        <v>388</v>
      </c>
      <c r="E295" s="33">
        <v>0.26</v>
      </c>
      <c r="F295" s="33">
        <v>-1.34</v>
      </c>
      <c r="G295" s="33">
        <v>2.16</v>
      </c>
      <c r="H295" s="33">
        <v>4.2300000000000004</v>
      </c>
      <c r="I295" s="34" t="s">
        <v>34</v>
      </c>
      <c r="AF295" s="7" t="str">
        <f ca="1"/>
        <v>Item_283</v>
      </c>
      <c r="AG295">
        <f ca="1"/>
        <v>2.16</v>
      </c>
      <c r="AH295" t="str">
        <f ca="1"/>
        <v>B</v>
      </c>
      <c r="AI295" s="8">
        <f ca="1"/>
        <v>0.26</v>
      </c>
    </row>
    <row r="296" spans="4:35" x14ac:dyDescent="0.3">
      <c r="D296" s="32" t="s">
        <v>389</v>
      </c>
      <c r="E296" s="33">
        <v>1.06</v>
      </c>
      <c r="F296" s="33">
        <v>-2.19</v>
      </c>
      <c r="G296" s="33">
        <v>-0.97</v>
      </c>
      <c r="H296" s="33">
        <v>1.62</v>
      </c>
      <c r="I296" s="34" t="s">
        <v>33</v>
      </c>
      <c r="AF296" s="7" t="str">
        <f ca="1"/>
        <v>Item_284</v>
      </c>
      <c r="AG296">
        <f ca="1"/>
        <v>-0.97</v>
      </c>
      <c r="AH296" t="str">
        <f ca="1"/>
        <v>A</v>
      </c>
      <c r="AI296" s="8">
        <f ca="1"/>
        <v>1.06</v>
      </c>
    </row>
    <row r="297" spans="4:35" x14ac:dyDescent="0.3">
      <c r="D297" s="32" t="s">
        <v>390</v>
      </c>
      <c r="E297" s="33">
        <v>-0.46</v>
      </c>
      <c r="F297" s="33">
        <v>-1.22</v>
      </c>
      <c r="G297" s="33">
        <v>6.23</v>
      </c>
      <c r="H297" s="33">
        <v>1.26</v>
      </c>
      <c r="I297" s="34" t="s">
        <v>32</v>
      </c>
      <c r="AF297" s="7" t="str">
        <f ca="1"/>
        <v>Item_285</v>
      </c>
      <c r="AG297">
        <f ca="1"/>
        <v>6.23</v>
      </c>
      <c r="AH297" t="str">
        <f ca="1"/>
        <v>C</v>
      </c>
      <c r="AI297" s="8">
        <f ca="1"/>
        <v>-0.46</v>
      </c>
    </row>
    <row r="298" spans="4:35" x14ac:dyDescent="0.3">
      <c r="D298" s="32" t="s">
        <v>391</v>
      </c>
      <c r="E298" s="33">
        <v>0.05</v>
      </c>
      <c r="F298" s="33">
        <v>-1.1200000000000001</v>
      </c>
      <c r="G298" s="33">
        <v>0.76</v>
      </c>
      <c r="H298" s="33">
        <v>1.5</v>
      </c>
      <c r="I298" s="34" t="s">
        <v>33</v>
      </c>
      <c r="AF298" s="7" t="str">
        <f ca="1"/>
        <v>Item_286</v>
      </c>
      <c r="AG298">
        <f ca="1"/>
        <v>0.76</v>
      </c>
      <c r="AH298" t="str">
        <f ca="1"/>
        <v>A</v>
      </c>
      <c r="AI298" s="8">
        <f ca="1"/>
        <v>0.05</v>
      </c>
    </row>
    <row r="299" spans="4:35" x14ac:dyDescent="0.3">
      <c r="D299" s="32" t="s">
        <v>392</v>
      </c>
      <c r="E299" s="33">
        <v>-2.36</v>
      </c>
      <c r="F299" s="33">
        <v>-3.08</v>
      </c>
      <c r="G299" s="33">
        <v>2.19</v>
      </c>
      <c r="H299" s="33">
        <v>4.1399999999999997</v>
      </c>
      <c r="I299" s="34" t="s">
        <v>33</v>
      </c>
      <c r="AF299" s="7" t="str">
        <f ca="1"/>
        <v>Item_287</v>
      </c>
      <c r="AG299">
        <f ca="1"/>
        <v>2.19</v>
      </c>
      <c r="AH299" t="str">
        <f ca="1"/>
        <v>A</v>
      </c>
      <c r="AI299" s="8">
        <f ca="1"/>
        <v>-2.36</v>
      </c>
    </row>
    <row r="300" spans="4:35" x14ac:dyDescent="0.3">
      <c r="D300" s="32" t="s">
        <v>393</v>
      </c>
      <c r="E300" s="33">
        <v>1.31</v>
      </c>
      <c r="F300" s="33">
        <v>0.03</v>
      </c>
      <c r="G300" s="33">
        <v>-0.4</v>
      </c>
      <c r="H300" s="33">
        <v>2.19</v>
      </c>
      <c r="I300" s="34" t="s">
        <v>32</v>
      </c>
      <c r="AF300" s="7" t="str">
        <f ca="1"/>
        <v>Item_288</v>
      </c>
      <c r="AG300">
        <f ca="1"/>
        <v>-0.4</v>
      </c>
      <c r="AH300" t="str">
        <f ca="1"/>
        <v>C</v>
      </c>
      <c r="AI300" s="8">
        <f ca="1"/>
        <v>1.31</v>
      </c>
    </row>
    <row r="301" spans="4:35" x14ac:dyDescent="0.3">
      <c r="D301" s="32" t="s">
        <v>394</v>
      </c>
      <c r="E301" s="33">
        <v>3.56</v>
      </c>
      <c r="F301" s="33">
        <v>-2.37</v>
      </c>
      <c r="G301" s="33">
        <v>3.14</v>
      </c>
      <c r="H301" s="33">
        <v>3.66</v>
      </c>
      <c r="I301" s="34" t="s">
        <v>34</v>
      </c>
      <c r="AF301" s="7" t="str">
        <f ca="1"/>
        <v>Item_289</v>
      </c>
      <c r="AG301">
        <f ca="1"/>
        <v>3.14</v>
      </c>
      <c r="AH301" t="str">
        <f ca="1"/>
        <v>B</v>
      </c>
      <c r="AI301" s="8">
        <f ca="1"/>
        <v>3.56</v>
      </c>
    </row>
    <row r="302" spans="4:35" x14ac:dyDescent="0.3">
      <c r="D302" s="32" t="s">
        <v>395</v>
      </c>
      <c r="E302" s="33">
        <v>10.07</v>
      </c>
      <c r="F302" s="33">
        <v>-2.46</v>
      </c>
      <c r="G302" s="33">
        <v>0.87</v>
      </c>
      <c r="H302" s="33">
        <v>2.86</v>
      </c>
      <c r="I302" s="34" t="s">
        <v>32</v>
      </c>
      <c r="AF302" s="7" t="str">
        <f ca="1"/>
        <v>Item_290</v>
      </c>
      <c r="AG302">
        <f ca="1"/>
        <v>0.87</v>
      </c>
      <c r="AH302" t="str">
        <f ca="1"/>
        <v>C</v>
      </c>
      <c r="AI302" s="8">
        <f ca="1"/>
        <v>10.07</v>
      </c>
    </row>
    <row r="303" spans="4:35" x14ac:dyDescent="0.3">
      <c r="D303" s="32" t="s">
        <v>396</v>
      </c>
      <c r="E303" s="33">
        <v>3.39</v>
      </c>
      <c r="F303" s="33">
        <v>-3.15</v>
      </c>
      <c r="G303" s="33">
        <v>2.0099999999999998</v>
      </c>
      <c r="H303" s="33">
        <v>3.6</v>
      </c>
      <c r="I303" s="34" t="s">
        <v>33</v>
      </c>
      <c r="AF303" s="7" t="str">
        <f ca="1"/>
        <v>Item_291</v>
      </c>
      <c r="AG303">
        <f ca="1"/>
        <v>2.0099999999999998</v>
      </c>
      <c r="AH303" t="str">
        <f ca="1"/>
        <v>A</v>
      </c>
      <c r="AI303" s="8">
        <f ca="1"/>
        <v>3.39</v>
      </c>
    </row>
    <row r="304" spans="4:35" x14ac:dyDescent="0.3">
      <c r="D304" s="32" t="s">
        <v>397</v>
      </c>
      <c r="E304" s="33">
        <v>3.53</v>
      </c>
      <c r="F304" s="33">
        <v>-0.36</v>
      </c>
      <c r="G304" s="33">
        <v>2.33</v>
      </c>
      <c r="H304" s="33">
        <v>2.67</v>
      </c>
      <c r="I304" s="34" t="s">
        <v>32</v>
      </c>
      <c r="AF304" s="7" t="str">
        <f ca="1"/>
        <v>Item_292</v>
      </c>
      <c r="AG304">
        <f ca="1"/>
        <v>2.33</v>
      </c>
      <c r="AH304" t="str">
        <f ca="1"/>
        <v>C</v>
      </c>
      <c r="AI304" s="8">
        <f ca="1"/>
        <v>3.53</v>
      </c>
    </row>
    <row r="305" spans="4:35" x14ac:dyDescent="0.3">
      <c r="D305" s="32" t="s">
        <v>398</v>
      </c>
      <c r="E305" s="33">
        <v>2.84</v>
      </c>
      <c r="F305" s="33">
        <v>-1.99</v>
      </c>
      <c r="G305" s="33">
        <v>1.1000000000000001</v>
      </c>
      <c r="H305" s="33">
        <v>0.89</v>
      </c>
      <c r="I305" s="34" t="s">
        <v>34</v>
      </c>
      <c r="AF305" s="7" t="str">
        <f ca="1"/>
        <v>Item_293</v>
      </c>
      <c r="AG305">
        <f ca="1"/>
        <v>1.1000000000000001</v>
      </c>
      <c r="AH305" t="str">
        <f ca="1"/>
        <v>B</v>
      </c>
      <c r="AI305" s="8">
        <f ca="1"/>
        <v>2.84</v>
      </c>
    </row>
    <row r="306" spans="4:35" x14ac:dyDescent="0.3">
      <c r="D306" s="32" t="s">
        <v>399</v>
      </c>
      <c r="E306" s="33">
        <v>1.62</v>
      </c>
      <c r="F306" s="33">
        <v>-2.74</v>
      </c>
      <c r="G306" s="33">
        <v>0.02</v>
      </c>
      <c r="H306" s="33">
        <v>3</v>
      </c>
      <c r="I306" s="34" t="s">
        <v>33</v>
      </c>
      <c r="AF306" s="7" t="str">
        <f ca="1"/>
        <v>Item_294</v>
      </c>
      <c r="AG306">
        <f ca="1"/>
        <v>0.02</v>
      </c>
      <c r="AH306" t="str">
        <f ca="1"/>
        <v>A</v>
      </c>
      <c r="AI306" s="8">
        <f ca="1"/>
        <v>1.62</v>
      </c>
    </row>
    <row r="307" spans="4:35" x14ac:dyDescent="0.3">
      <c r="D307" s="32" t="s">
        <v>400</v>
      </c>
      <c r="E307" s="33">
        <v>8.7100000000000009</v>
      </c>
      <c r="F307" s="33">
        <v>-3.81</v>
      </c>
      <c r="G307" s="33">
        <v>0.81</v>
      </c>
      <c r="H307" s="33">
        <v>2.08</v>
      </c>
      <c r="I307" s="34" t="s">
        <v>33</v>
      </c>
      <c r="AF307" s="7" t="str">
        <f ca="1"/>
        <v>Item_295</v>
      </c>
      <c r="AG307">
        <f ca="1"/>
        <v>0.81</v>
      </c>
      <c r="AH307" t="str">
        <f ca="1"/>
        <v>A</v>
      </c>
      <c r="AI307" s="8">
        <f ca="1"/>
        <v>8.7100000000000009</v>
      </c>
    </row>
    <row r="308" spans="4:35" x14ac:dyDescent="0.3">
      <c r="D308" s="32" t="s">
        <v>401</v>
      </c>
      <c r="E308" s="33">
        <v>0</v>
      </c>
      <c r="F308" s="33">
        <v>-0.98</v>
      </c>
      <c r="G308" s="33">
        <v>1.97</v>
      </c>
      <c r="H308" s="33">
        <v>3.59</v>
      </c>
      <c r="I308" s="34" t="s">
        <v>33</v>
      </c>
      <c r="AF308" s="7" t="str">
        <f ca="1"/>
        <v>Item_296</v>
      </c>
      <c r="AG308">
        <f ca="1"/>
        <v>1.97</v>
      </c>
      <c r="AH308" t="str">
        <f ca="1"/>
        <v>A</v>
      </c>
      <c r="AI308" s="8">
        <f ca="1"/>
        <v>0</v>
      </c>
    </row>
    <row r="309" spans="4:35" x14ac:dyDescent="0.3">
      <c r="D309" s="32" t="s">
        <v>402</v>
      </c>
      <c r="E309" s="33">
        <v>0.91</v>
      </c>
      <c r="F309" s="33">
        <v>-3.94</v>
      </c>
      <c r="G309" s="33">
        <v>-0.25</v>
      </c>
      <c r="H309" s="33">
        <v>2.67</v>
      </c>
      <c r="I309" s="34" t="s">
        <v>33</v>
      </c>
      <c r="AF309" s="7" t="str">
        <f ca="1"/>
        <v>Item_297</v>
      </c>
      <c r="AG309">
        <f ca="1"/>
        <v>-0.25</v>
      </c>
      <c r="AH309" t="str">
        <f ca="1"/>
        <v>A</v>
      </c>
      <c r="AI309" s="8">
        <f ca="1"/>
        <v>0.91</v>
      </c>
    </row>
    <row r="310" spans="4:35" x14ac:dyDescent="0.3">
      <c r="D310" s="32" t="s">
        <v>403</v>
      </c>
      <c r="E310" s="33">
        <v>2.76</v>
      </c>
      <c r="F310" s="33">
        <v>-1.39</v>
      </c>
      <c r="G310" s="33">
        <v>3.83</v>
      </c>
      <c r="H310" s="33">
        <v>2.87</v>
      </c>
      <c r="I310" s="34" t="s">
        <v>34</v>
      </c>
      <c r="AF310" s="7" t="str">
        <f ca="1"/>
        <v>Item_298</v>
      </c>
      <c r="AG310">
        <f ca="1"/>
        <v>3.83</v>
      </c>
      <c r="AH310" t="str">
        <f ca="1"/>
        <v>B</v>
      </c>
      <c r="AI310" s="8">
        <f ca="1"/>
        <v>2.76</v>
      </c>
    </row>
    <row r="311" spans="4:35" x14ac:dyDescent="0.3">
      <c r="D311" s="32" t="s">
        <v>404</v>
      </c>
      <c r="E311" s="33">
        <v>8.9700000000000006</v>
      </c>
      <c r="F311" s="33">
        <v>-2.04</v>
      </c>
      <c r="G311" s="33">
        <v>2.54</v>
      </c>
      <c r="H311" s="33">
        <v>3.88</v>
      </c>
      <c r="I311" s="34" t="s">
        <v>32</v>
      </c>
      <c r="AF311" s="7" t="str">
        <f ca="1"/>
        <v>Item_299</v>
      </c>
      <c r="AG311">
        <f ca="1"/>
        <v>2.54</v>
      </c>
      <c r="AH311" t="str">
        <f ca="1"/>
        <v>C</v>
      </c>
      <c r="AI311" s="8">
        <f ca="1"/>
        <v>8.9700000000000006</v>
      </c>
    </row>
    <row r="312" spans="4:35" x14ac:dyDescent="0.3">
      <c r="D312" s="32" t="s">
        <v>405</v>
      </c>
      <c r="E312" s="33">
        <v>-0.97</v>
      </c>
      <c r="F312" s="33">
        <v>-2.38</v>
      </c>
      <c r="G312" s="33">
        <v>-2.4300000000000002</v>
      </c>
      <c r="H312" s="33">
        <v>3.76</v>
      </c>
      <c r="I312" s="34" t="s">
        <v>34</v>
      </c>
      <c r="AF312" s="7" t="str">
        <f ca="1"/>
        <v>Item_300</v>
      </c>
      <c r="AG312">
        <f ca="1"/>
        <v>-2.4300000000000002</v>
      </c>
      <c r="AH312" t="str">
        <f ca="1"/>
        <v>B</v>
      </c>
      <c r="AI312" s="8">
        <f ca="1"/>
        <v>-0.97</v>
      </c>
    </row>
    <row r="313" spans="4:35" x14ac:dyDescent="0.3">
      <c r="D313" s="32" t="s">
        <v>406</v>
      </c>
      <c r="E313" s="33">
        <v>1.41</v>
      </c>
      <c r="F313" s="33">
        <v>-3.11</v>
      </c>
      <c r="G313" s="33">
        <v>1.38</v>
      </c>
      <c r="H313" s="33">
        <v>3.41</v>
      </c>
      <c r="I313" s="34" t="s">
        <v>32</v>
      </c>
      <c r="AF313" s="7" t="str">
        <f ca="1"/>
        <v>Item_301</v>
      </c>
      <c r="AG313">
        <f ca="1"/>
        <v>1.38</v>
      </c>
      <c r="AH313" t="str">
        <f ca="1"/>
        <v>C</v>
      </c>
      <c r="AI313" s="8">
        <f ca="1"/>
        <v>1.41</v>
      </c>
    </row>
    <row r="314" spans="4:35" x14ac:dyDescent="0.3">
      <c r="D314" s="32" t="s">
        <v>407</v>
      </c>
      <c r="E314" s="33">
        <v>3.52</v>
      </c>
      <c r="F314" s="33">
        <v>-0.56000000000000005</v>
      </c>
      <c r="G314" s="33">
        <v>-0.01</v>
      </c>
      <c r="H314" s="33">
        <v>5.27</v>
      </c>
      <c r="I314" s="34" t="s">
        <v>34</v>
      </c>
      <c r="AF314" s="7" t="str">
        <f ca="1"/>
        <v>Item_302</v>
      </c>
      <c r="AG314">
        <f ca="1"/>
        <v>-0.01</v>
      </c>
      <c r="AH314" t="str">
        <f ca="1"/>
        <v>B</v>
      </c>
      <c r="AI314" s="8">
        <f ca="1"/>
        <v>3.52</v>
      </c>
    </row>
    <row r="315" spans="4:35" x14ac:dyDescent="0.3">
      <c r="D315" s="32" t="s">
        <v>408</v>
      </c>
      <c r="E315" s="33">
        <v>7.35</v>
      </c>
      <c r="F315" s="33">
        <v>2.61</v>
      </c>
      <c r="G315" s="33">
        <v>1.91</v>
      </c>
      <c r="H315" s="33">
        <v>1.3</v>
      </c>
      <c r="I315" s="34" t="s">
        <v>33</v>
      </c>
      <c r="AF315" s="7" t="str">
        <f ca="1"/>
        <v>Item_303</v>
      </c>
      <c r="AG315">
        <f ca="1"/>
        <v>1.91</v>
      </c>
      <c r="AH315" t="str">
        <f ca="1"/>
        <v>A</v>
      </c>
      <c r="AI315" s="8">
        <f ca="1"/>
        <v>7.35</v>
      </c>
    </row>
    <row r="316" spans="4:35" x14ac:dyDescent="0.3">
      <c r="D316" s="32" t="s">
        <v>409</v>
      </c>
      <c r="E316" s="33">
        <v>7.86</v>
      </c>
      <c r="F316" s="33">
        <v>3.63</v>
      </c>
      <c r="G316" s="33">
        <v>2.4</v>
      </c>
      <c r="H316" s="33">
        <v>0.27</v>
      </c>
      <c r="I316" s="34" t="s">
        <v>32</v>
      </c>
      <c r="AF316" s="7" t="str">
        <f ca="1"/>
        <v>Item_304</v>
      </c>
      <c r="AG316">
        <f ca="1"/>
        <v>2.4</v>
      </c>
      <c r="AH316" t="str">
        <f ca="1"/>
        <v>C</v>
      </c>
      <c r="AI316" s="8">
        <f ca="1"/>
        <v>7.86</v>
      </c>
    </row>
    <row r="317" spans="4:35" x14ac:dyDescent="0.3">
      <c r="D317" s="32" t="s">
        <v>410</v>
      </c>
      <c r="E317" s="33">
        <v>6</v>
      </c>
      <c r="F317" s="33">
        <v>4.5</v>
      </c>
      <c r="G317" s="33">
        <v>2.29</v>
      </c>
      <c r="H317" s="33">
        <v>3.3</v>
      </c>
      <c r="I317" s="34" t="s">
        <v>33</v>
      </c>
      <c r="AF317" s="7" t="str">
        <f ca="1"/>
        <v>Item_305</v>
      </c>
      <c r="AG317">
        <f ca="1"/>
        <v>2.29</v>
      </c>
      <c r="AH317" t="str">
        <f ca="1"/>
        <v>A</v>
      </c>
      <c r="AI317" s="8">
        <f ca="1"/>
        <v>6</v>
      </c>
    </row>
    <row r="318" spans="4:35" x14ac:dyDescent="0.3">
      <c r="D318" s="32" t="s">
        <v>411</v>
      </c>
      <c r="E318" s="33">
        <v>6.66</v>
      </c>
      <c r="F318" s="33">
        <v>5</v>
      </c>
      <c r="G318" s="33">
        <v>1.7</v>
      </c>
      <c r="H318" s="33">
        <v>2.4700000000000002</v>
      </c>
      <c r="I318" s="34" t="s">
        <v>34</v>
      </c>
      <c r="AF318" s="7" t="str">
        <f ca="1"/>
        <v>Item_306</v>
      </c>
      <c r="AG318">
        <f ca="1"/>
        <v>1.7</v>
      </c>
      <c r="AH318" t="str">
        <f ca="1"/>
        <v>B</v>
      </c>
      <c r="AI318" s="8">
        <f ca="1"/>
        <v>6.66</v>
      </c>
    </row>
    <row r="319" spans="4:35" x14ac:dyDescent="0.3">
      <c r="D319" s="32" t="s">
        <v>412</v>
      </c>
      <c r="E319" s="33">
        <v>7.89</v>
      </c>
      <c r="F319" s="33">
        <v>2.6</v>
      </c>
      <c r="G319" s="33">
        <v>4.1500000000000004</v>
      </c>
      <c r="H319" s="33">
        <v>6.12</v>
      </c>
      <c r="I319" s="34" t="s">
        <v>33</v>
      </c>
      <c r="AF319" s="7" t="str">
        <f ca="1"/>
        <v>Item_307</v>
      </c>
      <c r="AG319">
        <f ca="1"/>
        <v>4.1500000000000004</v>
      </c>
      <c r="AH319" t="str">
        <f ca="1"/>
        <v>A</v>
      </c>
      <c r="AI319" s="8">
        <f ca="1"/>
        <v>7.89</v>
      </c>
    </row>
    <row r="320" spans="4:35" x14ac:dyDescent="0.3">
      <c r="D320" s="32" t="s">
        <v>413</v>
      </c>
      <c r="E320" s="33">
        <v>6.71</v>
      </c>
      <c r="F320" s="33">
        <v>1.98</v>
      </c>
      <c r="G320" s="33">
        <v>2.06</v>
      </c>
      <c r="H320" s="33">
        <v>2.7</v>
      </c>
      <c r="I320" s="34" t="s">
        <v>32</v>
      </c>
      <c r="AF320" s="7" t="str">
        <f ca="1"/>
        <v>Item_308</v>
      </c>
      <c r="AG320">
        <f ca="1"/>
        <v>2.06</v>
      </c>
      <c r="AH320" t="str">
        <f ca="1"/>
        <v>C</v>
      </c>
      <c r="AI320" s="8">
        <f ca="1"/>
        <v>6.71</v>
      </c>
    </row>
    <row r="321" spans="4:35" x14ac:dyDescent="0.3">
      <c r="D321" s="32" t="s">
        <v>414</v>
      </c>
      <c r="E321" s="33">
        <v>5.84</v>
      </c>
      <c r="F321" s="33">
        <v>3.99</v>
      </c>
      <c r="G321" s="33">
        <v>3.55</v>
      </c>
      <c r="H321" s="33">
        <v>-1.48</v>
      </c>
      <c r="I321" s="34" t="s">
        <v>32</v>
      </c>
      <c r="AF321" s="7" t="str">
        <f ca="1"/>
        <v>Item_309</v>
      </c>
      <c r="AG321">
        <f ca="1"/>
        <v>3.55</v>
      </c>
      <c r="AH321" t="str">
        <f ca="1"/>
        <v>C</v>
      </c>
      <c r="AI321" s="8">
        <f ca="1"/>
        <v>5.84</v>
      </c>
    </row>
    <row r="322" spans="4:35" x14ac:dyDescent="0.3">
      <c r="D322" s="32" t="s">
        <v>415</v>
      </c>
      <c r="E322" s="33">
        <v>7.56</v>
      </c>
      <c r="F322" s="33">
        <v>3.83</v>
      </c>
      <c r="G322" s="33">
        <v>5.42</v>
      </c>
      <c r="H322" s="33">
        <v>2.83</v>
      </c>
      <c r="I322" s="34" t="s">
        <v>34</v>
      </c>
      <c r="AF322" s="7" t="str">
        <f ca="1"/>
        <v>Item_310</v>
      </c>
      <c r="AG322">
        <f ca="1"/>
        <v>5.42</v>
      </c>
      <c r="AH322" t="str">
        <f ca="1"/>
        <v>B</v>
      </c>
      <c r="AI322" s="8">
        <f ca="1"/>
        <v>7.56</v>
      </c>
    </row>
    <row r="323" spans="4:35" x14ac:dyDescent="0.3">
      <c r="D323" s="32" t="s">
        <v>416</v>
      </c>
      <c r="E323" s="33">
        <v>6.69</v>
      </c>
      <c r="F323" s="33">
        <v>4.59</v>
      </c>
      <c r="G323" s="33">
        <v>5.66</v>
      </c>
      <c r="H323" s="33">
        <v>5.17</v>
      </c>
      <c r="I323" s="34" t="s">
        <v>33</v>
      </c>
      <c r="AF323" s="7" t="str">
        <f ca="1"/>
        <v>Item_311</v>
      </c>
      <c r="AG323">
        <f ca="1"/>
        <v>5.66</v>
      </c>
      <c r="AH323" t="str">
        <f ca="1"/>
        <v>A</v>
      </c>
      <c r="AI323" s="8">
        <f ca="1"/>
        <v>6.69</v>
      </c>
    </row>
    <row r="324" spans="4:35" x14ac:dyDescent="0.3">
      <c r="D324" s="32" t="s">
        <v>417</v>
      </c>
      <c r="E324" s="33">
        <v>7.22</v>
      </c>
      <c r="F324" s="33">
        <v>5.04</v>
      </c>
      <c r="G324" s="33">
        <v>2.69</v>
      </c>
      <c r="H324" s="33">
        <v>0.36</v>
      </c>
      <c r="I324" s="34" t="s">
        <v>34</v>
      </c>
      <c r="AF324" s="7" t="str">
        <f ca="1"/>
        <v>Item_312</v>
      </c>
      <c r="AG324">
        <f ca="1"/>
        <v>2.69</v>
      </c>
      <c r="AH324" t="str">
        <f ca="1"/>
        <v>B</v>
      </c>
      <c r="AI324" s="8">
        <f ca="1"/>
        <v>7.22</v>
      </c>
    </row>
    <row r="325" spans="4:35" x14ac:dyDescent="0.3">
      <c r="D325" s="32" t="s">
        <v>418</v>
      </c>
      <c r="E325" s="33">
        <v>7.82</v>
      </c>
      <c r="F325" s="33">
        <v>3.75</v>
      </c>
      <c r="G325" s="33">
        <v>5.73</v>
      </c>
      <c r="H325" s="33">
        <v>1.92</v>
      </c>
      <c r="I325" s="34" t="s">
        <v>32</v>
      </c>
      <c r="AF325" s="7" t="str">
        <f ca="1"/>
        <v>Item_313</v>
      </c>
      <c r="AG325">
        <f ca="1"/>
        <v>5.73</v>
      </c>
      <c r="AH325" t="str">
        <f ca="1"/>
        <v>C</v>
      </c>
      <c r="AI325" s="8">
        <f ca="1"/>
        <v>7.82</v>
      </c>
    </row>
    <row r="326" spans="4:35" x14ac:dyDescent="0.3">
      <c r="D326" s="32" t="s">
        <v>419</v>
      </c>
      <c r="E326" s="33">
        <v>4.26</v>
      </c>
      <c r="F326" s="33">
        <v>5.14</v>
      </c>
      <c r="G326" s="33">
        <v>-0.73</v>
      </c>
      <c r="H326" s="33">
        <v>7.45</v>
      </c>
      <c r="I326" s="34" t="s">
        <v>33</v>
      </c>
      <c r="AF326" s="7" t="str">
        <f ca="1"/>
        <v>Item_314</v>
      </c>
      <c r="AG326">
        <f ca="1"/>
        <v>-0.73</v>
      </c>
      <c r="AH326" t="str">
        <f ca="1"/>
        <v>A</v>
      </c>
      <c r="AI326" s="8">
        <f ca="1"/>
        <v>4.26</v>
      </c>
    </row>
    <row r="327" spans="4:35" x14ac:dyDescent="0.3">
      <c r="D327" s="32" t="s">
        <v>420</v>
      </c>
      <c r="E327" s="33">
        <v>6.14</v>
      </c>
      <c r="F327" s="33">
        <v>3.56</v>
      </c>
      <c r="G327" s="33">
        <v>3.75</v>
      </c>
      <c r="H327" s="33">
        <v>8.34</v>
      </c>
      <c r="I327" s="34" t="s">
        <v>34</v>
      </c>
      <c r="AF327" s="7" t="str">
        <f ca="1"/>
        <v>Item_315</v>
      </c>
      <c r="AG327">
        <f ca="1"/>
        <v>3.75</v>
      </c>
      <c r="AH327" t="str">
        <f ca="1"/>
        <v>B</v>
      </c>
      <c r="AI327" s="8">
        <f ca="1"/>
        <v>6.14</v>
      </c>
    </row>
    <row r="328" spans="4:35" x14ac:dyDescent="0.3">
      <c r="D328" s="32" t="s">
        <v>421</v>
      </c>
      <c r="E328" s="33">
        <v>7.69</v>
      </c>
      <c r="F328" s="33">
        <v>6.02</v>
      </c>
      <c r="G328" s="33">
        <v>5.45</v>
      </c>
      <c r="H328" s="33">
        <v>1.96</v>
      </c>
      <c r="I328" s="34" t="s">
        <v>33</v>
      </c>
      <c r="AF328" s="7" t="str">
        <f ca="1"/>
        <v>Item_316</v>
      </c>
      <c r="AG328">
        <f ca="1"/>
        <v>5.45</v>
      </c>
      <c r="AH328" t="str">
        <f ca="1"/>
        <v>A</v>
      </c>
      <c r="AI328" s="8">
        <f ca="1"/>
        <v>7.69</v>
      </c>
    </row>
    <row r="329" spans="4:35" x14ac:dyDescent="0.3">
      <c r="D329" s="32" t="s">
        <v>422</v>
      </c>
      <c r="E329" s="33">
        <v>8.25</v>
      </c>
      <c r="F329" s="33">
        <v>2.17</v>
      </c>
      <c r="G329" s="33">
        <v>4.63</v>
      </c>
      <c r="H329" s="33">
        <v>-1.6</v>
      </c>
      <c r="I329" s="34" t="s">
        <v>32</v>
      </c>
      <c r="AF329" s="7" t="str">
        <f ca="1"/>
        <v>Item_317</v>
      </c>
      <c r="AG329">
        <f ca="1"/>
        <v>4.63</v>
      </c>
      <c r="AH329" t="str">
        <f ca="1"/>
        <v>C</v>
      </c>
      <c r="AI329" s="8">
        <f ca="1"/>
        <v>8.25</v>
      </c>
    </row>
    <row r="330" spans="4:35" x14ac:dyDescent="0.3">
      <c r="D330" s="32" t="s">
        <v>423</v>
      </c>
      <c r="E330" s="33">
        <v>5.65</v>
      </c>
      <c r="F330" s="33">
        <v>3.8</v>
      </c>
      <c r="G330" s="33">
        <v>-0.7</v>
      </c>
      <c r="H330" s="33">
        <v>8.93</v>
      </c>
      <c r="I330" s="34" t="s">
        <v>34</v>
      </c>
      <c r="AF330" s="7" t="str">
        <f ca="1"/>
        <v>Item_318</v>
      </c>
      <c r="AG330">
        <f ca="1"/>
        <v>-0.7</v>
      </c>
      <c r="AH330" t="str">
        <f ca="1"/>
        <v>B</v>
      </c>
      <c r="AI330" s="8">
        <f ca="1"/>
        <v>5.65</v>
      </c>
    </row>
    <row r="331" spans="4:35" x14ac:dyDescent="0.3">
      <c r="D331" s="32" t="s">
        <v>424</v>
      </c>
      <c r="E331" s="33">
        <v>6.04</v>
      </c>
      <c r="F331" s="33">
        <v>3.11</v>
      </c>
      <c r="G331" s="33">
        <v>3.35</v>
      </c>
      <c r="H331" s="33">
        <v>-1.68</v>
      </c>
      <c r="I331" s="34" t="s">
        <v>32</v>
      </c>
      <c r="AF331" s="7" t="str">
        <f ca="1"/>
        <v>Item_319</v>
      </c>
      <c r="AG331">
        <f ca="1"/>
        <v>3.35</v>
      </c>
      <c r="AH331" t="str">
        <f ca="1"/>
        <v>C</v>
      </c>
      <c r="AI331" s="8">
        <f ca="1"/>
        <v>6.04</v>
      </c>
    </row>
    <row r="332" spans="4:35" x14ac:dyDescent="0.3">
      <c r="D332" s="32" t="s">
        <v>425</v>
      </c>
      <c r="E332" s="33">
        <v>5.33</v>
      </c>
      <c r="F332" s="33">
        <v>4.47</v>
      </c>
      <c r="G332" s="33">
        <v>2.88</v>
      </c>
      <c r="H332" s="33">
        <v>7.5</v>
      </c>
      <c r="I332" s="34" t="s">
        <v>34</v>
      </c>
      <c r="AF332" s="7" t="str">
        <f ca="1"/>
        <v>Item_320</v>
      </c>
      <c r="AG332">
        <f ca="1"/>
        <v>2.88</v>
      </c>
      <c r="AH332" t="str">
        <f ca="1"/>
        <v>B</v>
      </c>
      <c r="AI332" s="8">
        <f ca="1"/>
        <v>5.33</v>
      </c>
    </row>
    <row r="333" spans="4:35" x14ac:dyDescent="0.3">
      <c r="D333" s="32" t="s">
        <v>426</v>
      </c>
      <c r="E333" s="33">
        <v>7.2</v>
      </c>
      <c r="F333" s="33">
        <v>4.0999999999999996</v>
      </c>
      <c r="G333" s="33">
        <v>2.83</v>
      </c>
      <c r="H333" s="33">
        <v>5.32</v>
      </c>
      <c r="I333" s="34" t="s">
        <v>34</v>
      </c>
      <c r="AF333" s="7" t="str">
        <f ca="1"/>
        <v>Item_321</v>
      </c>
      <c r="AG333">
        <f ca="1"/>
        <v>2.83</v>
      </c>
      <c r="AH333" t="str">
        <f ca="1"/>
        <v>B</v>
      </c>
      <c r="AI333" s="8">
        <f ca="1"/>
        <v>7.2</v>
      </c>
    </row>
    <row r="334" spans="4:35" x14ac:dyDescent="0.3">
      <c r="D334" s="32" t="s">
        <v>427</v>
      </c>
      <c r="E334" s="33">
        <v>5.32</v>
      </c>
      <c r="F334" s="33">
        <v>4.78</v>
      </c>
      <c r="G334" s="33">
        <v>2.95</v>
      </c>
      <c r="H334" s="33">
        <v>-3.08</v>
      </c>
      <c r="I334" s="34" t="s">
        <v>32</v>
      </c>
      <c r="AF334" s="7" t="str">
        <f ca="1"/>
        <v>Item_322</v>
      </c>
      <c r="AG334">
        <f ca="1"/>
        <v>2.95</v>
      </c>
      <c r="AH334" t="str">
        <f ca="1"/>
        <v>C</v>
      </c>
      <c r="AI334" s="8">
        <f ca="1"/>
        <v>5.32</v>
      </c>
    </row>
    <row r="335" spans="4:35" x14ac:dyDescent="0.3">
      <c r="D335" s="32" t="s">
        <v>428</v>
      </c>
      <c r="E335" s="33">
        <v>6.64</v>
      </c>
      <c r="F335" s="33">
        <v>3.38</v>
      </c>
      <c r="G335" s="33">
        <v>4.54</v>
      </c>
      <c r="H335" s="33">
        <v>2.71</v>
      </c>
      <c r="I335" s="34" t="s">
        <v>34</v>
      </c>
      <c r="AF335" s="7" t="str">
        <f ca="1"/>
        <v>Item_323</v>
      </c>
      <c r="AG335">
        <f ca="1"/>
        <v>4.54</v>
      </c>
      <c r="AH335" t="str">
        <f ca="1"/>
        <v>B</v>
      </c>
      <c r="AI335" s="8">
        <f ca="1"/>
        <v>6.64</v>
      </c>
    </row>
    <row r="336" spans="4:35" x14ac:dyDescent="0.3">
      <c r="D336" s="32" t="s">
        <v>429</v>
      </c>
      <c r="E336" s="33">
        <v>7.27</v>
      </c>
      <c r="F336" s="33">
        <v>3.89</v>
      </c>
      <c r="G336" s="33">
        <v>3.71</v>
      </c>
      <c r="H336" s="33">
        <v>4.17</v>
      </c>
      <c r="I336" s="34" t="s">
        <v>32</v>
      </c>
      <c r="AF336" s="7" t="str">
        <f ca="1"/>
        <v>Item_324</v>
      </c>
      <c r="AG336">
        <f ca="1"/>
        <v>3.71</v>
      </c>
      <c r="AH336" t="str">
        <f ca="1"/>
        <v>C</v>
      </c>
      <c r="AI336" s="8">
        <f ca="1"/>
        <v>7.27</v>
      </c>
    </row>
    <row r="337" spans="4:35" x14ac:dyDescent="0.3">
      <c r="D337" s="32" t="s">
        <v>430</v>
      </c>
      <c r="E337" s="33">
        <v>7.54</v>
      </c>
      <c r="F337" s="33">
        <v>3.95</v>
      </c>
      <c r="G337" s="33">
        <v>1.74</v>
      </c>
      <c r="H337" s="33">
        <v>2.48</v>
      </c>
      <c r="I337" s="34" t="s">
        <v>34</v>
      </c>
      <c r="AF337" s="7" t="str">
        <f ca="1"/>
        <v>Item_325</v>
      </c>
      <c r="AG337">
        <f ca="1"/>
        <v>1.74</v>
      </c>
      <c r="AH337" t="str">
        <f ca="1"/>
        <v>B</v>
      </c>
      <c r="AI337" s="8">
        <f ca="1"/>
        <v>7.54</v>
      </c>
    </row>
    <row r="338" spans="4:35" x14ac:dyDescent="0.3">
      <c r="D338" s="32" t="s">
        <v>431</v>
      </c>
      <c r="E338" s="33">
        <v>6.56</v>
      </c>
      <c r="F338" s="33">
        <v>4.4800000000000004</v>
      </c>
      <c r="G338" s="33">
        <v>3.25</v>
      </c>
      <c r="H338" s="33">
        <v>5.05</v>
      </c>
      <c r="I338" s="34" t="s">
        <v>32</v>
      </c>
      <c r="AF338" s="7" t="str">
        <f ca="1"/>
        <v>Item_326</v>
      </c>
      <c r="AG338">
        <f ca="1"/>
        <v>3.25</v>
      </c>
      <c r="AH338" t="str">
        <f ca="1"/>
        <v>C</v>
      </c>
      <c r="AI338" s="8">
        <f ca="1"/>
        <v>6.56</v>
      </c>
    </row>
    <row r="339" spans="4:35" x14ac:dyDescent="0.3">
      <c r="D339" s="32" t="s">
        <v>432</v>
      </c>
      <c r="E339" s="33">
        <v>8.69</v>
      </c>
      <c r="F339" s="33">
        <v>4.0199999999999996</v>
      </c>
      <c r="G339" s="33">
        <v>2.44</v>
      </c>
      <c r="H339" s="33">
        <v>2.3199999999999998</v>
      </c>
      <c r="I339" s="34" t="s">
        <v>33</v>
      </c>
      <c r="AF339" s="7" t="str">
        <f ca="1"/>
        <v>Item_327</v>
      </c>
      <c r="AG339">
        <f ca="1"/>
        <v>2.44</v>
      </c>
      <c r="AH339" t="str">
        <f ca="1"/>
        <v>A</v>
      </c>
      <c r="AI339" s="8">
        <f ca="1"/>
        <v>8.69</v>
      </c>
    </row>
    <row r="340" spans="4:35" x14ac:dyDescent="0.3">
      <c r="D340" s="32" t="s">
        <v>433</v>
      </c>
      <c r="E340" s="33">
        <v>6.82</v>
      </c>
      <c r="F340" s="33">
        <v>5.41</v>
      </c>
      <c r="G340" s="33">
        <v>0.64</v>
      </c>
      <c r="H340" s="33">
        <v>0.31</v>
      </c>
      <c r="I340" s="34" t="s">
        <v>34</v>
      </c>
      <c r="AF340" s="7" t="str">
        <f ca="1"/>
        <v>Item_328</v>
      </c>
      <c r="AG340">
        <f ca="1"/>
        <v>0.64</v>
      </c>
      <c r="AH340" t="str">
        <f ca="1"/>
        <v>B</v>
      </c>
      <c r="AI340" s="8">
        <f ca="1"/>
        <v>6.82</v>
      </c>
    </row>
    <row r="341" spans="4:35" x14ac:dyDescent="0.3">
      <c r="D341" s="32" t="s">
        <v>434</v>
      </c>
      <c r="E341" s="33">
        <v>6.04</v>
      </c>
      <c r="F341" s="33">
        <v>2.84</v>
      </c>
      <c r="G341" s="33">
        <v>1.89</v>
      </c>
      <c r="H341" s="33">
        <v>-2.0099999999999998</v>
      </c>
      <c r="I341" s="34" t="s">
        <v>34</v>
      </c>
      <c r="AF341" s="7" t="str">
        <f ca="1"/>
        <v>Item_329</v>
      </c>
      <c r="AG341">
        <f ca="1"/>
        <v>1.89</v>
      </c>
      <c r="AH341" t="str">
        <f ca="1"/>
        <v>B</v>
      </c>
      <c r="AI341" s="8">
        <f ca="1"/>
        <v>6.04</v>
      </c>
    </row>
    <row r="342" spans="4:35" x14ac:dyDescent="0.3">
      <c r="D342" s="32" t="s">
        <v>435</v>
      </c>
      <c r="E342" s="33">
        <v>8</v>
      </c>
      <c r="F342" s="33">
        <v>4.97</v>
      </c>
      <c r="G342" s="33">
        <v>2.0699999999999998</v>
      </c>
      <c r="H342" s="33">
        <v>-1.6</v>
      </c>
      <c r="I342" s="34" t="s">
        <v>32</v>
      </c>
      <c r="AF342" s="7" t="str">
        <f ca="1"/>
        <v>Item_330</v>
      </c>
      <c r="AG342">
        <f ca="1"/>
        <v>2.0699999999999998</v>
      </c>
      <c r="AH342" t="str">
        <f ca="1"/>
        <v>C</v>
      </c>
      <c r="AI342" s="8">
        <f ca="1"/>
        <v>8</v>
      </c>
    </row>
    <row r="343" spans="4:35" x14ac:dyDescent="0.3">
      <c r="D343" s="32" t="s">
        <v>436</v>
      </c>
      <c r="E343" s="33">
        <v>6.4</v>
      </c>
      <c r="F343" s="33">
        <v>5.07</v>
      </c>
      <c r="G343" s="33">
        <v>4.6500000000000004</v>
      </c>
      <c r="H343" s="33">
        <v>-0.1</v>
      </c>
      <c r="I343" s="34" t="s">
        <v>33</v>
      </c>
      <c r="AF343" s="7" t="str">
        <f ca="1"/>
        <v>Item_331</v>
      </c>
      <c r="AG343">
        <f ca="1"/>
        <v>4.6500000000000004</v>
      </c>
      <c r="AH343" t="str">
        <f ca="1"/>
        <v>A</v>
      </c>
      <c r="AI343" s="8">
        <f ca="1"/>
        <v>6.4</v>
      </c>
    </row>
    <row r="344" spans="4:35" x14ac:dyDescent="0.3">
      <c r="D344" s="32" t="s">
        <v>437</v>
      </c>
      <c r="E344" s="33">
        <v>7.89</v>
      </c>
      <c r="F344" s="33">
        <v>4.41</v>
      </c>
      <c r="G344" s="33">
        <v>6.35</v>
      </c>
      <c r="H344" s="33">
        <v>-0.38</v>
      </c>
      <c r="I344" s="34" t="s">
        <v>34</v>
      </c>
      <c r="AF344" s="7" t="str">
        <f ca="1"/>
        <v>Item_332</v>
      </c>
      <c r="AG344">
        <f ca="1"/>
        <v>6.35</v>
      </c>
      <c r="AH344" t="str">
        <f ca="1"/>
        <v>B</v>
      </c>
      <c r="AI344" s="8">
        <f ca="1"/>
        <v>7.89</v>
      </c>
    </row>
    <row r="345" spans="4:35" x14ac:dyDescent="0.3">
      <c r="D345" s="32" t="s">
        <v>438</v>
      </c>
      <c r="E345" s="33">
        <v>5.54</v>
      </c>
      <c r="F345" s="33">
        <v>5.16</v>
      </c>
      <c r="G345" s="33">
        <v>3.61</v>
      </c>
      <c r="H345" s="33">
        <v>0.6</v>
      </c>
      <c r="I345" s="34" t="s">
        <v>32</v>
      </c>
      <c r="AF345" s="7" t="str">
        <f ca="1"/>
        <v>Item_333</v>
      </c>
      <c r="AG345">
        <f ca="1"/>
        <v>3.61</v>
      </c>
      <c r="AH345" t="str">
        <f ca="1"/>
        <v>C</v>
      </c>
      <c r="AI345" s="8">
        <f ca="1"/>
        <v>5.54</v>
      </c>
    </row>
    <row r="346" spans="4:35" x14ac:dyDescent="0.3">
      <c r="D346" s="32" t="s">
        <v>439</v>
      </c>
      <c r="E346" s="33">
        <v>6.92</v>
      </c>
      <c r="F346" s="33">
        <v>4.3499999999999996</v>
      </c>
      <c r="G346" s="33">
        <v>4.2699999999999996</v>
      </c>
      <c r="H346" s="33">
        <v>-3.08</v>
      </c>
      <c r="I346" s="34" t="s">
        <v>34</v>
      </c>
      <c r="AF346" s="7" t="str">
        <f ca="1"/>
        <v>Item_334</v>
      </c>
      <c r="AG346">
        <f ca="1"/>
        <v>4.2699999999999996</v>
      </c>
      <c r="AH346" t="str">
        <f ca="1"/>
        <v>B</v>
      </c>
      <c r="AI346" s="8">
        <f ca="1"/>
        <v>6.92</v>
      </c>
    </row>
    <row r="347" spans="4:35" x14ac:dyDescent="0.3">
      <c r="D347" s="32" t="s">
        <v>440</v>
      </c>
      <c r="E347" s="33">
        <v>6.26</v>
      </c>
      <c r="F347" s="33">
        <v>6.15</v>
      </c>
      <c r="G347" s="33">
        <v>0.92</v>
      </c>
      <c r="H347" s="33">
        <v>0.7</v>
      </c>
      <c r="I347" s="34" t="s">
        <v>32</v>
      </c>
      <c r="AF347" s="7" t="str">
        <f ca="1"/>
        <v>Item_335</v>
      </c>
      <c r="AG347">
        <f ca="1"/>
        <v>0.92</v>
      </c>
      <c r="AH347" t="str">
        <f ca="1"/>
        <v>C</v>
      </c>
      <c r="AI347" s="8">
        <f ca="1"/>
        <v>6.26</v>
      </c>
    </row>
    <row r="348" spans="4:35" x14ac:dyDescent="0.3">
      <c r="D348" s="32" t="s">
        <v>441</v>
      </c>
      <c r="E348" s="33">
        <v>5.73</v>
      </c>
      <c r="F348" s="33">
        <v>3.83</v>
      </c>
      <c r="G348" s="33">
        <v>2.46</v>
      </c>
      <c r="H348" s="33">
        <v>4.53</v>
      </c>
      <c r="I348" s="34" t="s">
        <v>32</v>
      </c>
      <c r="AF348" s="7" t="str">
        <f ca="1"/>
        <v>Item_336</v>
      </c>
      <c r="AG348">
        <f ca="1"/>
        <v>2.46</v>
      </c>
      <c r="AH348" t="str">
        <f ca="1"/>
        <v>C</v>
      </c>
      <c r="AI348" s="8">
        <f ca="1"/>
        <v>5.73</v>
      </c>
    </row>
    <row r="349" spans="4:35" x14ac:dyDescent="0.3">
      <c r="D349" s="32" t="s">
        <v>442</v>
      </c>
      <c r="E349" s="33">
        <v>6.72</v>
      </c>
      <c r="F349" s="33">
        <v>4.88</v>
      </c>
      <c r="G349" s="33">
        <v>5.52</v>
      </c>
      <c r="H349" s="33">
        <v>-2.35</v>
      </c>
      <c r="I349" s="34" t="s">
        <v>34</v>
      </c>
      <c r="AF349" s="7" t="str">
        <f ca="1"/>
        <v>Item_337</v>
      </c>
      <c r="AG349">
        <f ca="1"/>
        <v>5.52</v>
      </c>
      <c r="AH349" t="str">
        <f ca="1"/>
        <v>B</v>
      </c>
      <c r="AI349" s="8">
        <f ca="1"/>
        <v>6.72</v>
      </c>
    </row>
    <row r="350" spans="4:35" x14ac:dyDescent="0.3">
      <c r="D350" s="32" t="s">
        <v>443</v>
      </c>
      <c r="E350" s="33">
        <v>8.94</v>
      </c>
      <c r="F350" s="33">
        <v>3.86</v>
      </c>
      <c r="G350" s="33">
        <v>5.29</v>
      </c>
      <c r="H350" s="33">
        <v>4.45</v>
      </c>
      <c r="I350" s="34" t="s">
        <v>33</v>
      </c>
      <c r="AF350" s="7" t="str">
        <f ca="1"/>
        <v>Item_338</v>
      </c>
      <c r="AG350">
        <f ca="1"/>
        <v>5.29</v>
      </c>
      <c r="AH350" t="str">
        <f ca="1"/>
        <v>A</v>
      </c>
      <c r="AI350" s="8">
        <f ca="1"/>
        <v>8.94</v>
      </c>
    </row>
    <row r="351" spans="4:35" x14ac:dyDescent="0.3">
      <c r="D351" s="32" t="s">
        <v>444</v>
      </c>
      <c r="E351" s="33">
        <v>6.91</v>
      </c>
      <c r="F351" s="33">
        <v>4.3099999999999996</v>
      </c>
      <c r="G351" s="33">
        <v>4.24</v>
      </c>
      <c r="H351" s="33">
        <v>1.1200000000000001</v>
      </c>
      <c r="I351" s="34" t="s">
        <v>33</v>
      </c>
      <c r="AF351" s="7" t="str">
        <f ca="1"/>
        <v>Item_339</v>
      </c>
      <c r="AG351">
        <f ca="1"/>
        <v>4.24</v>
      </c>
      <c r="AH351" t="str">
        <f ca="1"/>
        <v>A</v>
      </c>
      <c r="AI351" s="8">
        <f ca="1"/>
        <v>6.91</v>
      </c>
    </row>
    <row r="352" spans="4:35" x14ac:dyDescent="0.3">
      <c r="D352" s="32" t="s">
        <v>445</v>
      </c>
      <c r="E352" s="33">
        <v>6.8</v>
      </c>
      <c r="F352" s="33">
        <v>3.4</v>
      </c>
      <c r="G352" s="33">
        <v>3.78</v>
      </c>
      <c r="H352" s="33">
        <v>2.1</v>
      </c>
      <c r="I352" s="34" t="s">
        <v>34</v>
      </c>
      <c r="AF352" s="7" t="str">
        <f ca="1"/>
        <v>Item_340</v>
      </c>
      <c r="AG352">
        <f ca="1"/>
        <v>3.78</v>
      </c>
      <c r="AH352" t="str">
        <f ca="1"/>
        <v>B</v>
      </c>
      <c r="AI352" s="8">
        <f ca="1"/>
        <v>6.8</v>
      </c>
    </row>
    <row r="353" spans="4:35" x14ac:dyDescent="0.3">
      <c r="D353" s="32" t="s">
        <v>446</v>
      </c>
      <c r="E353" s="33">
        <v>6.6</v>
      </c>
      <c r="F353" s="33">
        <v>5.27</v>
      </c>
      <c r="G353" s="33">
        <v>3.17</v>
      </c>
      <c r="H353" s="33">
        <v>-2.74</v>
      </c>
      <c r="I353" s="34" t="s">
        <v>34</v>
      </c>
      <c r="AF353" s="7" t="str">
        <f ca="1"/>
        <v>Item_341</v>
      </c>
      <c r="AG353">
        <f ca="1"/>
        <v>3.17</v>
      </c>
      <c r="AH353" t="str">
        <f ca="1"/>
        <v>B</v>
      </c>
      <c r="AI353" s="8">
        <f ca="1"/>
        <v>6.6</v>
      </c>
    </row>
    <row r="354" spans="4:35" x14ac:dyDescent="0.3">
      <c r="D354" s="32" t="s">
        <v>447</v>
      </c>
      <c r="E354" s="33">
        <v>6.64</v>
      </c>
      <c r="F354" s="33">
        <v>4.8499999999999996</v>
      </c>
      <c r="G354" s="33">
        <v>0.14000000000000001</v>
      </c>
      <c r="H354" s="33">
        <v>-2.86</v>
      </c>
      <c r="I354" s="34" t="s">
        <v>33</v>
      </c>
      <c r="AF354" s="7" t="str">
        <f ca="1"/>
        <v>Item_342</v>
      </c>
      <c r="AG354">
        <f ca="1"/>
        <v>0.14000000000000001</v>
      </c>
      <c r="AH354" t="str">
        <f ca="1"/>
        <v>A</v>
      </c>
      <c r="AI354" s="8">
        <f ca="1"/>
        <v>6.64</v>
      </c>
    </row>
    <row r="355" spans="4:35" x14ac:dyDescent="0.3">
      <c r="D355" s="32" t="s">
        <v>448</v>
      </c>
      <c r="E355" s="33">
        <v>7.56</v>
      </c>
      <c r="F355" s="33">
        <v>3.89</v>
      </c>
      <c r="G355" s="33">
        <v>1.3</v>
      </c>
      <c r="H355" s="33">
        <v>4.93</v>
      </c>
      <c r="I355" s="34" t="s">
        <v>32</v>
      </c>
      <c r="AF355" s="7" t="str">
        <f ca="1"/>
        <v>Item_343</v>
      </c>
      <c r="AG355">
        <f ca="1"/>
        <v>1.3</v>
      </c>
      <c r="AH355" t="str">
        <f ca="1"/>
        <v>C</v>
      </c>
      <c r="AI355" s="8">
        <f ca="1"/>
        <v>7.56</v>
      </c>
    </row>
    <row r="356" spans="4:35" x14ac:dyDescent="0.3">
      <c r="D356" s="32" t="s">
        <v>449</v>
      </c>
      <c r="E356" s="33">
        <v>7.6</v>
      </c>
      <c r="F356" s="33">
        <v>4.21</v>
      </c>
      <c r="G356" s="33">
        <v>1.06</v>
      </c>
      <c r="H356" s="33">
        <v>-1.55</v>
      </c>
      <c r="I356" s="34" t="s">
        <v>34</v>
      </c>
      <c r="AF356" s="7" t="str">
        <f ca="1"/>
        <v>Item_344</v>
      </c>
      <c r="AG356">
        <f ca="1"/>
        <v>1.06</v>
      </c>
      <c r="AH356" t="str">
        <f ca="1"/>
        <v>B</v>
      </c>
      <c r="AI356" s="8">
        <f ca="1"/>
        <v>7.6</v>
      </c>
    </row>
    <row r="357" spans="4:35" x14ac:dyDescent="0.3">
      <c r="D357" s="32" t="s">
        <v>450</v>
      </c>
      <c r="E357" s="33">
        <v>7.8</v>
      </c>
      <c r="F357" s="33">
        <v>5.19</v>
      </c>
      <c r="G357" s="33">
        <v>3.63</v>
      </c>
      <c r="H357" s="33">
        <v>5.98</v>
      </c>
      <c r="I357" s="34" t="s">
        <v>34</v>
      </c>
      <c r="AF357" s="7" t="str">
        <f ca="1"/>
        <v>Item_345</v>
      </c>
      <c r="AG357">
        <f ca="1"/>
        <v>3.63</v>
      </c>
      <c r="AH357" t="str">
        <f ca="1"/>
        <v>B</v>
      </c>
      <c r="AI357" s="8">
        <f ca="1"/>
        <v>7.8</v>
      </c>
    </row>
    <row r="358" spans="4:35" x14ac:dyDescent="0.3">
      <c r="D358" s="32" t="s">
        <v>451</v>
      </c>
      <c r="E358" s="33">
        <v>5.47</v>
      </c>
      <c r="F358" s="33">
        <v>4.13</v>
      </c>
      <c r="G358" s="33">
        <v>1.36</v>
      </c>
      <c r="H358" s="33">
        <v>-1.07</v>
      </c>
      <c r="I358" s="34" t="s">
        <v>32</v>
      </c>
      <c r="AF358" s="7" t="str">
        <f ca="1"/>
        <v>Item_346</v>
      </c>
      <c r="AG358">
        <f ca="1"/>
        <v>1.36</v>
      </c>
      <c r="AH358" t="str">
        <f ca="1"/>
        <v>C</v>
      </c>
      <c r="AI358" s="8">
        <f ca="1"/>
        <v>5.47</v>
      </c>
    </row>
    <row r="359" spans="4:35" x14ac:dyDescent="0.3">
      <c r="D359" s="32" t="s">
        <v>452</v>
      </c>
      <c r="E359" s="33">
        <v>6.78</v>
      </c>
      <c r="F359" s="33">
        <v>3.39</v>
      </c>
      <c r="G359" s="33">
        <v>-0.28000000000000003</v>
      </c>
      <c r="H359" s="33">
        <v>5.69</v>
      </c>
      <c r="I359" s="34" t="s">
        <v>34</v>
      </c>
      <c r="AF359" s="7" t="str">
        <f ca="1"/>
        <v>Item_347</v>
      </c>
      <c r="AG359">
        <f ca="1"/>
        <v>-0.28000000000000003</v>
      </c>
      <c r="AH359" t="str">
        <f ca="1"/>
        <v>B</v>
      </c>
      <c r="AI359" s="8">
        <f ca="1"/>
        <v>6.78</v>
      </c>
    </row>
    <row r="360" spans="4:35" x14ac:dyDescent="0.3">
      <c r="D360" s="32" t="s">
        <v>453</v>
      </c>
      <c r="E360" s="33">
        <v>7.46</v>
      </c>
      <c r="F360" s="33">
        <v>3.71</v>
      </c>
      <c r="G360" s="33">
        <v>3.22</v>
      </c>
      <c r="H360" s="33">
        <v>8.5</v>
      </c>
      <c r="I360" s="34" t="s">
        <v>34</v>
      </c>
      <c r="AF360" s="7" t="str">
        <f ca="1"/>
        <v>Item_348</v>
      </c>
      <c r="AG360">
        <f ca="1"/>
        <v>3.22</v>
      </c>
      <c r="AH360" t="str">
        <f ca="1"/>
        <v>B</v>
      </c>
      <c r="AI360" s="8">
        <f ca="1"/>
        <v>7.46</v>
      </c>
    </row>
    <row r="361" spans="4:35" x14ac:dyDescent="0.3">
      <c r="D361" s="32" t="s">
        <v>454</v>
      </c>
      <c r="E361" s="33">
        <v>7.23</v>
      </c>
      <c r="F361" s="33">
        <v>4.34</v>
      </c>
      <c r="G361" s="33">
        <v>3.3</v>
      </c>
      <c r="H361" s="33">
        <v>-1.24</v>
      </c>
      <c r="I361" s="34" t="s">
        <v>34</v>
      </c>
      <c r="AF361" s="7" t="str">
        <f ca="1"/>
        <v>Item_349</v>
      </c>
      <c r="AG361">
        <f ca="1"/>
        <v>3.3</v>
      </c>
      <c r="AH361" t="str">
        <f ca="1"/>
        <v>B</v>
      </c>
      <c r="AI361" s="8">
        <f ca="1"/>
        <v>7.23</v>
      </c>
    </row>
    <row r="362" spans="4:35" x14ac:dyDescent="0.3">
      <c r="D362" s="32" t="s">
        <v>455</v>
      </c>
      <c r="E362" s="33">
        <v>8.2799999999999994</v>
      </c>
      <c r="F362" s="33">
        <v>3.51</v>
      </c>
      <c r="G362" s="33">
        <v>-2.16</v>
      </c>
      <c r="H362" s="33">
        <v>-0.93</v>
      </c>
      <c r="I362" s="34" t="s">
        <v>34</v>
      </c>
      <c r="AF362" s="7" t="str">
        <f ca="1"/>
        <v>Item_350</v>
      </c>
      <c r="AG362">
        <f ca="1"/>
        <v>-2.16</v>
      </c>
      <c r="AH362" t="str">
        <f ca="1"/>
        <v>B</v>
      </c>
      <c r="AI362" s="8">
        <f ca="1"/>
        <v>8.2799999999999994</v>
      </c>
    </row>
    <row r="363" spans="4:35" x14ac:dyDescent="0.3">
      <c r="D363" s="32" t="s">
        <v>456</v>
      </c>
      <c r="E363" s="33">
        <v>7.17</v>
      </c>
      <c r="F363" s="33">
        <v>3.77</v>
      </c>
      <c r="G363" s="33">
        <v>3.75</v>
      </c>
      <c r="H363" s="33">
        <v>0.94</v>
      </c>
      <c r="I363" s="34" t="s">
        <v>34</v>
      </c>
      <c r="AF363" s="7" t="str">
        <f ca="1"/>
        <v>Item_351</v>
      </c>
      <c r="AG363">
        <f ca="1"/>
        <v>3.75</v>
      </c>
      <c r="AH363" t="str">
        <f ca="1"/>
        <v>B</v>
      </c>
      <c r="AI363" s="8">
        <f ca="1"/>
        <v>7.17</v>
      </c>
    </row>
    <row r="364" spans="4:35" x14ac:dyDescent="0.3">
      <c r="D364" s="32" t="s">
        <v>457</v>
      </c>
      <c r="E364" s="33">
        <v>7.91</v>
      </c>
      <c r="F364" s="33">
        <v>4.91</v>
      </c>
      <c r="G364" s="33">
        <v>0.22</v>
      </c>
      <c r="H364" s="33">
        <v>1.61</v>
      </c>
      <c r="I364" s="34" t="s">
        <v>34</v>
      </c>
      <c r="AF364" s="7" t="str">
        <f ca="1"/>
        <v>Item_352</v>
      </c>
      <c r="AG364">
        <f ca="1"/>
        <v>0.22</v>
      </c>
      <c r="AH364" t="str">
        <f ca="1"/>
        <v>B</v>
      </c>
      <c r="AI364" s="8">
        <f ca="1"/>
        <v>7.91</v>
      </c>
    </row>
    <row r="365" spans="4:35" x14ac:dyDescent="0.3">
      <c r="D365" s="32" t="s">
        <v>458</v>
      </c>
      <c r="E365" s="33">
        <v>6.67</v>
      </c>
      <c r="F365" s="33">
        <v>5.52</v>
      </c>
      <c r="G365" s="33">
        <v>5.94</v>
      </c>
      <c r="H365" s="33">
        <v>8</v>
      </c>
      <c r="I365" s="34" t="s">
        <v>34</v>
      </c>
      <c r="AF365" s="7" t="str">
        <f ca="1"/>
        <v>Item_353</v>
      </c>
      <c r="AG365">
        <f ca="1"/>
        <v>5.94</v>
      </c>
      <c r="AH365" t="str">
        <f ca="1"/>
        <v>B</v>
      </c>
      <c r="AI365" s="8">
        <f ca="1"/>
        <v>6.67</v>
      </c>
    </row>
    <row r="366" spans="4:35" x14ac:dyDescent="0.3">
      <c r="D366" s="32" t="s">
        <v>459</v>
      </c>
      <c r="E366" s="33">
        <v>7.22</v>
      </c>
      <c r="F366" s="33">
        <v>3.63</v>
      </c>
      <c r="G366" s="33">
        <v>0.79</v>
      </c>
      <c r="H366" s="33">
        <v>5.75</v>
      </c>
      <c r="I366" s="34" t="s">
        <v>34</v>
      </c>
      <c r="AF366" s="7" t="str">
        <f ca="1"/>
        <v>Item_354</v>
      </c>
      <c r="AG366">
        <f ca="1"/>
        <v>0.79</v>
      </c>
      <c r="AH366" t="str">
        <f ca="1"/>
        <v>B</v>
      </c>
      <c r="AI366" s="8">
        <f ca="1"/>
        <v>7.22</v>
      </c>
    </row>
    <row r="367" spans="4:35" x14ac:dyDescent="0.3">
      <c r="D367" s="32" t="s">
        <v>460</v>
      </c>
      <c r="E367" s="33">
        <v>6.19</v>
      </c>
      <c r="F367" s="33">
        <v>5</v>
      </c>
      <c r="G367" s="33">
        <v>4.38</v>
      </c>
      <c r="H367" s="33">
        <v>1.52</v>
      </c>
      <c r="I367" s="34" t="s">
        <v>33</v>
      </c>
      <c r="AF367" s="7" t="str">
        <f ca="1"/>
        <v>Item_355</v>
      </c>
      <c r="AG367">
        <f ca="1"/>
        <v>4.38</v>
      </c>
      <c r="AH367" t="str">
        <f ca="1"/>
        <v>A</v>
      </c>
      <c r="AI367" s="8">
        <f ca="1"/>
        <v>6.19</v>
      </c>
    </row>
    <row r="368" spans="4:35" x14ac:dyDescent="0.3">
      <c r="D368" s="32" t="s">
        <v>461</v>
      </c>
      <c r="E368" s="33">
        <v>5.38</v>
      </c>
      <c r="F368" s="33">
        <v>5.91</v>
      </c>
      <c r="G368" s="33">
        <v>-1.1399999999999999</v>
      </c>
      <c r="H368" s="33">
        <v>5.29</v>
      </c>
      <c r="I368" s="34" t="s">
        <v>33</v>
      </c>
      <c r="AF368" s="7" t="str">
        <f ca="1"/>
        <v>Item_356</v>
      </c>
      <c r="AG368">
        <f ca="1"/>
        <v>-1.1399999999999999</v>
      </c>
      <c r="AH368" t="str">
        <f ca="1"/>
        <v>A</v>
      </c>
      <c r="AI368" s="8">
        <f ca="1"/>
        <v>5.38</v>
      </c>
    </row>
    <row r="369" spans="4:35" x14ac:dyDescent="0.3">
      <c r="D369" s="32" t="s">
        <v>462</v>
      </c>
      <c r="E369" s="33">
        <v>7.56</v>
      </c>
      <c r="F369" s="33">
        <v>2.95</v>
      </c>
      <c r="G369" s="33">
        <v>4.54</v>
      </c>
      <c r="H369" s="33">
        <v>0.05</v>
      </c>
      <c r="I369" s="34" t="s">
        <v>32</v>
      </c>
      <c r="AF369" s="7" t="str">
        <f ca="1"/>
        <v>Item_357</v>
      </c>
      <c r="AG369">
        <f ca="1"/>
        <v>4.54</v>
      </c>
      <c r="AH369" t="str">
        <f ca="1"/>
        <v>C</v>
      </c>
      <c r="AI369" s="8">
        <f ca="1"/>
        <v>7.56</v>
      </c>
    </row>
    <row r="370" spans="4:35" x14ac:dyDescent="0.3">
      <c r="D370" s="32" t="s">
        <v>463</v>
      </c>
      <c r="E370" s="33">
        <v>9</v>
      </c>
      <c r="F370" s="33">
        <v>2.97</v>
      </c>
      <c r="G370" s="33">
        <v>1.23</v>
      </c>
      <c r="H370" s="33">
        <v>3.67</v>
      </c>
      <c r="I370" s="34" t="s">
        <v>32</v>
      </c>
      <c r="AF370" s="7" t="str">
        <f ca="1"/>
        <v>Item_358</v>
      </c>
      <c r="AG370">
        <f ca="1"/>
        <v>1.23</v>
      </c>
      <c r="AH370" t="str">
        <f ca="1"/>
        <v>C</v>
      </c>
      <c r="AI370" s="8">
        <f ca="1"/>
        <v>9</v>
      </c>
    </row>
    <row r="371" spans="4:35" x14ac:dyDescent="0.3">
      <c r="D371" s="32" t="s">
        <v>464</v>
      </c>
      <c r="E371" s="33">
        <v>6.9</v>
      </c>
      <c r="F371" s="33">
        <v>4.13</v>
      </c>
      <c r="G371" s="33">
        <v>1.88</v>
      </c>
      <c r="H371" s="33">
        <v>5.59</v>
      </c>
      <c r="I371" s="34" t="s">
        <v>34</v>
      </c>
      <c r="AF371" s="7" t="str">
        <f ca="1"/>
        <v>Item_359</v>
      </c>
      <c r="AG371">
        <f ca="1"/>
        <v>1.88</v>
      </c>
      <c r="AH371" t="str">
        <f ca="1"/>
        <v>B</v>
      </c>
      <c r="AI371" s="8">
        <f ca="1"/>
        <v>6.9</v>
      </c>
    </row>
    <row r="372" spans="4:35" x14ac:dyDescent="0.3">
      <c r="D372" s="32" t="s">
        <v>465</v>
      </c>
      <c r="E372" s="33">
        <v>7.86</v>
      </c>
      <c r="F372" s="33">
        <v>3.99</v>
      </c>
      <c r="G372" s="33">
        <v>2.54</v>
      </c>
      <c r="H372" s="33">
        <v>3.04</v>
      </c>
      <c r="I372" s="34" t="s">
        <v>33</v>
      </c>
      <c r="AF372" s="7" t="str">
        <f ca="1"/>
        <v>Item_360</v>
      </c>
      <c r="AG372">
        <f ca="1"/>
        <v>2.54</v>
      </c>
      <c r="AH372" t="str">
        <f ca="1"/>
        <v>A</v>
      </c>
      <c r="AI372" s="8">
        <f ca="1"/>
        <v>7.86</v>
      </c>
    </row>
    <row r="373" spans="4:35" x14ac:dyDescent="0.3">
      <c r="D373" s="32" t="s">
        <v>466</v>
      </c>
      <c r="E373" s="33">
        <v>6.84</v>
      </c>
      <c r="F373" s="33">
        <v>3.25</v>
      </c>
      <c r="G373" s="33">
        <v>0.3</v>
      </c>
      <c r="H373" s="33">
        <v>1.87</v>
      </c>
      <c r="I373" s="34" t="s">
        <v>33</v>
      </c>
      <c r="AF373" s="7" t="str">
        <f ca="1"/>
        <v>Item_361</v>
      </c>
      <c r="AG373">
        <f ca="1"/>
        <v>0.3</v>
      </c>
      <c r="AH373" t="str">
        <f ca="1"/>
        <v>A</v>
      </c>
      <c r="AI373" s="8">
        <f ca="1"/>
        <v>6.84</v>
      </c>
    </row>
    <row r="374" spans="4:35" x14ac:dyDescent="0.3">
      <c r="D374" s="32" t="s">
        <v>467</v>
      </c>
      <c r="E374" s="33">
        <v>7</v>
      </c>
      <c r="F374" s="33">
        <v>3.64</v>
      </c>
      <c r="G374" s="33">
        <v>4.7300000000000004</v>
      </c>
      <c r="H374" s="33">
        <v>-4.1500000000000004</v>
      </c>
      <c r="I374" s="34" t="s">
        <v>33</v>
      </c>
      <c r="AF374" s="7" t="str">
        <f ca="1"/>
        <v>Item_362</v>
      </c>
      <c r="AG374">
        <f ca="1"/>
        <v>4.7300000000000004</v>
      </c>
      <c r="AH374" t="str">
        <f ca="1"/>
        <v>A</v>
      </c>
      <c r="AI374" s="8">
        <f ca="1"/>
        <v>7</v>
      </c>
    </row>
    <row r="375" spans="4:35" x14ac:dyDescent="0.3">
      <c r="D375" s="32" t="s">
        <v>468</v>
      </c>
      <c r="E375" s="33">
        <v>7.39</v>
      </c>
      <c r="F375" s="33">
        <v>3.04</v>
      </c>
      <c r="G375" s="33">
        <v>4.5</v>
      </c>
      <c r="H375" s="33">
        <v>-0.79</v>
      </c>
      <c r="I375" s="34" t="s">
        <v>34</v>
      </c>
      <c r="AF375" s="7" t="str">
        <f ca="1"/>
        <v>Item_363</v>
      </c>
      <c r="AG375">
        <f ca="1"/>
        <v>4.5</v>
      </c>
      <c r="AH375" t="str">
        <f ca="1"/>
        <v>B</v>
      </c>
      <c r="AI375" s="8">
        <f ca="1"/>
        <v>7.39</v>
      </c>
    </row>
    <row r="376" spans="4:35" x14ac:dyDescent="0.3">
      <c r="D376" s="32" t="s">
        <v>469</v>
      </c>
      <c r="E376" s="33">
        <v>7.18</v>
      </c>
      <c r="F376" s="33">
        <v>3.25</v>
      </c>
      <c r="G376" s="33">
        <v>3.58</v>
      </c>
      <c r="H376" s="33">
        <v>9.4</v>
      </c>
      <c r="I376" s="34" t="s">
        <v>34</v>
      </c>
      <c r="AF376" s="7" t="str">
        <f ca="1"/>
        <v>Item_364</v>
      </c>
      <c r="AG376">
        <f ca="1"/>
        <v>3.58</v>
      </c>
      <c r="AH376" t="str">
        <f ca="1"/>
        <v>B</v>
      </c>
      <c r="AI376" s="8">
        <f ca="1"/>
        <v>7.18</v>
      </c>
    </row>
    <row r="377" spans="4:35" x14ac:dyDescent="0.3">
      <c r="D377" s="32" t="s">
        <v>470</v>
      </c>
      <c r="E377" s="33">
        <v>6.11</v>
      </c>
      <c r="F377" s="33">
        <v>4.03</v>
      </c>
      <c r="G377" s="33">
        <v>4.79</v>
      </c>
      <c r="H377" s="33">
        <v>0.53</v>
      </c>
      <c r="I377" s="34" t="s">
        <v>33</v>
      </c>
      <c r="AF377" s="7" t="str">
        <f ca="1"/>
        <v>Item_365</v>
      </c>
      <c r="AG377">
        <f ca="1"/>
        <v>4.79</v>
      </c>
      <c r="AH377" t="str">
        <f ca="1"/>
        <v>A</v>
      </c>
      <c r="AI377" s="8">
        <f ca="1"/>
        <v>6.11</v>
      </c>
    </row>
    <row r="378" spans="4:35" x14ac:dyDescent="0.3">
      <c r="D378" s="32" t="s">
        <v>471</v>
      </c>
      <c r="E378" s="33">
        <v>8.0500000000000007</v>
      </c>
      <c r="F378" s="33">
        <v>3.67</v>
      </c>
      <c r="G378" s="33">
        <v>1.58</v>
      </c>
      <c r="H378" s="33">
        <v>1.71</v>
      </c>
      <c r="I378" s="34" t="s">
        <v>34</v>
      </c>
      <c r="AF378" s="7" t="str">
        <f ca="1"/>
        <v>Item_366</v>
      </c>
      <c r="AG378">
        <f ca="1"/>
        <v>1.58</v>
      </c>
      <c r="AH378" t="str">
        <f ca="1"/>
        <v>B</v>
      </c>
      <c r="AI378" s="8">
        <f ca="1"/>
        <v>8.0500000000000007</v>
      </c>
    </row>
    <row r="379" spans="4:35" x14ac:dyDescent="0.3">
      <c r="D379" s="32" t="s">
        <v>472</v>
      </c>
      <c r="E379" s="33">
        <v>6.41</v>
      </c>
      <c r="F379" s="33">
        <v>4.67</v>
      </c>
      <c r="G379" s="33">
        <v>2.44</v>
      </c>
      <c r="H379" s="33">
        <v>3.24</v>
      </c>
      <c r="I379" s="34" t="s">
        <v>32</v>
      </c>
      <c r="AF379" s="7" t="str">
        <f ca="1"/>
        <v>Item_367</v>
      </c>
      <c r="AG379">
        <f ca="1"/>
        <v>2.44</v>
      </c>
      <c r="AH379" t="str">
        <f ca="1"/>
        <v>C</v>
      </c>
      <c r="AI379" s="8">
        <f ca="1"/>
        <v>6.41</v>
      </c>
    </row>
    <row r="380" spans="4:35" x14ac:dyDescent="0.3">
      <c r="D380" s="32" t="s">
        <v>473</v>
      </c>
      <c r="E380" s="33">
        <v>7.53</v>
      </c>
      <c r="F380" s="33">
        <v>4.1399999999999997</v>
      </c>
      <c r="G380" s="33">
        <v>1.39</v>
      </c>
      <c r="H380" s="33">
        <v>1.4</v>
      </c>
      <c r="I380" s="34" t="s">
        <v>33</v>
      </c>
      <c r="AF380" s="7" t="str">
        <f ca="1"/>
        <v>Item_368</v>
      </c>
      <c r="AG380">
        <f ca="1"/>
        <v>1.39</v>
      </c>
      <c r="AH380" t="str">
        <f ca="1"/>
        <v>A</v>
      </c>
      <c r="AI380" s="8">
        <f ca="1"/>
        <v>7.53</v>
      </c>
    </row>
    <row r="381" spans="4:35" x14ac:dyDescent="0.3">
      <c r="D381" s="32" t="s">
        <v>474</v>
      </c>
      <c r="E381" s="33">
        <v>6.49</v>
      </c>
      <c r="F381" s="33">
        <v>1.27</v>
      </c>
      <c r="G381" s="33">
        <v>4.05</v>
      </c>
      <c r="H381" s="33">
        <v>5.38</v>
      </c>
      <c r="I381" s="34" t="s">
        <v>33</v>
      </c>
      <c r="AF381" s="7" t="str">
        <f ca="1"/>
        <v>Item_369</v>
      </c>
      <c r="AG381">
        <f ca="1"/>
        <v>4.05</v>
      </c>
      <c r="AH381" t="str">
        <f ca="1"/>
        <v>A</v>
      </c>
      <c r="AI381" s="8">
        <f ca="1"/>
        <v>6.49</v>
      </c>
    </row>
    <row r="382" spans="4:35" x14ac:dyDescent="0.3">
      <c r="D382" s="32" t="s">
        <v>475</v>
      </c>
      <c r="E382" s="33">
        <v>5.28</v>
      </c>
      <c r="F382" s="33">
        <v>4.0599999999999996</v>
      </c>
      <c r="G382" s="33">
        <v>4.13</v>
      </c>
      <c r="H382" s="33">
        <v>3.07</v>
      </c>
      <c r="I382" s="34" t="s">
        <v>32</v>
      </c>
      <c r="AF382" s="7" t="str">
        <f ca="1"/>
        <v>Item_370</v>
      </c>
      <c r="AG382">
        <f ca="1"/>
        <v>4.13</v>
      </c>
      <c r="AH382" t="str">
        <f ca="1"/>
        <v>C</v>
      </c>
      <c r="AI382" s="8">
        <f ca="1"/>
        <v>5.28</v>
      </c>
    </row>
    <row r="383" spans="4:35" x14ac:dyDescent="0.3">
      <c r="D383" s="32" t="s">
        <v>476</v>
      </c>
      <c r="E383" s="33">
        <v>7.24</v>
      </c>
      <c r="F383" s="33">
        <v>3.49</v>
      </c>
      <c r="G383" s="33">
        <v>3.15</v>
      </c>
      <c r="H383" s="33">
        <v>-1.06</v>
      </c>
      <c r="I383" s="34" t="s">
        <v>32</v>
      </c>
      <c r="AF383" s="7" t="str">
        <f ca="1"/>
        <v>Item_371</v>
      </c>
      <c r="AG383">
        <f ca="1"/>
        <v>3.15</v>
      </c>
      <c r="AH383" t="str">
        <f ca="1"/>
        <v>C</v>
      </c>
      <c r="AI383" s="8">
        <f ca="1"/>
        <v>7.24</v>
      </c>
    </row>
    <row r="384" spans="4:35" x14ac:dyDescent="0.3">
      <c r="D384" s="32" t="s">
        <v>477</v>
      </c>
      <c r="E384" s="33">
        <v>7.93</v>
      </c>
      <c r="F384" s="33">
        <v>2.91</v>
      </c>
      <c r="G384" s="33">
        <v>-0.33</v>
      </c>
      <c r="H384" s="33">
        <v>6.16</v>
      </c>
      <c r="I384" s="34" t="s">
        <v>33</v>
      </c>
      <c r="AF384" s="7" t="str">
        <f ca="1"/>
        <v>Item_372</v>
      </c>
      <c r="AG384">
        <f ca="1"/>
        <v>-0.33</v>
      </c>
      <c r="AH384" t="str">
        <f ca="1"/>
        <v>A</v>
      </c>
      <c r="AI384" s="8">
        <f ca="1"/>
        <v>7.93</v>
      </c>
    </row>
    <row r="385" spans="4:35" x14ac:dyDescent="0.3">
      <c r="D385" s="32" t="s">
        <v>478</v>
      </c>
      <c r="E385" s="33">
        <v>7.76</v>
      </c>
      <c r="F385" s="33">
        <v>5.62</v>
      </c>
      <c r="G385" s="33">
        <v>-2.58</v>
      </c>
      <c r="H385" s="33">
        <v>2.3199999999999998</v>
      </c>
      <c r="I385" s="34" t="s">
        <v>34</v>
      </c>
      <c r="AF385" s="7" t="str">
        <f ca="1"/>
        <v>Item_373</v>
      </c>
      <c r="AG385">
        <f ca="1"/>
        <v>-2.58</v>
      </c>
      <c r="AH385" t="str">
        <f ca="1"/>
        <v>B</v>
      </c>
      <c r="AI385" s="8">
        <f ca="1"/>
        <v>7.76</v>
      </c>
    </row>
    <row r="386" spans="4:35" x14ac:dyDescent="0.3">
      <c r="D386" s="32" t="s">
        <v>479</v>
      </c>
      <c r="E386" s="33">
        <v>7.5</v>
      </c>
      <c r="F386" s="33">
        <v>6.21</v>
      </c>
      <c r="G386" s="33">
        <v>3.87</v>
      </c>
      <c r="H386" s="33">
        <v>7.22</v>
      </c>
      <c r="I386" s="34" t="s">
        <v>33</v>
      </c>
      <c r="AF386" s="7" t="str">
        <f ca="1"/>
        <v>Item_374</v>
      </c>
      <c r="AG386">
        <f ca="1"/>
        <v>3.87</v>
      </c>
      <c r="AH386" t="str">
        <f ca="1"/>
        <v>A</v>
      </c>
      <c r="AI386" s="8">
        <f ca="1"/>
        <v>7.5</v>
      </c>
    </row>
    <row r="387" spans="4:35" x14ac:dyDescent="0.3">
      <c r="D387" s="32" t="s">
        <v>480</v>
      </c>
      <c r="E387" s="33">
        <v>6.46</v>
      </c>
      <c r="F387" s="33">
        <v>3.99</v>
      </c>
      <c r="G387" s="33">
        <v>1.1100000000000001</v>
      </c>
      <c r="H387" s="33">
        <v>-4.47</v>
      </c>
      <c r="I387" s="34" t="s">
        <v>34</v>
      </c>
      <c r="AF387" s="7" t="str">
        <f ca="1"/>
        <v>Item_375</v>
      </c>
      <c r="AG387">
        <f ca="1"/>
        <v>1.1100000000000001</v>
      </c>
      <c r="AH387" t="str">
        <f ca="1"/>
        <v>B</v>
      </c>
      <c r="AI387" s="8">
        <f ca="1"/>
        <v>6.46</v>
      </c>
    </row>
    <row r="388" spans="4:35" x14ac:dyDescent="0.3">
      <c r="D388" s="32" t="s">
        <v>481</v>
      </c>
      <c r="E388" s="33">
        <v>6.49</v>
      </c>
      <c r="F388" s="33">
        <v>2.62</v>
      </c>
      <c r="G388" s="33">
        <v>1.65</v>
      </c>
      <c r="H388" s="33">
        <v>1.55</v>
      </c>
      <c r="I388" s="34" t="s">
        <v>33</v>
      </c>
      <c r="AF388" s="7" t="str">
        <f ca="1"/>
        <v>Item_376</v>
      </c>
      <c r="AG388">
        <f ca="1"/>
        <v>1.65</v>
      </c>
      <c r="AH388" t="str">
        <f ca="1"/>
        <v>A</v>
      </c>
      <c r="AI388" s="8">
        <f ca="1"/>
        <v>6.49</v>
      </c>
    </row>
    <row r="389" spans="4:35" x14ac:dyDescent="0.3">
      <c r="D389" s="32" t="s">
        <v>482</v>
      </c>
      <c r="E389" s="33">
        <v>4.68</v>
      </c>
      <c r="F389" s="33">
        <v>4.6500000000000004</v>
      </c>
      <c r="G389" s="33">
        <v>4.66</v>
      </c>
      <c r="H389" s="33">
        <v>4.1900000000000004</v>
      </c>
      <c r="I389" s="34" t="s">
        <v>34</v>
      </c>
      <c r="AF389" s="7" t="str">
        <f ca="1"/>
        <v>Item_377</v>
      </c>
      <c r="AG389">
        <f ca="1"/>
        <v>4.66</v>
      </c>
      <c r="AH389" t="str">
        <f ca="1"/>
        <v>B</v>
      </c>
      <c r="AI389" s="8">
        <f ca="1"/>
        <v>4.68</v>
      </c>
    </row>
    <row r="390" spans="4:35" x14ac:dyDescent="0.3">
      <c r="D390" s="32" t="s">
        <v>483</v>
      </c>
      <c r="E390" s="33">
        <v>7.56</v>
      </c>
      <c r="F390" s="33">
        <v>5.78</v>
      </c>
      <c r="G390" s="33">
        <v>0.32</v>
      </c>
      <c r="H390" s="33">
        <v>4.9400000000000004</v>
      </c>
      <c r="I390" s="34" t="s">
        <v>33</v>
      </c>
      <c r="AF390" s="7" t="str">
        <f ca="1"/>
        <v>Item_378</v>
      </c>
      <c r="AG390">
        <f ca="1"/>
        <v>0.32</v>
      </c>
      <c r="AH390" t="str">
        <f ca="1"/>
        <v>A</v>
      </c>
      <c r="AI390" s="8">
        <f ca="1"/>
        <v>7.56</v>
      </c>
    </row>
    <row r="391" spans="4:35" x14ac:dyDescent="0.3">
      <c r="D391" s="32" t="s">
        <v>484</v>
      </c>
      <c r="E391" s="33">
        <v>5.68</v>
      </c>
      <c r="F391" s="33">
        <v>3.38</v>
      </c>
      <c r="G391" s="33">
        <v>2.8</v>
      </c>
      <c r="H391" s="33">
        <v>-2</v>
      </c>
      <c r="I391" s="34" t="s">
        <v>33</v>
      </c>
      <c r="AF391" s="7" t="str">
        <f ca="1"/>
        <v>Item_379</v>
      </c>
      <c r="AG391">
        <f ca="1"/>
        <v>2.8</v>
      </c>
      <c r="AH391" t="str">
        <f ca="1"/>
        <v>A</v>
      </c>
      <c r="AI391" s="8">
        <f ca="1"/>
        <v>5.68</v>
      </c>
    </row>
    <row r="392" spans="4:35" x14ac:dyDescent="0.3">
      <c r="D392" s="32" t="s">
        <v>485</v>
      </c>
      <c r="E392" s="33">
        <v>5.87</v>
      </c>
      <c r="F392" s="33">
        <v>4.0999999999999996</v>
      </c>
      <c r="G392" s="33">
        <v>2.39</v>
      </c>
      <c r="H392" s="33">
        <v>0.34</v>
      </c>
      <c r="I392" s="34" t="s">
        <v>32</v>
      </c>
      <c r="AF392" s="7" t="str">
        <f ca="1"/>
        <v>Item_380</v>
      </c>
      <c r="AG392">
        <f ca="1"/>
        <v>2.39</v>
      </c>
      <c r="AH392" t="str">
        <f ca="1"/>
        <v>C</v>
      </c>
      <c r="AI392" s="8">
        <f ca="1"/>
        <v>5.87</v>
      </c>
    </row>
    <row r="393" spans="4:35" x14ac:dyDescent="0.3">
      <c r="D393" s="32" t="s">
        <v>486</v>
      </c>
      <c r="E393" s="33">
        <v>5.59</v>
      </c>
      <c r="F393" s="33">
        <v>3.31</v>
      </c>
      <c r="G393" s="33">
        <v>2.6</v>
      </c>
      <c r="H393" s="33">
        <v>1.9</v>
      </c>
      <c r="I393" s="34" t="s">
        <v>34</v>
      </c>
      <c r="AF393" s="7" t="str">
        <f ca="1"/>
        <v>Item_381</v>
      </c>
      <c r="AG393">
        <f ca="1"/>
        <v>2.6</v>
      </c>
      <c r="AH393" t="str">
        <f ca="1"/>
        <v>B</v>
      </c>
      <c r="AI393" s="8">
        <f ca="1"/>
        <v>5.59</v>
      </c>
    </row>
    <row r="394" spans="4:35" x14ac:dyDescent="0.3">
      <c r="D394" s="32" t="s">
        <v>487</v>
      </c>
      <c r="E394" s="33">
        <v>7.21</v>
      </c>
      <c r="F394" s="33">
        <v>3.63</v>
      </c>
      <c r="G394" s="33">
        <v>2.04</v>
      </c>
      <c r="H394" s="33">
        <v>-1.06</v>
      </c>
      <c r="I394" s="34" t="s">
        <v>32</v>
      </c>
      <c r="AF394" s="7" t="str">
        <f ca="1"/>
        <v>Item_382</v>
      </c>
      <c r="AG394">
        <f ca="1"/>
        <v>2.04</v>
      </c>
      <c r="AH394" t="str">
        <f ca="1"/>
        <v>C</v>
      </c>
      <c r="AI394" s="8">
        <f ca="1"/>
        <v>7.21</v>
      </c>
    </row>
    <row r="395" spans="4:35" x14ac:dyDescent="0.3">
      <c r="D395" s="32" t="s">
        <v>488</v>
      </c>
      <c r="E395" s="33">
        <v>6.44</v>
      </c>
      <c r="F395" s="33">
        <v>3.91</v>
      </c>
      <c r="G395" s="33">
        <v>7.85</v>
      </c>
      <c r="H395" s="33">
        <v>-6.3</v>
      </c>
      <c r="I395" s="34" t="s">
        <v>34</v>
      </c>
      <c r="AF395" s="7" t="str">
        <f ca="1"/>
        <v>Item_383</v>
      </c>
      <c r="AG395">
        <f ca="1"/>
        <v>7.85</v>
      </c>
      <c r="AH395" t="str">
        <f ca="1"/>
        <v>B</v>
      </c>
      <c r="AI395" s="8">
        <f ca="1"/>
        <v>6.44</v>
      </c>
    </row>
    <row r="396" spans="4:35" x14ac:dyDescent="0.3">
      <c r="D396" s="32" t="s">
        <v>489</v>
      </c>
      <c r="E396" s="33">
        <v>6.46</v>
      </c>
      <c r="F396" s="33">
        <v>4.37</v>
      </c>
      <c r="G396" s="33">
        <v>3.1</v>
      </c>
      <c r="H396" s="33">
        <v>-5.25</v>
      </c>
      <c r="I396" s="34" t="s">
        <v>34</v>
      </c>
      <c r="AF396" s="7" t="str">
        <f ca="1"/>
        <v>Item_384</v>
      </c>
      <c r="AG396">
        <f ca="1"/>
        <v>3.1</v>
      </c>
      <c r="AH396" t="str">
        <f ca="1"/>
        <v>B</v>
      </c>
      <c r="AI396" s="8">
        <f ca="1"/>
        <v>6.46</v>
      </c>
    </row>
    <row r="397" spans="4:35" x14ac:dyDescent="0.3">
      <c r="D397" s="32" t="s">
        <v>490</v>
      </c>
      <c r="E397" s="33">
        <v>8.19</v>
      </c>
      <c r="F397" s="33">
        <v>4.2699999999999996</v>
      </c>
      <c r="G397" s="33">
        <v>3.9</v>
      </c>
      <c r="H397" s="33">
        <v>-2.68</v>
      </c>
      <c r="I397" s="34" t="s">
        <v>32</v>
      </c>
      <c r="AF397" s="7" t="str">
        <f ca="1"/>
        <v>Item_385</v>
      </c>
      <c r="AG397">
        <f ca="1"/>
        <v>3.9</v>
      </c>
      <c r="AH397" t="str">
        <f ca="1"/>
        <v>C</v>
      </c>
      <c r="AI397" s="8">
        <f ca="1"/>
        <v>8.19</v>
      </c>
    </row>
    <row r="398" spans="4:35" x14ac:dyDescent="0.3">
      <c r="D398" s="32" t="s">
        <v>491</v>
      </c>
      <c r="E398" s="33">
        <v>7.97</v>
      </c>
      <c r="F398" s="33">
        <v>4.28</v>
      </c>
      <c r="G398" s="33">
        <v>-1.54</v>
      </c>
      <c r="H398" s="33">
        <v>-6.56</v>
      </c>
      <c r="I398" s="34" t="s">
        <v>32</v>
      </c>
      <c r="AF398" s="7" t="str">
        <f ca="1"/>
        <v>Item_386</v>
      </c>
      <c r="AG398">
        <f ca="1"/>
        <v>-1.54</v>
      </c>
      <c r="AH398" t="str">
        <f ca="1"/>
        <v>C</v>
      </c>
      <c r="AI398" s="8">
        <f ca="1"/>
        <v>7.97</v>
      </c>
    </row>
    <row r="399" spans="4:35" x14ac:dyDescent="0.3">
      <c r="D399" s="32" t="s">
        <v>492</v>
      </c>
      <c r="E399" s="33">
        <v>7.84</v>
      </c>
      <c r="F399" s="33">
        <v>2.92</v>
      </c>
      <c r="G399" s="33">
        <v>3.91</v>
      </c>
      <c r="H399" s="33">
        <v>3.25</v>
      </c>
      <c r="I399" s="34" t="s">
        <v>33</v>
      </c>
      <c r="AF399" s="7" t="str">
        <f ca="1"/>
        <v>Item_387</v>
      </c>
      <c r="AG399">
        <f ca="1"/>
        <v>3.91</v>
      </c>
      <c r="AH399" t="str">
        <f ca="1"/>
        <v>A</v>
      </c>
      <c r="AI399" s="8">
        <f ca="1"/>
        <v>7.84</v>
      </c>
    </row>
    <row r="400" spans="4:35" x14ac:dyDescent="0.3">
      <c r="D400" s="32" t="s">
        <v>493</v>
      </c>
      <c r="E400" s="33">
        <v>7.48</v>
      </c>
      <c r="F400" s="33">
        <v>2.92</v>
      </c>
      <c r="G400" s="33">
        <v>4.2</v>
      </c>
      <c r="H400" s="33">
        <v>0</v>
      </c>
      <c r="I400" s="34" t="s">
        <v>34</v>
      </c>
      <c r="AF400" s="7" t="str">
        <f ca="1"/>
        <v>Item_388</v>
      </c>
      <c r="AG400">
        <f ca="1"/>
        <v>4.2</v>
      </c>
      <c r="AH400" t="str">
        <f ca="1"/>
        <v>B</v>
      </c>
      <c r="AI400" s="8">
        <f ca="1"/>
        <v>7.48</v>
      </c>
    </row>
    <row r="401" spans="4:35" x14ac:dyDescent="0.3">
      <c r="D401" s="32" t="s">
        <v>494</v>
      </c>
      <c r="E401" s="33">
        <v>7.22</v>
      </c>
      <c r="F401" s="33">
        <v>4.93</v>
      </c>
      <c r="G401" s="33">
        <v>3.02</v>
      </c>
      <c r="H401" s="33">
        <v>-1.07</v>
      </c>
      <c r="I401" s="34" t="s">
        <v>32</v>
      </c>
      <c r="AF401" s="7" t="str">
        <f ca="1"/>
        <v>Item_389</v>
      </c>
      <c r="AG401">
        <f ca="1"/>
        <v>3.02</v>
      </c>
      <c r="AH401" t="str">
        <f ca="1"/>
        <v>C</v>
      </c>
      <c r="AI401" s="8">
        <f ca="1"/>
        <v>7.22</v>
      </c>
    </row>
    <row r="402" spans="4:35" x14ac:dyDescent="0.3">
      <c r="D402" s="32" t="s">
        <v>495</v>
      </c>
      <c r="E402" s="33">
        <v>6.68</v>
      </c>
      <c r="F402" s="33">
        <v>2.63</v>
      </c>
      <c r="G402" s="33">
        <v>2.12</v>
      </c>
      <c r="H402" s="33">
        <v>3.59</v>
      </c>
      <c r="I402" s="34" t="s">
        <v>34</v>
      </c>
      <c r="AF402" s="7" t="str">
        <f ca="1"/>
        <v>Item_390</v>
      </c>
      <c r="AG402">
        <f ca="1"/>
        <v>2.12</v>
      </c>
      <c r="AH402" t="str">
        <f ca="1"/>
        <v>B</v>
      </c>
      <c r="AI402" s="8">
        <f ca="1"/>
        <v>6.68</v>
      </c>
    </row>
    <row r="403" spans="4:35" x14ac:dyDescent="0.3">
      <c r="D403" s="32" t="s">
        <v>496</v>
      </c>
      <c r="E403" s="33">
        <v>9.3000000000000007</v>
      </c>
      <c r="F403" s="33">
        <v>3.55</v>
      </c>
      <c r="G403" s="33">
        <v>2.5499999999999998</v>
      </c>
      <c r="H403" s="33">
        <v>1.1100000000000001</v>
      </c>
      <c r="I403" s="34" t="s">
        <v>32</v>
      </c>
      <c r="AF403" s="7" t="str">
        <f ca="1"/>
        <v>Item_391</v>
      </c>
      <c r="AG403">
        <f ca="1"/>
        <v>2.5499999999999998</v>
      </c>
      <c r="AH403" t="str">
        <f ca="1"/>
        <v>C</v>
      </c>
      <c r="AI403" s="8">
        <f ca="1"/>
        <v>9.3000000000000007</v>
      </c>
    </row>
    <row r="404" spans="4:35" x14ac:dyDescent="0.3">
      <c r="D404" s="32" t="s">
        <v>497</v>
      </c>
      <c r="E404" s="33">
        <v>6.63</v>
      </c>
      <c r="F404" s="33">
        <v>4.16</v>
      </c>
      <c r="G404" s="33">
        <v>3.47</v>
      </c>
      <c r="H404" s="33">
        <v>-1.87</v>
      </c>
      <c r="I404" s="34" t="s">
        <v>32</v>
      </c>
      <c r="AF404" s="7" t="str">
        <f ca="1"/>
        <v>Item_392</v>
      </c>
      <c r="AG404">
        <f ca="1"/>
        <v>3.47</v>
      </c>
      <c r="AH404" t="str">
        <f ca="1"/>
        <v>C</v>
      </c>
      <c r="AI404" s="8">
        <f ca="1"/>
        <v>6.63</v>
      </c>
    </row>
    <row r="405" spans="4:35" x14ac:dyDescent="0.3">
      <c r="D405" s="32" t="s">
        <v>498</v>
      </c>
      <c r="E405" s="33">
        <v>4.9800000000000004</v>
      </c>
      <c r="F405" s="33">
        <v>3.19</v>
      </c>
      <c r="G405" s="33">
        <v>3.14</v>
      </c>
      <c r="H405" s="33">
        <v>-4.83</v>
      </c>
      <c r="I405" s="34" t="s">
        <v>34</v>
      </c>
      <c r="AF405" s="7" t="str">
        <f ca="1"/>
        <v>Item_393</v>
      </c>
      <c r="AG405">
        <f ca="1"/>
        <v>3.14</v>
      </c>
      <c r="AH405" t="str">
        <f ca="1"/>
        <v>B</v>
      </c>
      <c r="AI405" s="8">
        <f ca="1"/>
        <v>4.9800000000000004</v>
      </c>
    </row>
    <row r="406" spans="4:35" x14ac:dyDescent="0.3">
      <c r="D406" s="32" t="s">
        <v>499</v>
      </c>
      <c r="E406" s="33">
        <v>6.71</v>
      </c>
      <c r="F406" s="33">
        <v>4.18</v>
      </c>
      <c r="G406" s="33">
        <v>4.7699999999999996</v>
      </c>
      <c r="H406" s="33">
        <v>3.79</v>
      </c>
      <c r="I406" s="34" t="s">
        <v>34</v>
      </c>
      <c r="AF406" s="7" t="str">
        <f ca="1"/>
        <v>Item_394</v>
      </c>
      <c r="AG406">
        <f ca="1"/>
        <v>4.7699999999999996</v>
      </c>
      <c r="AH406" t="str">
        <f ca="1"/>
        <v>B</v>
      </c>
      <c r="AI406" s="8">
        <f ca="1"/>
        <v>6.71</v>
      </c>
    </row>
    <row r="407" spans="4:35" x14ac:dyDescent="0.3">
      <c r="D407" s="32" t="s">
        <v>500</v>
      </c>
      <c r="E407" s="33">
        <v>4.72</v>
      </c>
      <c r="F407" s="33">
        <v>6.31</v>
      </c>
      <c r="G407" s="33">
        <v>2.56</v>
      </c>
      <c r="H407" s="33">
        <v>7.66</v>
      </c>
      <c r="I407" s="34" t="s">
        <v>32</v>
      </c>
      <c r="AF407" s="7" t="str">
        <f ca="1"/>
        <v>Item_395</v>
      </c>
      <c r="AG407">
        <f ca="1"/>
        <v>2.56</v>
      </c>
      <c r="AH407" t="str">
        <f ca="1"/>
        <v>C</v>
      </c>
      <c r="AI407" s="8">
        <f ca="1"/>
        <v>4.72</v>
      </c>
    </row>
    <row r="408" spans="4:35" x14ac:dyDescent="0.3">
      <c r="D408" s="32" t="s">
        <v>501</v>
      </c>
      <c r="E408" s="33">
        <v>6.09</v>
      </c>
      <c r="F408" s="33">
        <v>4.1900000000000004</v>
      </c>
      <c r="G408" s="33">
        <v>4.29</v>
      </c>
      <c r="H408" s="33">
        <v>5.72</v>
      </c>
      <c r="I408" s="34" t="s">
        <v>32</v>
      </c>
      <c r="AF408" s="7" t="str">
        <f ca="1"/>
        <v>Item_396</v>
      </c>
      <c r="AG408">
        <f ca="1"/>
        <v>4.29</v>
      </c>
      <c r="AH408" t="str">
        <f ca="1"/>
        <v>C</v>
      </c>
      <c r="AI408" s="8">
        <f ca="1"/>
        <v>6.09</v>
      </c>
    </row>
    <row r="409" spans="4:35" x14ac:dyDescent="0.3">
      <c r="D409" s="32" t="s">
        <v>502</v>
      </c>
      <c r="E409" s="33">
        <v>6.52</v>
      </c>
      <c r="F409" s="33">
        <v>4.01</v>
      </c>
      <c r="G409" s="33">
        <v>1.1399999999999999</v>
      </c>
      <c r="H409" s="33">
        <v>0.56000000000000005</v>
      </c>
      <c r="I409" s="34" t="s">
        <v>32</v>
      </c>
      <c r="AF409" s="7" t="str">
        <f ca="1"/>
        <v>Item_397</v>
      </c>
      <c r="AG409">
        <f ca="1"/>
        <v>1.1399999999999999</v>
      </c>
      <c r="AH409" t="str">
        <f ca="1"/>
        <v>C</v>
      </c>
      <c r="AI409" s="8">
        <f ca="1"/>
        <v>6.52</v>
      </c>
    </row>
    <row r="410" spans="4:35" x14ac:dyDescent="0.3">
      <c r="D410" s="32" t="s">
        <v>503</v>
      </c>
      <c r="E410" s="33">
        <v>6.67</v>
      </c>
      <c r="F410" s="33">
        <v>4.26</v>
      </c>
      <c r="G410" s="33">
        <v>1.51</v>
      </c>
      <c r="H410" s="33">
        <v>5.49</v>
      </c>
      <c r="I410" s="34" t="s">
        <v>32</v>
      </c>
      <c r="AF410" s="7" t="str">
        <f ca="1"/>
        <v>Item_398</v>
      </c>
      <c r="AG410">
        <f ca="1"/>
        <v>1.51</v>
      </c>
      <c r="AH410" t="str">
        <f ca="1"/>
        <v>C</v>
      </c>
      <c r="AI410" s="8">
        <f ca="1"/>
        <v>6.67</v>
      </c>
    </row>
    <row r="411" spans="4:35" x14ac:dyDescent="0.3">
      <c r="D411" s="32" t="s">
        <v>504</v>
      </c>
      <c r="E411" s="33">
        <v>5.08</v>
      </c>
      <c r="F411" s="33">
        <v>5.94</v>
      </c>
      <c r="G411" s="33">
        <v>2.8</v>
      </c>
      <c r="H411" s="33">
        <v>4.6399999999999997</v>
      </c>
      <c r="I411" s="34" t="s">
        <v>32</v>
      </c>
      <c r="AF411" s="7" t="str">
        <f ca="1"/>
        <v>Item_399</v>
      </c>
      <c r="AG411">
        <f ca="1"/>
        <v>2.8</v>
      </c>
      <c r="AH411" t="str">
        <f ca="1"/>
        <v>C</v>
      </c>
      <c r="AI411" s="8">
        <f ca="1"/>
        <v>5.08</v>
      </c>
    </row>
    <row r="412" spans="4:35" x14ac:dyDescent="0.3">
      <c r="D412" s="32" t="s">
        <v>505</v>
      </c>
      <c r="E412" s="33">
        <v>7.72</v>
      </c>
      <c r="F412" s="33">
        <v>3.64</v>
      </c>
      <c r="G412" s="33">
        <v>2.72</v>
      </c>
      <c r="H412" s="33">
        <v>8.06</v>
      </c>
      <c r="I412" s="34" t="s">
        <v>32</v>
      </c>
      <c r="AF412" s="7" t="str">
        <f ca="1"/>
        <v>Item_400</v>
      </c>
      <c r="AG412">
        <f ca="1"/>
        <v>2.72</v>
      </c>
      <c r="AH412" t="str">
        <f ca="1"/>
        <v>C</v>
      </c>
      <c r="AI412" s="8">
        <f ca="1"/>
        <v>7.72</v>
      </c>
    </row>
    <row r="413" spans="4:35" x14ac:dyDescent="0.3">
      <c r="D413" s="32" t="s">
        <v>506</v>
      </c>
      <c r="E413" s="33">
        <v>7.74</v>
      </c>
      <c r="F413" s="33">
        <v>4.6900000000000004</v>
      </c>
      <c r="G413" s="33">
        <v>1.1399999999999999</v>
      </c>
      <c r="H413" s="33">
        <v>-0.56000000000000005</v>
      </c>
      <c r="I413" s="34" t="s">
        <v>33</v>
      </c>
      <c r="AF413" s="7" t="str">
        <f ca="1"/>
        <v>Item_401</v>
      </c>
      <c r="AG413">
        <f ca="1"/>
        <v>1.1399999999999999</v>
      </c>
      <c r="AH413" t="str">
        <f ca="1"/>
        <v>A</v>
      </c>
      <c r="AI413" s="8">
        <f ca="1"/>
        <v>7.74</v>
      </c>
    </row>
    <row r="414" spans="4:35" x14ac:dyDescent="0.3">
      <c r="D414" s="32" t="s">
        <v>507</v>
      </c>
      <c r="E414" s="33">
        <v>7.73</v>
      </c>
      <c r="F414" s="33">
        <v>4.29</v>
      </c>
      <c r="G414" s="33">
        <v>2.0299999999999998</v>
      </c>
      <c r="H414" s="33">
        <v>4.05</v>
      </c>
      <c r="I414" s="34" t="s">
        <v>34</v>
      </c>
      <c r="AF414" s="7" t="str">
        <f ca="1"/>
        <v>Item_402</v>
      </c>
      <c r="AG414">
        <f ca="1"/>
        <v>2.0299999999999998</v>
      </c>
      <c r="AH414" t="str">
        <f ca="1"/>
        <v>B</v>
      </c>
      <c r="AI414" s="8">
        <f ca="1"/>
        <v>7.73</v>
      </c>
    </row>
    <row r="415" spans="4:35" x14ac:dyDescent="0.3">
      <c r="D415" s="32" t="s">
        <v>508</v>
      </c>
      <c r="E415" s="33">
        <v>8.0299999999999994</v>
      </c>
      <c r="F415" s="33">
        <v>3.44</v>
      </c>
      <c r="G415" s="33">
        <v>2.69</v>
      </c>
      <c r="H415" s="33">
        <v>3.5</v>
      </c>
      <c r="I415" s="34" t="s">
        <v>33</v>
      </c>
      <c r="AF415" s="7" t="str">
        <f ca="1"/>
        <v>Item_403</v>
      </c>
      <c r="AG415">
        <f ca="1"/>
        <v>2.69</v>
      </c>
      <c r="AH415" t="str">
        <f ca="1"/>
        <v>A</v>
      </c>
      <c r="AI415" s="8">
        <f ca="1"/>
        <v>8.0299999999999994</v>
      </c>
    </row>
    <row r="416" spans="4:35" x14ac:dyDescent="0.3">
      <c r="D416" s="32" t="s">
        <v>509</v>
      </c>
      <c r="E416" s="33">
        <v>7.26</v>
      </c>
      <c r="F416" s="33">
        <v>4.26</v>
      </c>
      <c r="G416" s="33">
        <v>0.43</v>
      </c>
      <c r="H416" s="33">
        <v>4.92</v>
      </c>
      <c r="I416" s="34" t="s">
        <v>32</v>
      </c>
      <c r="AF416" s="7" t="str">
        <f ca="1"/>
        <v>Item_404</v>
      </c>
      <c r="AG416">
        <f ca="1"/>
        <v>0.43</v>
      </c>
      <c r="AH416" t="str">
        <f ca="1"/>
        <v>C</v>
      </c>
      <c r="AI416" s="8">
        <f ca="1"/>
        <v>7.26</v>
      </c>
    </row>
    <row r="417" spans="4:35" x14ac:dyDescent="0.3">
      <c r="D417" s="32" t="s">
        <v>510</v>
      </c>
      <c r="E417" s="33">
        <v>6.94</v>
      </c>
      <c r="F417" s="33">
        <v>3.18</v>
      </c>
      <c r="G417" s="33">
        <v>1.51</v>
      </c>
      <c r="H417" s="33">
        <v>-2.37</v>
      </c>
      <c r="I417" s="34" t="s">
        <v>34</v>
      </c>
      <c r="AF417" s="7" t="str">
        <f ca="1"/>
        <v>Item_405</v>
      </c>
      <c r="AG417">
        <f ca="1"/>
        <v>1.51</v>
      </c>
      <c r="AH417" t="str">
        <f ca="1"/>
        <v>B</v>
      </c>
      <c r="AI417" s="8">
        <f ca="1"/>
        <v>6.94</v>
      </c>
    </row>
    <row r="418" spans="4:35" x14ac:dyDescent="0.3">
      <c r="D418" s="32" t="s">
        <v>511</v>
      </c>
      <c r="E418" s="33">
        <v>7.04</v>
      </c>
      <c r="F418" s="33">
        <v>4.49</v>
      </c>
      <c r="G418" s="33">
        <v>2.3199999999999998</v>
      </c>
      <c r="H418" s="33">
        <v>6.84</v>
      </c>
      <c r="I418" s="34" t="s">
        <v>33</v>
      </c>
      <c r="AF418" s="7" t="str">
        <f ca="1"/>
        <v>Item_406</v>
      </c>
      <c r="AG418">
        <f ca="1"/>
        <v>2.3199999999999998</v>
      </c>
      <c r="AH418" t="str">
        <f ca="1"/>
        <v>A</v>
      </c>
      <c r="AI418" s="8">
        <f ca="1"/>
        <v>7.04</v>
      </c>
    </row>
    <row r="419" spans="4:35" x14ac:dyDescent="0.3">
      <c r="D419" s="32" t="s">
        <v>512</v>
      </c>
      <c r="E419" s="33">
        <v>7.77</v>
      </c>
      <c r="F419" s="33">
        <v>3.56</v>
      </c>
      <c r="G419" s="33">
        <v>1.72</v>
      </c>
      <c r="H419" s="33">
        <v>-2.14</v>
      </c>
      <c r="I419" s="34" t="s">
        <v>33</v>
      </c>
      <c r="AF419" s="7" t="str">
        <f ca="1"/>
        <v>Item_407</v>
      </c>
      <c r="AG419">
        <f ca="1"/>
        <v>1.72</v>
      </c>
      <c r="AH419" t="str">
        <f ca="1"/>
        <v>A</v>
      </c>
      <c r="AI419" s="8">
        <f ca="1"/>
        <v>7.77</v>
      </c>
    </row>
    <row r="420" spans="4:35" x14ac:dyDescent="0.3">
      <c r="D420" s="32" t="s">
        <v>513</v>
      </c>
      <c r="E420" s="33">
        <v>5.91</v>
      </c>
      <c r="F420" s="33">
        <v>4.72</v>
      </c>
      <c r="G420" s="33">
        <v>3.68</v>
      </c>
      <c r="H420" s="33">
        <v>1.64</v>
      </c>
      <c r="I420" s="34" t="s">
        <v>34</v>
      </c>
      <c r="AF420" s="7" t="str">
        <f ca="1"/>
        <v>Item_408</v>
      </c>
      <c r="AG420">
        <f ca="1"/>
        <v>3.68</v>
      </c>
      <c r="AH420" t="str">
        <f ca="1"/>
        <v>B</v>
      </c>
      <c r="AI420" s="8">
        <f ca="1"/>
        <v>5.91</v>
      </c>
    </row>
    <row r="421" spans="4:35" x14ac:dyDescent="0.3">
      <c r="D421" s="32" t="s">
        <v>514</v>
      </c>
      <c r="E421" s="33">
        <v>7.63</v>
      </c>
      <c r="F421" s="33">
        <v>5.59</v>
      </c>
      <c r="G421" s="33">
        <v>-0.44</v>
      </c>
      <c r="H421" s="33">
        <v>-0.2</v>
      </c>
      <c r="I421" s="34" t="s">
        <v>33</v>
      </c>
      <c r="AF421" s="7" t="str">
        <f ca="1"/>
        <v>Item_409</v>
      </c>
      <c r="AG421">
        <f ca="1"/>
        <v>-0.44</v>
      </c>
      <c r="AH421" t="str">
        <f ca="1"/>
        <v>A</v>
      </c>
      <c r="AI421" s="8">
        <f ca="1"/>
        <v>7.63</v>
      </c>
    </row>
    <row r="422" spans="4:35" x14ac:dyDescent="0.3">
      <c r="D422" s="32" t="s">
        <v>515</v>
      </c>
      <c r="E422" s="33">
        <v>8.83</v>
      </c>
      <c r="F422" s="33">
        <v>4.12</v>
      </c>
      <c r="G422" s="33">
        <v>5.37</v>
      </c>
      <c r="H422" s="33">
        <v>1.48</v>
      </c>
      <c r="I422" s="34" t="s">
        <v>32</v>
      </c>
      <c r="AF422" s="7" t="str">
        <f ca="1"/>
        <v>Item_410</v>
      </c>
      <c r="AG422">
        <f ca="1"/>
        <v>5.37</v>
      </c>
      <c r="AH422" t="str">
        <f ca="1"/>
        <v>C</v>
      </c>
      <c r="AI422" s="8">
        <f ca="1"/>
        <v>8.83</v>
      </c>
    </row>
    <row r="423" spans="4:35" x14ac:dyDescent="0.3">
      <c r="D423" s="32" t="s">
        <v>516</v>
      </c>
      <c r="E423" s="33">
        <v>9.5399999999999991</v>
      </c>
      <c r="F423" s="33">
        <v>2.82</v>
      </c>
      <c r="G423" s="33">
        <v>4.2300000000000004</v>
      </c>
      <c r="H423" s="33">
        <v>1.8</v>
      </c>
      <c r="I423" s="34" t="s">
        <v>34</v>
      </c>
      <c r="AF423" s="7" t="str">
        <f ca="1"/>
        <v>Item_411</v>
      </c>
      <c r="AG423">
        <f ca="1"/>
        <v>4.2300000000000004</v>
      </c>
      <c r="AH423" t="str">
        <f ca="1"/>
        <v>B</v>
      </c>
      <c r="AI423" s="8">
        <f ca="1"/>
        <v>9.5399999999999991</v>
      </c>
    </row>
    <row r="424" spans="4:35" x14ac:dyDescent="0.3">
      <c r="D424" s="32" t="s">
        <v>517</v>
      </c>
      <c r="E424" s="33">
        <v>6.69</v>
      </c>
      <c r="F424" s="33">
        <v>2.84</v>
      </c>
      <c r="G424" s="33">
        <v>3.82</v>
      </c>
      <c r="H424" s="33">
        <v>4.6399999999999997</v>
      </c>
      <c r="I424" s="34" t="s">
        <v>34</v>
      </c>
      <c r="AF424" s="7" t="str">
        <f ca="1"/>
        <v>Item_412</v>
      </c>
      <c r="AG424">
        <f ca="1"/>
        <v>3.82</v>
      </c>
      <c r="AH424" t="str">
        <f ca="1"/>
        <v>B</v>
      </c>
      <c r="AI424" s="8">
        <f ca="1"/>
        <v>6.69</v>
      </c>
    </row>
    <row r="425" spans="4:35" x14ac:dyDescent="0.3">
      <c r="D425" s="35" t="s">
        <v>518</v>
      </c>
      <c r="E425" s="36">
        <v>7.54</v>
      </c>
      <c r="F425" s="36">
        <v>3.88</v>
      </c>
      <c r="G425" s="36">
        <v>3.63</v>
      </c>
      <c r="H425" s="36">
        <v>2.4700000000000002</v>
      </c>
      <c r="I425" s="37" t="s">
        <v>33</v>
      </c>
      <c r="AF425" s="9" t="str">
        <f ca="1"/>
        <v>Item_413</v>
      </c>
      <c r="AG425" s="16">
        <f ca="1"/>
        <v>3.63</v>
      </c>
      <c r="AH425" s="16" t="str">
        <f ca="1"/>
        <v>A</v>
      </c>
      <c r="AI425" s="6">
        <f ca="1"/>
        <v>7.54</v>
      </c>
    </row>
  </sheetData>
  <mergeCells count="4">
    <mergeCell ref="C4:J9"/>
    <mergeCell ref="M4:T9"/>
    <mergeCell ref="V4:AC9"/>
    <mergeCell ref="AE4:AL9"/>
  </mergeCells>
  <hyperlinks>
    <hyperlink ref="B2" location="Contents!C14" display="Contents" xr:uid="{40CFE62D-F90D-4E9B-8BDC-42AB441E063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4E328-DBE5-4F38-8459-B79D5FFE2660}">
  <sheetPr codeName="Sheet4">
    <tabColor rgb="FF92D050"/>
  </sheetPr>
  <dimension ref="D2:N425"/>
  <sheetViews>
    <sheetView showGridLines="0" showRowColHeaders="0" zoomScale="160" zoomScaleNormal="160" workbookViewId="0">
      <selection activeCell="D2" sqref="D2"/>
    </sheetView>
  </sheetViews>
  <sheetFormatPr defaultRowHeight="14.4" x14ac:dyDescent="0.3"/>
  <cols>
    <col min="1" max="3" width="8.88671875" customWidth="1"/>
    <col min="5" max="5" width="6.77734375" customWidth="1"/>
    <col min="6" max="6" width="12" bestFit="1" customWidth="1"/>
    <col min="7" max="7" width="6.77734375" customWidth="1"/>
    <col min="10" max="10" width="6.77734375" customWidth="1"/>
  </cols>
  <sheetData>
    <row r="2" spans="4:14" x14ac:dyDescent="0.3">
      <c r="D2" s="10" t="s">
        <v>99</v>
      </c>
      <c r="E2" s="10"/>
    </row>
    <row r="3" spans="4:14" ht="4.95" customHeight="1" thickBot="1" x14ac:dyDescent="0.35"/>
    <row r="4" spans="4:14" ht="14.4" customHeight="1" x14ac:dyDescent="0.3">
      <c r="E4" s="267" t="s">
        <v>2445</v>
      </c>
      <c r="F4" s="268"/>
      <c r="G4" s="268"/>
      <c r="H4" s="268"/>
      <c r="I4" s="268"/>
      <c r="J4" s="269"/>
      <c r="K4" s="12"/>
      <c r="L4" s="13"/>
      <c r="M4" s="13"/>
      <c r="N4" s="13"/>
    </row>
    <row r="5" spans="4:14" ht="14.4" customHeight="1" x14ac:dyDescent="0.3">
      <c r="E5" s="270"/>
      <c r="F5" s="271"/>
      <c r="G5" s="271"/>
      <c r="H5" s="271"/>
      <c r="I5" s="271"/>
      <c r="J5" s="272"/>
      <c r="K5" s="12"/>
      <c r="L5" s="13"/>
      <c r="M5" s="13"/>
      <c r="N5" s="13"/>
    </row>
    <row r="6" spans="4:14" ht="14.4" customHeight="1" x14ac:dyDescent="0.3">
      <c r="E6" s="270"/>
      <c r="F6" s="271"/>
      <c r="G6" s="271"/>
      <c r="H6" s="271"/>
      <c r="I6" s="271"/>
      <c r="J6" s="272"/>
      <c r="K6" s="12"/>
      <c r="L6" s="13"/>
      <c r="M6" s="13"/>
      <c r="N6" s="13"/>
    </row>
    <row r="7" spans="4:14" ht="14.4" customHeight="1" x14ac:dyDescent="0.3">
      <c r="E7" s="270"/>
      <c r="F7" s="271"/>
      <c r="G7" s="271"/>
      <c r="H7" s="271"/>
      <c r="I7" s="271"/>
      <c r="J7" s="272"/>
      <c r="K7" s="12"/>
      <c r="L7" s="13"/>
      <c r="M7" s="13"/>
      <c r="N7" s="13"/>
    </row>
    <row r="8" spans="4:14" ht="14.4" customHeight="1" x14ac:dyDescent="0.3">
      <c r="E8" s="270"/>
      <c r="F8" s="271"/>
      <c r="G8" s="271"/>
      <c r="H8" s="271"/>
      <c r="I8" s="271"/>
      <c r="J8" s="272"/>
      <c r="K8" s="12"/>
      <c r="L8" s="13"/>
      <c r="M8" s="13"/>
      <c r="N8" s="13"/>
    </row>
    <row r="9" spans="4:14" ht="15" customHeight="1" thickBot="1" x14ac:dyDescent="0.35">
      <c r="E9" s="273"/>
      <c r="F9" s="274"/>
      <c r="G9" s="274"/>
      <c r="H9" s="274"/>
      <c r="I9" s="274"/>
      <c r="J9" s="275"/>
      <c r="K9" s="12"/>
      <c r="L9" s="13"/>
      <c r="M9" s="13"/>
      <c r="N9" s="13"/>
    </row>
    <row r="12" spans="4:14" x14ac:dyDescent="0.3">
      <c r="F12" s="21" t="s">
        <v>2441</v>
      </c>
      <c r="H12" s="27" t="str" cm="1">
        <f t="array" ref="H12:I21">STATS(F13:F425,1)</f>
        <v>Metric</v>
      </c>
      <c r="I12" s="5" t="str">
        <v>Value</v>
      </c>
    </row>
    <row r="13" spans="4:14" x14ac:dyDescent="0.3">
      <c r="F13" s="17">
        <v>-0.33</v>
      </c>
      <c r="H13" s="7" t="str">
        <v>Min</v>
      </c>
      <c r="I13" s="8">
        <v>-7.37</v>
      </c>
    </row>
    <row r="14" spans="4:14" x14ac:dyDescent="0.3">
      <c r="F14" s="18">
        <v>-3.57</v>
      </c>
      <c r="H14" s="7" t="str">
        <v>25th %-ile</v>
      </c>
      <c r="I14" s="8">
        <v>-0.47</v>
      </c>
    </row>
    <row r="15" spans="4:14" x14ac:dyDescent="0.3">
      <c r="F15" s="18">
        <v>0.46</v>
      </c>
      <c r="H15" s="7" t="str">
        <v>Median</v>
      </c>
      <c r="I15" s="8">
        <v>3.55</v>
      </c>
    </row>
    <row r="16" spans="4:14" x14ac:dyDescent="0.3">
      <c r="F16" s="18">
        <v>-1.34</v>
      </c>
      <c r="H16" s="7" t="str">
        <v>Average</v>
      </c>
      <c r="I16" s="8">
        <v>3.1</v>
      </c>
    </row>
    <row r="17" spans="6:9" x14ac:dyDescent="0.3">
      <c r="F17" s="18">
        <v>1.83</v>
      </c>
      <c r="H17" s="7" t="str">
        <v>75th %-ile</v>
      </c>
      <c r="I17" s="8">
        <v>6.67</v>
      </c>
    </row>
    <row r="18" spans="6:9" x14ac:dyDescent="0.3">
      <c r="F18" s="18">
        <v>-0.87</v>
      </c>
      <c r="H18" s="7" t="str">
        <v>Max</v>
      </c>
      <c r="I18" s="8">
        <v>14.02</v>
      </c>
    </row>
    <row r="19" spans="6:9" x14ac:dyDescent="0.3">
      <c r="F19" s="18">
        <v>-2.73</v>
      </c>
      <c r="H19" s="7" t="str">
        <v>Range</v>
      </c>
      <c r="I19" s="8">
        <v>21.39</v>
      </c>
    </row>
    <row r="20" spans="6:9" x14ac:dyDescent="0.3">
      <c r="F20" s="18">
        <v>1.76</v>
      </c>
      <c r="H20" s="9" t="str">
        <v>Spread</v>
      </c>
      <c r="I20" s="6">
        <v>4.12</v>
      </c>
    </row>
    <row r="21" spans="6:9" x14ac:dyDescent="0.3">
      <c r="F21" s="18">
        <v>-2.9</v>
      </c>
      <c r="H21" t="str">
        <v>Skew</v>
      </c>
      <c r="I21">
        <v>-0.25</v>
      </c>
    </row>
    <row r="22" spans="6:9" x14ac:dyDescent="0.3">
      <c r="F22" s="18">
        <v>-2.11</v>
      </c>
    </row>
    <row r="23" spans="6:9" x14ac:dyDescent="0.3">
      <c r="F23" s="18">
        <v>-0.72</v>
      </c>
    </row>
    <row r="24" spans="6:9" x14ac:dyDescent="0.3">
      <c r="F24" s="18">
        <v>-3.84</v>
      </c>
    </row>
    <row r="25" spans="6:9" x14ac:dyDescent="0.3">
      <c r="F25" s="18">
        <v>-4.3899999999999997</v>
      </c>
    </row>
    <row r="26" spans="6:9" x14ac:dyDescent="0.3">
      <c r="F26" s="18">
        <v>-1.33</v>
      </c>
    </row>
    <row r="27" spans="6:9" x14ac:dyDescent="0.3">
      <c r="F27" s="18">
        <v>-0.39</v>
      </c>
    </row>
    <row r="28" spans="6:9" x14ac:dyDescent="0.3">
      <c r="F28" s="18">
        <v>-4.08</v>
      </c>
    </row>
    <row r="29" spans="6:9" x14ac:dyDescent="0.3">
      <c r="F29" s="18">
        <v>-2.34</v>
      </c>
    </row>
    <row r="30" spans="6:9" x14ac:dyDescent="0.3">
      <c r="F30" s="18">
        <v>-1.86</v>
      </c>
    </row>
    <row r="31" spans="6:9" x14ac:dyDescent="0.3">
      <c r="F31" s="18">
        <v>-5.22</v>
      </c>
    </row>
    <row r="32" spans="6:9" x14ac:dyDescent="0.3">
      <c r="F32" s="18">
        <v>-3.58</v>
      </c>
    </row>
    <row r="33" spans="6:6" x14ac:dyDescent="0.3">
      <c r="F33" s="18">
        <v>-4.97</v>
      </c>
    </row>
    <row r="34" spans="6:6" x14ac:dyDescent="0.3">
      <c r="F34" s="18">
        <v>-0.51</v>
      </c>
    </row>
    <row r="35" spans="6:6" x14ac:dyDescent="0.3">
      <c r="F35" s="18">
        <v>-0.52</v>
      </c>
    </row>
    <row r="36" spans="6:6" x14ac:dyDescent="0.3">
      <c r="F36" s="18">
        <v>-3.06</v>
      </c>
    </row>
    <row r="37" spans="6:6" x14ac:dyDescent="0.3">
      <c r="F37" s="18">
        <v>-3.21</v>
      </c>
    </row>
    <row r="38" spans="6:6" x14ac:dyDescent="0.3">
      <c r="F38" s="18">
        <v>-2.66</v>
      </c>
    </row>
    <row r="39" spans="6:6" x14ac:dyDescent="0.3">
      <c r="F39" s="18">
        <v>0.54</v>
      </c>
    </row>
    <row r="40" spans="6:6" x14ac:dyDescent="0.3">
      <c r="F40" s="18">
        <v>-1.66</v>
      </c>
    </row>
    <row r="41" spans="6:6" x14ac:dyDescent="0.3">
      <c r="F41" s="18">
        <v>-2.11</v>
      </c>
    </row>
    <row r="42" spans="6:6" x14ac:dyDescent="0.3">
      <c r="F42" s="18">
        <v>-3.15</v>
      </c>
    </row>
    <row r="43" spans="6:6" x14ac:dyDescent="0.3">
      <c r="F43" s="18">
        <v>-1.36</v>
      </c>
    </row>
    <row r="44" spans="6:6" x14ac:dyDescent="0.3">
      <c r="F44" s="18">
        <v>-3.27</v>
      </c>
    </row>
    <row r="45" spans="6:6" x14ac:dyDescent="0.3">
      <c r="F45" s="18">
        <v>-3.26</v>
      </c>
    </row>
    <row r="46" spans="6:6" x14ac:dyDescent="0.3">
      <c r="F46" s="18">
        <v>-0.38</v>
      </c>
    </row>
    <row r="47" spans="6:6" x14ac:dyDescent="0.3">
      <c r="F47" s="18">
        <v>-3.21</v>
      </c>
    </row>
    <row r="48" spans="6:6" x14ac:dyDescent="0.3">
      <c r="F48" s="18">
        <v>-2.3199999999999998</v>
      </c>
    </row>
    <row r="49" spans="6:6" x14ac:dyDescent="0.3">
      <c r="F49" s="18">
        <v>-4.75</v>
      </c>
    </row>
    <row r="50" spans="6:6" x14ac:dyDescent="0.3">
      <c r="F50" s="18">
        <v>-2.82</v>
      </c>
    </row>
    <row r="51" spans="6:6" x14ac:dyDescent="0.3">
      <c r="F51" s="18">
        <v>0.53</v>
      </c>
    </row>
    <row r="52" spans="6:6" x14ac:dyDescent="0.3">
      <c r="F52" s="18">
        <v>-1.38</v>
      </c>
    </row>
    <row r="53" spans="6:6" x14ac:dyDescent="0.3">
      <c r="F53" s="18">
        <v>-0.18</v>
      </c>
    </row>
    <row r="54" spans="6:6" x14ac:dyDescent="0.3">
      <c r="F54" s="18">
        <v>-2.13</v>
      </c>
    </row>
    <row r="55" spans="6:6" x14ac:dyDescent="0.3">
      <c r="F55" s="18">
        <v>1.1100000000000001</v>
      </c>
    </row>
    <row r="56" spans="6:6" x14ac:dyDescent="0.3">
      <c r="F56" s="18">
        <v>-1.1399999999999999</v>
      </c>
    </row>
    <row r="57" spans="6:6" x14ac:dyDescent="0.3">
      <c r="F57" s="18">
        <v>-1.5</v>
      </c>
    </row>
    <row r="58" spans="6:6" x14ac:dyDescent="0.3">
      <c r="F58" s="18">
        <v>-3.73</v>
      </c>
    </row>
    <row r="59" spans="6:6" x14ac:dyDescent="0.3">
      <c r="F59" s="18">
        <v>-2.1</v>
      </c>
    </row>
    <row r="60" spans="6:6" x14ac:dyDescent="0.3">
      <c r="F60" s="18">
        <v>-0.38</v>
      </c>
    </row>
    <row r="61" spans="6:6" x14ac:dyDescent="0.3">
      <c r="F61" s="18">
        <v>-1.93</v>
      </c>
    </row>
    <row r="62" spans="6:6" x14ac:dyDescent="0.3">
      <c r="F62" s="18">
        <v>-1.76</v>
      </c>
    </row>
    <row r="63" spans="6:6" x14ac:dyDescent="0.3">
      <c r="F63" s="18">
        <v>-2.17</v>
      </c>
    </row>
    <row r="64" spans="6:6" x14ac:dyDescent="0.3">
      <c r="F64" s="18">
        <v>-0.65</v>
      </c>
    </row>
    <row r="65" spans="6:6" x14ac:dyDescent="0.3">
      <c r="F65" s="18">
        <v>-4.29</v>
      </c>
    </row>
    <row r="66" spans="6:6" x14ac:dyDescent="0.3">
      <c r="F66" s="18">
        <v>-2.76</v>
      </c>
    </row>
    <row r="67" spans="6:6" x14ac:dyDescent="0.3">
      <c r="F67" s="18">
        <v>-2.5099999999999998</v>
      </c>
    </row>
    <row r="68" spans="6:6" x14ac:dyDescent="0.3">
      <c r="F68" s="18">
        <v>-4.2300000000000004</v>
      </c>
    </row>
    <row r="69" spans="6:6" x14ac:dyDescent="0.3">
      <c r="F69" s="18">
        <v>-4.63</v>
      </c>
    </row>
    <row r="70" spans="6:6" x14ac:dyDescent="0.3">
      <c r="F70" s="18">
        <v>-2.2400000000000002</v>
      </c>
    </row>
    <row r="71" spans="6:6" x14ac:dyDescent="0.3">
      <c r="F71" s="18">
        <v>-3.9</v>
      </c>
    </row>
    <row r="72" spans="6:6" x14ac:dyDescent="0.3">
      <c r="F72" s="18">
        <v>-6.18</v>
      </c>
    </row>
    <row r="73" spans="6:6" x14ac:dyDescent="0.3">
      <c r="F73" s="18">
        <v>-2.04</v>
      </c>
    </row>
    <row r="74" spans="6:6" x14ac:dyDescent="0.3">
      <c r="F74" s="18">
        <v>1.59</v>
      </c>
    </row>
    <row r="75" spans="6:6" x14ac:dyDescent="0.3">
      <c r="F75" s="18">
        <v>-0.06</v>
      </c>
    </row>
    <row r="76" spans="6:6" x14ac:dyDescent="0.3">
      <c r="F76" s="18">
        <v>-5</v>
      </c>
    </row>
    <row r="77" spans="6:6" x14ac:dyDescent="0.3">
      <c r="F77" s="18">
        <v>1.46</v>
      </c>
    </row>
    <row r="78" spans="6:6" x14ac:dyDescent="0.3">
      <c r="F78" s="18">
        <v>-4</v>
      </c>
    </row>
    <row r="79" spans="6:6" x14ac:dyDescent="0.3">
      <c r="F79" s="18">
        <v>-1.06</v>
      </c>
    </row>
    <row r="80" spans="6:6" x14ac:dyDescent="0.3">
      <c r="F80" s="18">
        <v>-3.59</v>
      </c>
    </row>
    <row r="81" spans="6:6" x14ac:dyDescent="0.3">
      <c r="F81" s="18">
        <v>-0.28999999999999998</v>
      </c>
    </row>
    <row r="82" spans="6:6" x14ac:dyDescent="0.3">
      <c r="F82" s="18">
        <v>-7.37</v>
      </c>
    </row>
    <row r="83" spans="6:6" x14ac:dyDescent="0.3">
      <c r="F83" s="18">
        <v>-0.53</v>
      </c>
    </row>
    <row r="84" spans="6:6" x14ac:dyDescent="0.3">
      <c r="F84" s="18">
        <v>-1.1000000000000001</v>
      </c>
    </row>
    <row r="85" spans="6:6" x14ac:dyDescent="0.3">
      <c r="F85" s="18">
        <v>-3.04</v>
      </c>
    </row>
    <row r="86" spans="6:6" x14ac:dyDescent="0.3">
      <c r="F86" s="18">
        <v>-3.26</v>
      </c>
    </row>
    <row r="87" spans="6:6" x14ac:dyDescent="0.3">
      <c r="F87" s="18">
        <v>-0.48</v>
      </c>
    </row>
    <row r="88" spans="6:6" x14ac:dyDescent="0.3">
      <c r="F88" s="18">
        <v>-2.78</v>
      </c>
    </row>
    <row r="89" spans="6:6" x14ac:dyDescent="0.3">
      <c r="F89" s="18">
        <v>-1.77</v>
      </c>
    </row>
    <row r="90" spans="6:6" x14ac:dyDescent="0.3">
      <c r="F90" s="18">
        <v>-0.1</v>
      </c>
    </row>
    <row r="91" spans="6:6" x14ac:dyDescent="0.3">
      <c r="F91" s="18">
        <v>-2.4</v>
      </c>
    </row>
    <row r="92" spans="6:6" x14ac:dyDescent="0.3">
      <c r="F92" s="18">
        <v>-1.36</v>
      </c>
    </row>
    <row r="93" spans="6:6" x14ac:dyDescent="0.3">
      <c r="F93" s="18">
        <v>-4.6100000000000003</v>
      </c>
    </row>
    <row r="94" spans="6:6" x14ac:dyDescent="0.3">
      <c r="F94" s="18">
        <v>-5</v>
      </c>
    </row>
    <row r="95" spans="6:6" x14ac:dyDescent="0.3">
      <c r="F95" s="18">
        <v>-2.46</v>
      </c>
    </row>
    <row r="96" spans="6:6" x14ac:dyDescent="0.3">
      <c r="F96" s="18">
        <v>-2.75</v>
      </c>
    </row>
    <row r="97" spans="6:6" x14ac:dyDescent="0.3">
      <c r="F97" s="18">
        <v>-2.76</v>
      </c>
    </row>
    <row r="98" spans="6:6" x14ac:dyDescent="0.3">
      <c r="F98" s="18">
        <v>-0.14000000000000001</v>
      </c>
    </row>
    <row r="99" spans="6:6" x14ac:dyDescent="0.3">
      <c r="F99" s="18">
        <v>0.36</v>
      </c>
    </row>
    <row r="100" spans="6:6" x14ac:dyDescent="0.3">
      <c r="F100" s="18">
        <v>-0.65</v>
      </c>
    </row>
    <row r="101" spans="6:6" x14ac:dyDescent="0.3">
      <c r="F101" s="18">
        <v>-3.34</v>
      </c>
    </row>
    <row r="102" spans="6:6" x14ac:dyDescent="0.3">
      <c r="F102" s="18">
        <v>-4.0999999999999996</v>
      </c>
    </row>
    <row r="103" spans="6:6" x14ac:dyDescent="0.3">
      <c r="F103" s="18">
        <v>-1.27</v>
      </c>
    </row>
    <row r="104" spans="6:6" x14ac:dyDescent="0.3">
      <c r="F104" s="18">
        <v>2.57</v>
      </c>
    </row>
    <row r="105" spans="6:6" x14ac:dyDescent="0.3">
      <c r="F105" s="18">
        <v>2.68</v>
      </c>
    </row>
    <row r="106" spans="6:6" x14ac:dyDescent="0.3">
      <c r="F106" s="18">
        <v>7.87</v>
      </c>
    </row>
    <row r="107" spans="6:6" x14ac:dyDescent="0.3">
      <c r="F107" s="18">
        <v>5.82</v>
      </c>
    </row>
    <row r="108" spans="6:6" x14ac:dyDescent="0.3">
      <c r="F108" s="18">
        <v>4.91</v>
      </c>
    </row>
    <row r="109" spans="6:6" x14ac:dyDescent="0.3">
      <c r="F109" s="18">
        <v>-0.53</v>
      </c>
    </row>
    <row r="110" spans="6:6" x14ac:dyDescent="0.3">
      <c r="F110" s="18">
        <v>5.75</v>
      </c>
    </row>
    <row r="111" spans="6:6" x14ac:dyDescent="0.3">
      <c r="F111" s="18">
        <v>3.92</v>
      </c>
    </row>
    <row r="112" spans="6:6" x14ac:dyDescent="0.3">
      <c r="F112" s="18">
        <v>12.34</v>
      </c>
    </row>
    <row r="113" spans="6:6" x14ac:dyDescent="0.3">
      <c r="F113" s="18">
        <v>-1.1200000000000001</v>
      </c>
    </row>
    <row r="114" spans="6:6" x14ac:dyDescent="0.3">
      <c r="F114" s="18">
        <v>3.35</v>
      </c>
    </row>
    <row r="115" spans="6:6" x14ac:dyDescent="0.3">
      <c r="F115" s="18">
        <v>6.96</v>
      </c>
    </row>
    <row r="116" spans="6:6" x14ac:dyDescent="0.3">
      <c r="F116" s="18">
        <v>2.19</v>
      </c>
    </row>
    <row r="117" spans="6:6" x14ac:dyDescent="0.3">
      <c r="F117" s="18">
        <v>4.7</v>
      </c>
    </row>
    <row r="118" spans="6:6" x14ac:dyDescent="0.3">
      <c r="F118" s="18">
        <v>4.0599999999999996</v>
      </c>
    </row>
    <row r="119" spans="6:6" x14ac:dyDescent="0.3">
      <c r="F119" s="18">
        <v>6.97</v>
      </c>
    </row>
    <row r="120" spans="6:6" x14ac:dyDescent="0.3">
      <c r="F120" s="18">
        <v>-0.42</v>
      </c>
    </row>
    <row r="121" spans="6:6" x14ac:dyDescent="0.3">
      <c r="F121" s="18">
        <v>4.66</v>
      </c>
    </row>
    <row r="122" spans="6:6" x14ac:dyDescent="0.3">
      <c r="F122" s="18">
        <v>-0.38</v>
      </c>
    </row>
    <row r="123" spans="6:6" x14ac:dyDescent="0.3">
      <c r="F123" s="18">
        <v>8.98</v>
      </c>
    </row>
    <row r="124" spans="6:6" x14ac:dyDescent="0.3">
      <c r="F124" s="18">
        <v>-3.42</v>
      </c>
    </row>
    <row r="125" spans="6:6" x14ac:dyDescent="0.3">
      <c r="F125" s="18">
        <v>0.97</v>
      </c>
    </row>
    <row r="126" spans="6:6" x14ac:dyDescent="0.3">
      <c r="F126" s="18">
        <v>3.86</v>
      </c>
    </row>
    <row r="127" spans="6:6" x14ac:dyDescent="0.3">
      <c r="F127" s="18">
        <v>6.01</v>
      </c>
    </row>
    <row r="128" spans="6:6" x14ac:dyDescent="0.3">
      <c r="F128" s="18">
        <v>0.55000000000000004</v>
      </c>
    </row>
    <row r="129" spans="6:6" x14ac:dyDescent="0.3">
      <c r="F129" s="18">
        <v>4.3</v>
      </c>
    </row>
    <row r="130" spans="6:6" x14ac:dyDescent="0.3">
      <c r="F130" s="18">
        <v>-0.49</v>
      </c>
    </row>
    <row r="131" spans="6:6" x14ac:dyDescent="0.3">
      <c r="F131" s="18">
        <v>0.62</v>
      </c>
    </row>
    <row r="132" spans="6:6" x14ac:dyDescent="0.3">
      <c r="F132" s="18">
        <v>3.5</v>
      </c>
    </row>
    <row r="133" spans="6:6" x14ac:dyDescent="0.3">
      <c r="F133" s="18">
        <v>-3.22</v>
      </c>
    </row>
    <row r="134" spans="6:6" x14ac:dyDescent="0.3">
      <c r="F134" s="18">
        <v>6.47</v>
      </c>
    </row>
    <row r="135" spans="6:6" x14ac:dyDescent="0.3">
      <c r="F135" s="18">
        <v>7.42</v>
      </c>
    </row>
    <row r="136" spans="6:6" x14ac:dyDescent="0.3">
      <c r="F136" s="18">
        <v>3.89</v>
      </c>
    </row>
    <row r="137" spans="6:6" x14ac:dyDescent="0.3">
      <c r="F137" s="18">
        <v>5.4</v>
      </c>
    </row>
    <row r="138" spans="6:6" x14ac:dyDescent="0.3">
      <c r="F138" s="18">
        <v>-1.9</v>
      </c>
    </row>
    <row r="139" spans="6:6" x14ac:dyDescent="0.3">
      <c r="F139" s="18">
        <v>2.0699999999999998</v>
      </c>
    </row>
    <row r="140" spans="6:6" x14ac:dyDescent="0.3">
      <c r="F140" s="18">
        <v>-0.7</v>
      </c>
    </row>
    <row r="141" spans="6:6" x14ac:dyDescent="0.3">
      <c r="F141" s="18">
        <v>6.19</v>
      </c>
    </row>
    <row r="142" spans="6:6" x14ac:dyDescent="0.3">
      <c r="F142" s="18">
        <v>-2.75</v>
      </c>
    </row>
    <row r="143" spans="6:6" x14ac:dyDescent="0.3">
      <c r="F143" s="18">
        <v>0.78</v>
      </c>
    </row>
    <row r="144" spans="6:6" x14ac:dyDescent="0.3">
      <c r="F144" s="18">
        <v>3.71</v>
      </c>
    </row>
    <row r="145" spans="6:6" x14ac:dyDescent="0.3">
      <c r="F145" s="18">
        <v>-6.25</v>
      </c>
    </row>
    <row r="146" spans="6:6" x14ac:dyDescent="0.3">
      <c r="F146" s="18">
        <v>-0.97</v>
      </c>
    </row>
    <row r="147" spans="6:6" x14ac:dyDescent="0.3">
      <c r="F147" s="18">
        <v>10.37</v>
      </c>
    </row>
    <row r="148" spans="6:6" x14ac:dyDescent="0.3">
      <c r="F148" s="18">
        <v>2.77</v>
      </c>
    </row>
    <row r="149" spans="6:6" x14ac:dyDescent="0.3">
      <c r="F149" s="18">
        <v>6.11</v>
      </c>
    </row>
    <row r="150" spans="6:6" x14ac:dyDescent="0.3">
      <c r="F150" s="18">
        <v>2.96</v>
      </c>
    </row>
    <row r="151" spans="6:6" x14ac:dyDescent="0.3">
      <c r="F151" s="18">
        <v>1.97</v>
      </c>
    </row>
    <row r="152" spans="6:6" x14ac:dyDescent="0.3">
      <c r="F152" s="18">
        <v>3.84</v>
      </c>
    </row>
    <row r="153" spans="6:6" x14ac:dyDescent="0.3">
      <c r="F153" s="18">
        <v>11.93</v>
      </c>
    </row>
    <row r="154" spans="6:6" x14ac:dyDescent="0.3">
      <c r="F154" s="18">
        <v>-0.48</v>
      </c>
    </row>
    <row r="155" spans="6:6" x14ac:dyDescent="0.3">
      <c r="F155" s="18">
        <v>1.55</v>
      </c>
    </row>
    <row r="156" spans="6:6" x14ac:dyDescent="0.3">
      <c r="F156" s="18">
        <v>2.38</v>
      </c>
    </row>
    <row r="157" spans="6:6" x14ac:dyDescent="0.3">
      <c r="F157" s="18">
        <v>7.77</v>
      </c>
    </row>
    <row r="158" spans="6:6" x14ac:dyDescent="0.3">
      <c r="F158" s="18">
        <v>4.63</v>
      </c>
    </row>
    <row r="159" spans="6:6" x14ac:dyDescent="0.3">
      <c r="F159" s="18">
        <v>5.98</v>
      </c>
    </row>
    <row r="160" spans="6:6" x14ac:dyDescent="0.3">
      <c r="F160" s="18">
        <v>2.25</v>
      </c>
    </row>
    <row r="161" spans="6:6" x14ac:dyDescent="0.3">
      <c r="F161" s="18">
        <v>3.48</v>
      </c>
    </row>
    <row r="162" spans="6:6" x14ac:dyDescent="0.3">
      <c r="F162" s="18">
        <v>2.13</v>
      </c>
    </row>
    <row r="163" spans="6:6" x14ac:dyDescent="0.3">
      <c r="F163" s="18">
        <v>4.6900000000000004</v>
      </c>
    </row>
    <row r="164" spans="6:6" x14ac:dyDescent="0.3">
      <c r="F164" s="18">
        <v>7.23</v>
      </c>
    </row>
    <row r="165" spans="6:6" x14ac:dyDescent="0.3">
      <c r="F165" s="18">
        <v>1.66</v>
      </c>
    </row>
    <row r="166" spans="6:6" x14ac:dyDescent="0.3">
      <c r="F166" s="18">
        <v>5.0599999999999996</v>
      </c>
    </row>
    <row r="167" spans="6:6" x14ac:dyDescent="0.3">
      <c r="F167" s="18">
        <v>1.71</v>
      </c>
    </row>
    <row r="168" spans="6:6" x14ac:dyDescent="0.3">
      <c r="F168" s="18">
        <v>5.52</v>
      </c>
    </row>
    <row r="169" spans="6:6" x14ac:dyDescent="0.3">
      <c r="F169" s="18">
        <v>1.1499999999999999</v>
      </c>
    </row>
    <row r="170" spans="6:6" x14ac:dyDescent="0.3">
      <c r="F170" s="18">
        <v>0.81</v>
      </c>
    </row>
    <row r="171" spans="6:6" x14ac:dyDescent="0.3">
      <c r="F171" s="18">
        <v>1.21</v>
      </c>
    </row>
    <row r="172" spans="6:6" x14ac:dyDescent="0.3">
      <c r="F172" s="18">
        <v>3.44</v>
      </c>
    </row>
    <row r="173" spans="6:6" x14ac:dyDescent="0.3">
      <c r="F173" s="18">
        <v>1.25</v>
      </c>
    </row>
    <row r="174" spans="6:6" x14ac:dyDescent="0.3">
      <c r="F174" s="18">
        <v>-0.38</v>
      </c>
    </row>
    <row r="175" spans="6:6" x14ac:dyDescent="0.3">
      <c r="F175" s="18">
        <v>1.1100000000000001</v>
      </c>
    </row>
    <row r="176" spans="6:6" x14ac:dyDescent="0.3">
      <c r="F176" s="18">
        <v>4.04</v>
      </c>
    </row>
    <row r="177" spans="6:6" x14ac:dyDescent="0.3">
      <c r="F177" s="18">
        <v>6.74</v>
      </c>
    </row>
    <row r="178" spans="6:6" x14ac:dyDescent="0.3">
      <c r="F178" s="18">
        <v>8.81</v>
      </c>
    </row>
    <row r="179" spans="6:6" x14ac:dyDescent="0.3">
      <c r="F179" s="18">
        <v>9.8000000000000007</v>
      </c>
    </row>
    <row r="180" spans="6:6" x14ac:dyDescent="0.3">
      <c r="F180" s="18">
        <v>2.27</v>
      </c>
    </row>
    <row r="181" spans="6:6" x14ac:dyDescent="0.3">
      <c r="F181" s="18">
        <v>-0.12</v>
      </c>
    </row>
    <row r="182" spans="6:6" x14ac:dyDescent="0.3">
      <c r="F182" s="18">
        <v>12.22</v>
      </c>
    </row>
    <row r="183" spans="6:6" x14ac:dyDescent="0.3">
      <c r="F183" s="18">
        <v>1.84</v>
      </c>
    </row>
    <row r="184" spans="6:6" x14ac:dyDescent="0.3">
      <c r="F184" s="18">
        <v>2.02</v>
      </c>
    </row>
    <row r="185" spans="6:6" x14ac:dyDescent="0.3">
      <c r="F185" s="18">
        <v>2.14</v>
      </c>
    </row>
    <row r="186" spans="6:6" x14ac:dyDescent="0.3">
      <c r="F186" s="18">
        <v>2.33</v>
      </c>
    </row>
    <row r="187" spans="6:6" x14ac:dyDescent="0.3">
      <c r="F187" s="18">
        <v>-1.35</v>
      </c>
    </row>
    <row r="188" spans="6:6" x14ac:dyDescent="0.3">
      <c r="F188" s="18">
        <v>2.35</v>
      </c>
    </row>
    <row r="189" spans="6:6" x14ac:dyDescent="0.3">
      <c r="F189" s="18">
        <v>10.130000000000001</v>
      </c>
    </row>
    <row r="190" spans="6:6" x14ac:dyDescent="0.3">
      <c r="F190" s="18">
        <v>-3.29</v>
      </c>
    </row>
    <row r="191" spans="6:6" x14ac:dyDescent="0.3">
      <c r="F191" s="18">
        <v>4.01</v>
      </c>
    </row>
    <row r="192" spans="6:6" x14ac:dyDescent="0.3">
      <c r="F192" s="18">
        <v>2.2799999999999998</v>
      </c>
    </row>
    <row r="193" spans="6:6" x14ac:dyDescent="0.3">
      <c r="F193" s="18">
        <v>7.76</v>
      </c>
    </row>
    <row r="194" spans="6:6" x14ac:dyDescent="0.3">
      <c r="F194" s="18">
        <v>5.18</v>
      </c>
    </row>
    <row r="195" spans="6:6" x14ac:dyDescent="0.3">
      <c r="F195" s="18">
        <v>3.96</v>
      </c>
    </row>
    <row r="196" spans="6:6" x14ac:dyDescent="0.3">
      <c r="F196" s="18">
        <v>-0.99</v>
      </c>
    </row>
    <row r="197" spans="6:6" x14ac:dyDescent="0.3">
      <c r="F197" s="18">
        <v>2.9</v>
      </c>
    </row>
    <row r="198" spans="6:6" x14ac:dyDescent="0.3">
      <c r="F198" s="18">
        <v>1.9</v>
      </c>
    </row>
    <row r="199" spans="6:6" x14ac:dyDescent="0.3">
      <c r="F199" s="18">
        <v>3.11</v>
      </c>
    </row>
    <row r="200" spans="6:6" x14ac:dyDescent="0.3">
      <c r="F200" s="18">
        <v>-0.87</v>
      </c>
    </row>
    <row r="201" spans="6:6" x14ac:dyDescent="0.3">
      <c r="F201" s="18">
        <v>0.34</v>
      </c>
    </row>
    <row r="202" spans="6:6" x14ac:dyDescent="0.3">
      <c r="F202" s="18">
        <v>7.18</v>
      </c>
    </row>
    <row r="203" spans="6:6" x14ac:dyDescent="0.3">
      <c r="F203" s="18">
        <v>3.23</v>
      </c>
    </row>
    <row r="204" spans="6:6" x14ac:dyDescent="0.3">
      <c r="F204" s="18">
        <v>5</v>
      </c>
    </row>
    <row r="205" spans="6:6" x14ac:dyDescent="0.3">
      <c r="F205" s="18">
        <v>-1.72</v>
      </c>
    </row>
    <row r="206" spans="6:6" x14ac:dyDescent="0.3">
      <c r="F206" s="18">
        <v>3.55</v>
      </c>
    </row>
    <row r="207" spans="6:6" x14ac:dyDescent="0.3">
      <c r="F207" s="18">
        <v>3.48</v>
      </c>
    </row>
    <row r="208" spans="6:6" x14ac:dyDescent="0.3">
      <c r="F208" s="18">
        <v>0.05</v>
      </c>
    </row>
    <row r="209" spans="6:6" x14ac:dyDescent="0.3">
      <c r="F209" s="18">
        <v>5.03</v>
      </c>
    </row>
    <row r="210" spans="6:6" x14ac:dyDescent="0.3">
      <c r="F210" s="18">
        <v>1.89</v>
      </c>
    </row>
    <row r="211" spans="6:6" x14ac:dyDescent="0.3">
      <c r="F211" s="18">
        <v>3.08</v>
      </c>
    </row>
    <row r="212" spans="6:6" x14ac:dyDescent="0.3">
      <c r="F212" s="18">
        <v>6.59</v>
      </c>
    </row>
    <row r="213" spans="6:6" x14ac:dyDescent="0.3">
      <c r="F213" s="18">
        <v>1.97</v>
      </c>
    </row>
    <row r="214" spans="6:6" x14ac:dyDescent="0.3">
      <c r="F214" s="18">
        <v>3.01</v>
      </c>
    </row>
    <row r="215" spans="6:6" x14ac:dyDescent="0.3">
      <c r="F215" s="18">
        <v>3.33</v>
      </c>
    </row>
    <row r="216" spans="6:6" x14ac:dyDescent="0.3">
      <c r="F216" s="18">
        <v>6.9</v>
      </c>
    </row>
    <row r="217" spans="6:6" x14ac:dyDescent="0.3">
      <c r="F217" s="18">
        <v>2.21</v>
      </c>
    </row>
    <row r="218" spans="6:6" x14ac:dyDescent="0.3">
      <c r="F218" s="18">
        <v>7.1</v>
      </c>
    </row>
    <row r="219" spans="6:6" x14ac:dyDescent="0.3">
      <c r="F219" s="18">
        <v>6.43</v>
      </c>
    </row>
    <row r="220" spans="6:6" x14ac:dyDescent="0.3">
      <c r="F220" s="18">
        <v>-4.29</v>
      </c>
    </row>
    <row r="221" spans="6:6" x14ac:dyDescent="0.3">
      <c r="F221" s="18">
        <v>2.25</v>
      </c>
    </row>
    <row r="222" spans="6:6" x14ac:dyDescent="0.3">
      <c r="F222" s="18">
        <v>6.18</v>
      </c>
    </row>
    <row r="223" spans="6:6" x14ac:dyDescent="0.3">
      <c r="F223" s="18">
        <v>-2.2999999999999998</v>
      </c>
    </row>
    <row r="224" spans="6:6" x14ac:dyDescent="0.3">
      <c r="F224" s="18">
        <v>2.04</v>
      </c>
    </row>
    <row r="225" spans="6:6" x14ac:dyDescent="0.3">
      <c r="F225" s="18">
        <v>1.77</v>
      </c>
    </row>
    <row r="226" spans="6:6" x14ac:dyDescent="0.3">
      <c r="F226" s="18">
        <v>3.86</v>
      </c>
    </row>
    <row r="227" spans="6:6" x14ac:dyDescent="0.3">
      <c r="F227" s="18">
        <v>1.49</v>
      </c>
    </row>
    <row r="228" spans="6:6" x14ac:dyDescent="0.3">
      <c r="F228" s="18">
        <v>-1.45</v>
      </c>
    </row>
    <row r="229" spans="6:6" x14ac:dyDescent="0.3">
      <c r="F229" s="18">
        <v>3.78</v>
      </c>
    </row>
    <row r="230" spans="6:6" x14ac:dyDescent="0.3">
      <c r="F230" s="18">
        <v>4.1100000000000003</v>
      </c>
    </row>
    <row r="231" spans="6:6" x14ac:dyDescent="0.3">
      <c r="F231" s="18">
        <v>-1.43</v>
      </c>
    </row>
    <row r="232" spans="6:6" x14ac:dyDescent="0.3">
      <c r="F232" s="18">
        <v>8.5</v>
      </c>
    </row>
    <row r="233" spans="6:6" x14ac:dyDescent="0.3">
      <c r="F233" s="18">
        <v>2.95</v>
      </c>
    </row>
    <row r="234" spans="6:6" x14ac:dyDescent="0.3">
      <c r="F234" s="18">
        <v>4.12</v>
      </c>
    </row>
    <row r="235" spans="6:6" x14ac:dyDescent="0.3">
      <c r="F235" s="18">
        <v>1.61</v>
      </c>
    </row>
    <row r="236" spans="6:6" x14ac:dyDescent="0.3">
      <c r="F236" s="18">
        <v>6.55</v>
      </c>
    </row>
    <row r="237" spans="6:6" x14ac:dyDescent="0.3">
      <c r="F237" s="18">
        <v>1.63</v>
      </c>
    </row>
    <row r="238" spans="6:6" x14ac:dyDescent="0.3">
      <c r="F238" s="18">
        <v>7.37</v>
      </c>
    </row>
    <row r="239" spans="6:6" x14ac:dyDescent="0.3">
      <c r="F239" s="18">
        <v>-0.66</v>
      </c>
    </row>
    <row r="240" spans="6:6" x14ac:dyDescent="0.3">
      <c r="F240" s="18">
        <v>3.68</v>
      </c>
    </row>
    <row r="241" spans="6:6" x14ac:dyDescent="0.3">
      <c r="F241" s="18">
        <v>7.27</v>
      </c>
    </row>
    <row r="242" spans="6:6" x14ac:dyDescent="0.3">
      <c r="F242" s="18">
        <v>2.61</v>
      </c>
    </row>
    <row r="243" spans="6:6" x14ac:dyDescent="0.3">
      <c r="F243" s="18">
        <v>1.37</v>
      </c>
    </row>
    <row r="244" spans="6:6" x14ac:dyDescent="0.3">
      <c r="F244" s="18">
        <v>-4.34</v>
      </c>
    </row>
    <row r="245" spans="6:6" x14ac:dyDescent="0.3">
      <c r="F245" s="18">
        <v>1.54</v>
      </c>
    </row>
    <row r="246" spans="6:6" x14ac:dyDescent="0.3">
      <c r="F246" s="18">
        <v>5.15</v>
      </c>
    </row>
    <row r="247" spans="6:6" x14ac:dyDescent="0.3">
      <c r="F247" s="18">
        <v>5.74</v>
      </c>
    </row>
    <row r="248" spans="6:6" x14ac:dyDescent="0.3">
      <c r="F248" s="18">
        <v>3.49</v>
      </c>
    </row>
    <row r="249" spans="6:6" x14ac:dyDescent="0.3">
      <c r="F249" s="18">
        <v>4.88</v>
      </c>
    </row>
    <row r="250" spans="6:6" x14ac:dyDescent="0.3">
      <c r="F250" s="18">
        <v>0.33</v>
      </c>
    </row>
    <row r="251" spans="6:6" x14ac:dyDescent="0.3">
      <c r="F251" s="18">
        <v>9.1999999999999993</v>
      </c>
    </row>
    <row r="252" spans="6:6" x14ac:dyDescent="0.3">
      <c r="F252" s="18">
        <v>5.79</v>
      </c>
    </row>
    <row r="253" spans="6:6" x14ac:dyDescent="0.3">
      <c r="F253" s="18">
        <v>1.93</v>
      </c>
    </row>
    <row r="254" spans="6:6" x14ac:dyDescent="0.3">
      <c r="F254" s="18">
        <v>5.82</v>
      </c>
    </row>
    <row r="255" spans="6:6" x14ac:dyDescent="0.3">
      <c r="F255" s="18">
        <v>-0.85</v>
      </c>
    </row>
    <row r="256" spans="6:6" x14ac:dyDescent="0.3">
      <c r="F256" s="18">
        <v>3.96</v>
      </c>
    </row>
    <row r="257" spans="6:6" x14ac:dyDescent="0.3">
      <c r="F257" s="18">
        <v>2.2200000000000002</v>
      </c>
    </row>
    <row r="258" spans="6:6" x14ac:dyDescent="0.3">
      <c r="F258" s="18">
        <v>4.1900000000000004</v>
      </c>
    </row>
    <row r="259" spans="6:6" x14ac:dyDescent="0.3">
      <c r="F259" s="18">
        <v>0.24</v>
      </c>
    </row>
    <row r="260" spans="6:6" x14ac:dyDescent="0.3">
      <c r="F260" s="18">
        <v>-5.3</v>
      </c>
    </row>
    <row r="261" spans="6:6" x14ac:dyDescent="0.3">
      <c r="F261" s="18">
        <v>-2.72</v>
      </c>
    </row>
    <row r="262" spans="6:6" x14ac:dyDescent="0.3">
      <c r="F262" s="18">
        <v>8.7899999999999991</v>
      </c>
    </row>
    <row r="263" spans="6:6" x14ac:dyDescent="0.3">
      <c r="F263" s="18">
        <v>-0.59</v>
      </c>
    </row>
    <row r="264" spans="6:6" x14ac:dyDescent="0.3">
      <c r="F264" s="18">
        <v>6.89</v>
      </c>
    </row>
    <row r="265" spans="6:6" x14ac:dyDescent="0.3">
      <c r="F265" s="18">
        <v>6.6</v>
      </c>
    </row>
    <row r="266" spans="6:6" x14ac:dyDescent="0.3">
      <c r="F266" s="18">
        <v>7.12</v>
      </c>
    </row>
    <row r="267" spans="6:6" x14ac:dyDescent="0.3">
      <c r="F267" s="18">
        <v>4.91</v>
      </c>
    </row>
    <row r="268" spans="6:6" x14ac:dyDescent="0.3">
      <c r="F268" s="18">
        <v>6.36</v>
      </c>
    </row>
    <row r="269" spans="6:6" x14ac:dyDescent="0.3">
      <c r="F269" s="18">
        <v>5.36</v>
      </c>
    </row>
    <row r="270" spans="6:6" x14ac:dyDescent="0.3">
      <c r="F270" s="18">
        <v>5.36</v>
      </c>
    </row>
    <row r="271" spans="6:6" x14ac:dyDescent="0.3">
      <c r="F271" s="18">
        <v>3.43</v>
      </c>
    </row>
    <row r="272" spans="6:6" x14ac:dyDescent="0.3">
      <c r="F272" s="18">
        <v>4.2</v>
      </c>
    </row>
    <row r="273" spans="6:6" x14ac:dyDescent="0.3">
      <c r="F273" s="18">
        <v>8.18</v>
      </c>
    </row>
    <row r="274" spans="6:6" x14ac:dyDescent="0.3">
      <c r="F274" s="18">
        <v>4.6399999999999997</v>
      </c>
    </row>
    <row r="275" spans="6:6" x14ac:dyDescent="0.3">
      <c r="F275" s="18">
        <v>4.6100000000000003</v>
      </c>
    </row>
    <row r="276" spans="6:6" x14ac:dyDescent="0.3">
      <c r="F276" s="18">
        <v>5.98</v>
      </c>
    </row>
    <row r="277" spans="6:6" x14ac:dyDescent="0.3">
      <c r="F277" s="18">
        <v>2.2799999999999998</v>
      </c>
    </row>
    <row r="278" spans="6:6" x14ac:dyDescent="0.3">
      <c r="F278" s="18">
        <v>1.79</v>
      </c>
    </row>
    <row r="279" spans="6:6" x14ac:dyDescent="0.3">
      <c r="F279" s="18">
        <v>8.7799999999999994</v>
      </c>
    </row>
    <row r="280" spans="6:6" x14ac:dyDescent="0.3">
      <c r="F280" s="18">
        <v>-0.67</v>
      </c>
    </row>
    <row r="281" spans="6:6" x14ac:dyDescent="0.3">
      <c r="F281" s="18">
        <v>5.26</v>
      </c>
    </row>
    <row r="282" spans="6:6" x14ac:dyDescent="0.3">
      <c r="F282" s="18">
        <v>4.18</v>
      </c>
    </row>
    <row r="283" spans="6:6" x14ac:dyDescent="0.3">
      <c r="F283" s="18">
        <v>5.44</v>
      </c>
    </row>
    <row r="284" spans="6:6" x14ac:dyDescent="0.3">
      <c r="F284" s="18">
        <v>3.85</v>
      </c>
    </row>
    <row r="285" spans="6:6" x14ac:dyDescent="0.3">
      <c r="F285" s="18">
        <v>4.8099999999999996</v>
      </c>
    </row>
    <row r="286" spans="6:6" x14ac:dyDescent="0.3">
      <c r="F286" s="18">
        <v>1.24</v>
      </c>
    </row>
    <row r="287" spans="6:6" x14ac:dyDescent="0.3">
      <c r="F287" s="18">
        <v>14.02</v>
      </c>
    </row>
    <row r="288" spans="6:6" x14ac:dyDescent="0.3">
      <c r="F288" s="18">
        <v>5.48</v>
      </c>
    </row>
    <row r="289" spans="6:6" x14ac:dyDescent="0.3">
      <c r="F289" s="18">
        <v>6.38</v>
      </c>
    </row>
    <row r="290" spans="6:6" x14ac:dyDescent="0.3">
      <c r="F290" s="18">
        <v>3.35</v>
      </c>
    </row>
    <row r="291" spans="6:6" x14ac:dyDescent="0.3">
      <c r="F291" s="18">
        <v>-0.84</v>
      </c>
    </row>
    <row r="292" spans="6:6" x14ac:dyDescent="0.3">
      <c r="F292" s="18">
        <v>2.2000000000000002</v>
      </c>
    </row>
    <row r="293" spans="6:6" x14ac:dyDescent="0.3">
      <c r="F293" s="18">
        <v>8.6999999999999993</v>
      </c>
    </row>
    <row r="294" spans="6:6" x14ac:dyDescent="0.3">
      <c r="F294" s="18">
        <v>4.05</v>
      </c>
    </row>
    <row r="295" spans="6:6" x14ac:dyDescent="0.3">
      <c r="F295" s="18">
        <v>0.26</v>
      </c>
    </row>
    <row r="296" spans="6:6" x14ac:dyDescent="0.3">
      <c r="F296" s="18">
        <v>1.06</v>
      </c>
    </row>
    <row r="297" spans="6:6" x14ac:dyDescent="0.3">
      <c r="F297" s="18">
        <v>-0.46</v>
      </c>
    </row>
    <row r="298" spans="6:6" x14ac:dyDescent="0.3">
      <c r="F298" s="18">
        <v>0.05</v>
      </c>
    </row>
    <row r="299" spans="6:6" x14ac:dyDescent="0.3">
      <c r="F299" s="18">
        <v>-2.36</v>
      </c>
    </row>
    <row r="300" spans="6:6" x14ac:dyDescent="0.3">
      <c r="F300" s="18">
        <v>1.31</v>
      </c>
    </row>
    <row r="301" spans="6:6" x14ac:dyDescent="0.3">
      <c r="F301" s="18">
        <v>3.56</v>
      </c>
    </row>
    <row r="302" spans="6:6" x14ac:dyDescent="0.3">
      <c r="F302" s="18">
        <v>10.07</v>
      </c>
    </row>
    <row r="303" spans="6:6" x14ac:dyDescent="0.3">
      <c r="F303" s="18">
        <v>3.39</v>
      </c>
    </row>
    <row r="304" spans="6:6" x14ac:dyDescent="0.3">
      <c r="F304" s="18">
        <v>3.53</v>
      </c>
    </row>
    <row r="305" spans="6:6" x14ac:dyDescent="0.3">
      <c r="F305" s="18">
        <v>2.84</v>
      </c>
    </row>
    <row r="306" spans="6:6" x14ac:dyDescent="0.3">
      <c r="F306" s="18">
        <v>1.62</v>
      </c>
    </row>
    <row r="307" spans="6:6" x14ac:dyDescent="0.3">
      <c r="F307" s="18">
        <v>8.7100000000000009</v>
      </c>
    </row>
    <row r="308" spans="6:6" x14ac:dyDescent="0.3">
      <c r="F308" s="18">
        <v>0</v>
      </c>
    </row>
    <row r="309" spans="6:6" x14ac:dyDescent="0.3">
      <c r="F309" s="18">
        <v>0.91</v>
      </c>
    </row>
    <row r="310" spans="6:6" x14ac:dyDescent="0.3">
      <c r="F310" s="18">
        <v>2.76</v>
      </c>
    </row>
    <row r="311" spans="6:6" x14ac:dyDescent="0.3">
      <c r="F311" s="18">
        <v>8.9700000000000006</v>
      </c>
    </row>
    <row r="312" spans="6:6" x14ac:dyDescent="0.3">
      <c r="F312" s="18">
        <v>-0.97</v>
      </c>
    </row>
    <row r="313" spans="6:6" x14ac:dyDescent="0.3">
      <c r="F313" s="18">
        <v>1.41</v>
      </c>
    </row>
    <row r="314" spans="6:6" x14ac:dyDescent="0.3">
      <c r="F314" s="18">
        <v>3.52</v>
      </c>
    </row>
    <row r="315" spans="6:6" x14ac:dyDescent="0.3">
      <c r="F315" s="18">
        <v>7.35</v>
      </c>
    </row>
    <row r="316" spans="6:6" x14ac:dyDescent="0.3">
      <c r="F316" s="18">
        <v>7.86</v>
      </c>
    </row>
    <row r="317" spans="6:6" x14ac:dyDescent="0.3">
      <c r="F317" s="18">
        <v>6</v>
      </c>
    </row>
    <row r="318" spans="6:6" x14ac:dyDescent="0.3">
      <c r="F318" s="18">
        <v>6.66</v>
      </c>
    </row>
    <row r="319" spans="6:6" x14ac:dyDescent="0.3">
      <c r="F319" s="18">
        <v>7.89</v>
      </c>
    </row>
    <row r="320" spans="6:6" x14ac:dyDescent="0.3">
      <c r="F320" s="18">
        <v>6.71</v>
      </c>
    </row>
    <row r="321" spans="6:6" x14ac:dyDescent="0.3">
      <c r="F321" s="18">
        <v>5.84</v>
      </c>
    </row>
    <row r="322" spans="6:6" x14ac:dyDescent="0.3">
      <c r="F322" s="18">
        <v>7.56</v>
      </c>
    </row>
    <row r="323" spans="6:6" x14ac:dyDescent="0.3">
      <c r="F323" s="18">
        <v>6.69</v>
      </c>
    </row>
    <row r="324" spans="6:6" x14ac:dyDescent="0.3">
      <c r="F324" s="18">
        <v>7.22</v>
      </c>
    </row>
    <row r="325" spans="6:6" x14ac:dyDescent="0.3">
      <c r="F325" s="18">
        <v>7.82</v>
      </c>
    </row>
    <row r="326" spans="6:6" x14ac:dyDescent="0.3">
      <c r="F326" s="18">
        <v>4.26</v>
      </c>
    </row>
    <row r="327" spans="6:6" x14ac:dyDescent="0.3">
      <c r="F327" s="18">
        <v>6.14</v>
      </c>
    </row>
    <row r="328" spans="6:6" x14ac:dyDescent="0.3">
      <c r="F328" s="18">
        <v>7.69</v>
      </c>
    </row>
    <row r="329" spans="6:6" x14ac:dyDescent="0.3">
      <c r="F329" s="18">
        <v>8.25</v>
      </c>
    </row>
    <row r="330" spans="6:6" x14ac:dyDescent="0.3">
      <c r="F330" s="18">
        <v>5.65</v>
      </c>
    </row>
    <row r="331" spans="6:6" x14ac:dyDescent="0.3">
      <c r="F331" s="18">
        <v>6.04</v>
      </c>
    </row>
    <row r="332" spans="6:6" x14ac:dyDescent="0.3">
      <c r="F332" s="18">
        <v>5.33</v>
      </c>
    </row>
    <row r="333" spans="6:6" x14ac:dyDescent="0.3">
      <c r="F333" s="18">
        <v>7.2</v>
      </c>
    </row>
    <row r="334" spans="6:6" x14ac:dyDescent="0.3">
      <c r="F334" s="18">
        <v>5.32</v>
      </c>
    </row>
    <row r="335" spans="6:6" x14ac:dyDescent="0.3">
      <c r="F335" s="18">
        <v>6.64</v>
      </c>
    </row>
    <row r="336" spans="6:6" x14ac:dyDescent="0.3">
      <c r="F336" s="18">
        <v>7.27</v>
      </c>
    </row>
    <row r="337" spans="6:6" x14ac:dyDescent="0.3">
      <c r="F337" s="18">
        <v>7.54</v>
      </c>
    </row>
    <row r="338" spans="6:6" x14ac:dyDescent="0.3">
      <c r="F338" s="18">
        <v>6.56</v>
      </c>
    </row>
    <row r="339" spans="6:6" x14ac:dyDescent="0.3">
      <c r="F339" s="18">
        <v>8.69</v>
      </c>
    </row>
    <row r="340" spans="6:6" x14ac:dyDescent="0.3">
      <c r="F340" s="18">
        <v>6.82</v>
      </c>
    </row>
    <row r="341" spans="6:6" x14ac:dyDescent="0.3">
      <c r="F341" s="18">
        <v>6.04</v>
      </c>
    </row>
    <row r="342" spans="6:6" x14ac:dyDescent="0.3">
      <c r="F342" s="18">
        <v>8</v>
      </c>
    </row>
    <row r="343" spans="6:6" x14ac:dyDescent="0.3">
      <c r="F343" s="18">
        <v>6.4</v>
      </c>
    </row>
    <row r="344" spans="6:6" x14ac:dyDescent="0.3">
      <c r="F344" s="18">
        <v>7.89</v>
      </c>
    </row>
    <row r="345" spans="6:6" x14ac:dyDescent="0.3">
      <c r="F345" s="18">
        <v>5.54</v>
      </c>
    </row>
    <row r="346" spans="6:6" x14ac:dyDescent="0.3">
      <c r="F346" s="18">
        <v>6.92</v>
      </c>
    </row>
    <row r="347" spans="6:6" x14ac:dyDescent="0.3">
      <c r="F347" s="18">
        <v>6.26</v>
      </c>
    </row>
    <row r="348" spans="6:6" x14ac:dyDescent="0.3">
      <c r="F348" s="18">
        <v>5.73</v>
      </c>
    </row>
    <row r="349" spans="6:6" x14ac:dyDescent="0.3">
      <c r="F349" s="18">
        <v>6.72</v>
      </c>
    </row>
    <row r="350" spans="6:6" x14ac:dyDescent="0.3">
      <c r="F350" s="18">
        <v>8.94</v>
      </c>
    </row>
    <row r="351" spans="6:6" x14ac:dyDescent="0.3">
      <c r="F351" s="18">
        <v>6.91</v>
      </c>
    </row>
    <row r="352" spans="6:6" x14ac:dyDescent="0.3">
      <c r="F352" s="18">
        <v>6.8</v>
      </c>
    </row>
    <row r="353" spans="6:6" x14ac:dyDescent="0.3">
      <c r="F353" s="18">
        <v>6.6</v>
      </c>
    </row>
    <row r="354" spans="6:6" x14ac:dyDescent="0.3">
      <c r="F354" s="18">
        <v>6.64</v>
      </c>
    </row>
    <row r="355" spans="6:6" x14ac:dyDescent="0.3">
      <c r="F355" s="18">
        <v>7.56</v>
      </c>
    </row>
    <row r="356" spans="6:6" x14ac:dyDescent="0.3">
      <c r="F356" s="18">
        <v>7.6</v>
      </c>
    </row>
    <row r="357" spans="6:6" x14ac:dyDescent="0.3">
      <c r="F357" s="18">
        <v>7.8</v>
      </c>
    </row>
    <row r="358" spans="6:6" x14ac:dyDescent="0.3">
      <c r="F358" s="18">
        <v>5.47</v>
      </c>
    </row>
    <row r="359" spans="6:6" x14ac:dyDescent="0.3">
      <c r="F359" s="18">
        <v>6.78</v>
      </c>
    </row>
    <row r="360" spans="6:6" x14ac:dyDescent="0.3">
      <c r="F360" s="18">
        <v>7.46</v>
      </c>
    </row>
    <row r="361" spans="6:6" x14ac:dyDescent="0.3">
      <c r="F361" s="18">
        <v>7.23</v>
      </c>
    </row>
    <row r="362" spans="6:6" x14ac:dyDescent="0.3">
      <c r="F362" s="18">
        <v>8.2799999999999994</v>
      </c>
    </row>
    <row r="363" spans="6:6" x14ac:dyDescent="0.3">
      <c r="F363" s="18">
        <v>7.17</v>
      </c>
    </row>
    <row r="364" spans="6:6" x14ac:dyDescent="0.3">
      <c r="F364" s="18">
        <v>7.91</v>
      </c>
    </row>
    <row r="365" spans="6:6" x14ac:dyDescent="0.3">
      <c r="F365" s="18">
        <v>6.67</v>
      </c>
    </row>
    <row r="366" spans="6:6" x14ac:dyDescent="0.3">
      <c r="F366" s="18">
        <v>7.22</v>
      </c>
    </row>
    <row r="367" spans="6:6" x14ac:dyDescent="0.3">
      <c r="F367" s="18">
        <v>6.19</v>
      </c>
    </row>
    <row r="368" spans="6:6" x14ac:dyDescent="0.3">
      <c r="F368" s="18">
        <v>5.38</v>
      </c>
    </row>
    <row r="369" spans="6:6" x14ac:dyDescent="0.3">
      <c r="F369" s="18">
        <v>7.56</v>
      </c>
    </row>
    <row r="370" spans="6:6" x14ac:dyDescent="0.3">
      <c r="F370" s="18">
        <v>9</v>
      </c>
    </row>
    <row r="371" spans="6:6" x14ac:dyDescent="0.3">
      <c r="F371" s="18">
        <v>6.9</v>
      </c>
    </row>
    <row r="372" spans="6:6" x14ac:dyDescent="0.3">
      <c r="F372" s="18">
        <v>7.86</v>
      </c>
    </row>
    <row r="373" spans="6:6" x14ac:dyDescent="0.3">
      <c r="F373" s="18">
        <v>6.84</v>
      </c>
    </row>
    <row r="374" spans="6:6" x14ac:dyDescent="0.3">
      <c r="F374" s="18">
        <v>7</v>
      </c>
    </row>
    <row r="375" spans="6:6" x14ac:dyDescent="0.3">
      <c r="F375" s="18">
        <v>7.39</v>
      </c>
    </row>
    <row r="376" spans="6:6" x14ac:dyDescent="0.3">
      <c r="F376" s="18">
        <v>7.18</v>
      </c>
    </row>
    <row r="377" spans="6:6" x14ac:dyDescent="0.3">
      <c r="F377" s="18">
        <v>6.11</v>
      </c>
    </row>
    <row r="378" spans="6:6" x14ac:dyDescent="0.3">
      <c r="F378" s="18">
        <v>8.0500000000000007</v>
      </c>
    </row>
    <row r="379" spans="6:6" x14ac:dyDescent="0.3">
      <c r="F379" s="18">
        <v>6.41</v>
      </c>
    </row>
    <row r="380" spans="6:6" x14ac:dyDescent="0.3">
      <c r="F380" s="18">
        <v>7.53</v>
      </c>
    </row>
    <row r="381" spans="6:6" x14ac:dyDescent="0.3">
      <c r="F381" s="18">
        <v>6.49</v>
      </c>
    </row>
    <row r="382" spans="6:6" x14ac:dyDescent="0.3">
      <c r="F382" s="18">
        <v>5.28</v>
      </c>
    </row>
    <row r="383" spans="6:6" x14ac:dyDescent="0.3">
      <c r="F383" s="18">
        <v>7.24</v>
      </c>
    </row>
    <row r="384" spans="6:6" x14ac:dyDescent="0.3">
      <c r="F384" s="18">
        <v>7.93</v>
      </c>
    </row>
    <row r="385" spans="6:6" x14ac:dyDescent="0.3">
      <c r="F385" s="18">
        <v>7.76</v>
      </c>
    </row>
    <row r="386" spans="6:6" x14ac:dyDescent="0.3">
      <c r="F386" s="18">
        <v>7.5</v>
      </c>
    </row>
    <row r="387" spans="6:6" x14ac:dyDescent="0.3">
      <c r="F387" s="18">
        <v>6.46</v>
      </c>
    </row>
    <row r="388" spans="6:6" x14ac:dyDescent="0.3">
      <c r="F388" s="18">
        <v>6.49</v>
      </c>
    </row>
    <row r="389" spans="6:6" x14ac:dyDescent="0.3">
      <c r="F389" s="18">
        <v>4.68</v>
      </c>
    </row>
    <row r="390" spans="6:6" x14ac:dyDescent="0.3">
      <c r="F390" s="18">
        <v>7.56</v>
      </c>
    </row>
    <row r="391" spans="6:6" x14ac:dyDescent="0.3">
      <c r="F391" s="18">
        <v>5.68</v>
      </c>
    </row>
    <row r="392" spans="6:6" x14ac:dyDescent="0.3">
      <c r="F392" s="18">
        <v>5.87</v>
      </c>
    </row>
    <row r="393" spans="6:6" x14ac:dyDescent="0.3">
      <c r="F393" s="18">
        <v>5.59</v>
      </c>
    </row>
    <row r="394" spans="6:6" x14ac:dyDescent="0.3">
      <c r="F394" s="18">
        <v>7.21</v>
      </c>
    </row>
    <row r="395" spans="6:6" x14ac:dyDescent="0.3">
      <c r="F395" s="18">
        <v>6.44</v>
      </c>
    </row>
    <row r="396" spans="6:6" x14ac:dyDescent="0.3">
      <c r="F396" s="18">
        <v>6.46</v>
      </c>
    </row>
    <row r="397" spans="6:6" x14ac:dyDescent="0.3">
      <c r="F397" s="18">
        <v>8.19</v>
      </c>
    </row>
    <row r="398" spans="6:6" x14ac:dyDescent="0.3">
      <c r="F398" s="18">
        <v>7.97</v>
      </c>
    </row>
    <row r="399" spans="6:6" x14ac:dyDescent="0.3">
      <c r="F399" s="18">
        <v>7.84</v>
      </c>
    </row>
    <row r="400" spans="6:6" x14ac:dyDescent="0.3">
      <c r="F400" s="18">
        <v>7.48</v>
      </c>
    </row>
    <row r="401" spans="6:6" x14ac:dyDescent="0.3">
      <c r="F401" s="18">
        <v>7.22</v>
      </c>
    </row>
    <row r="402" spans="6:6" x14ac:dyDescent="0.3">
      <c r="F402" s="18">
        <v>6.68</v>
      </c>
    </row>
    <row r="403" spans="6:6" x14ac:dyDescent="0.3">
      <c r="F403" s="18">
        <v>9.3000000000000007</v>
      </c>
    </row>
    <row r="404" spans="6:6" x14ac:dyDescent="0.3">
      <c r="F404" s="18">
        <v>6.63</v>
      </c>
    </row>
    <row r="405" spans="6:6" x14ac:dyDescent="0.3">
      <c r="F405" s="18">
        <v>4.9800000000000004</v>
      </c>
    </row>
    <row r="406" spans="6:6" x14ac:dyDescent="0.3">
      <c r="F406" s="18">
        <v>6.71</v>
      </c>
    </row>
    <row r="407" spans="6:6" x14ac:dyDescent="0.3">
      <c r="F407" s="18">
        <v>4.72</v>
      </c>
    </row>
    <row r="408" spans="6:6" x14ac:dyDescent="0.3">
      <c r="F408" s="18">
        <v>6.09</v>
      </c>
    </row>
    <row r="409" spans="6:6" x14ac:dyDescent="0.3">
      <c r="F409" s="18">
        <v>6.52</v>
      </c>
    </row>
    <row r="410" spans="6:6" x14ac:dyDescent="0.3">
      <c r="F410" s="18">
        <v>6.67</v>
      </c>
    </row>
    <row r="411" spans="6:6" x14ac:dyDescent="0.3">
      <c r="F411" s="18">
        <v>5.08</v>
      </c>
    </row>
    <row r="412" spans="6:6" x14ac:dyDescent="0.3">
      <c r="F412" s="18">
        <v>7.72</v>
      </c>
    </row>
    <row r="413" spans="6:6" x14ac:dyDescent="0.3">
      <c r="F413" s="18">
        <v>7.74</v>
      </c>
    </row>
    <row r="414" spans="6:6" x14ac:dyDescent="0.3">
      <c r="F414" s="18">
        <v>7.73</v>
      </c>
    </row>
    <row r="415" spans="6:6" x14ac:dyDescent="0.3">
      <c r="F415" s="18">
        <v>8.0299999999999994</v>
      </c>
    </row>
    <row r="416" spans="6:6" x14ac:dyDescent="0.3">
      <c r="F416" s="18">
        <v>7.26</v>
      </c>
    </row>
    <row r="417" spans="6:6" x14ac:dyDescent="0.3">
      <c r="F417" s="18">
        <v>6.94</v>
      </c>
    </row>
    <row r="418" spans="6:6" x14ac:dyDescent="0.3">
      <c r="F418" s="18">
        <v>7.04</v>
      </c>
    </row>
    <row r="419" spans="6:6" x14ac:dyDescent="0.3">
      <c r="F419" s="18">
        <v>7.77</v>
      </c>
    </row>
    <row r="420" spans="6:6" x14ac:dyDescent="0.3">
      <c r="F420" s="18">
        <v>5.91</v>
      </c>
    </row>
    <row r="421" spans="6:6" x14ac:dyDescent="0.3">
      <c r="F421" s="18">
        <v>7.63</v>
      </c>
    </row>
    <row r="422" spans="6:6" x14ac:dyDescent="0.3">
      <c r="F422" s="18">
        <v>8.83</v>
      </c>
    </row>
    <row r="423" spans="6:6" x14ac:dyDescent="0.3">
      <c r="F423" s="18">
        <v>9.5399999999999991</v>
      </c>
    </row>
    <row r="424" spans="6:6" x14ac:dyDescent="0.3">
      <c r="F424" s="18">
        <v>6.69</v>
      </c>
    </row>
    <row r="425" spans="6:6" x14ac:dyDescent="0.3">
      <c r="F425" s="19">
        <v>7.54</v>
      </c>
    </row>
  </sheetData>
  <mergeCells count="1">
    <mergeCell ref="E4:J9"/>
  </mergeCells>
  <hyperlinks>
    <hyperlink ref="D2" location="Contents!C15" display="Contents" xr:uid="{0D15DFC3-4E77-43A5-8068-A61AC4CACE2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018F2-6FEE-4CE0-A08E-83367D93556D}">
  <sheetPr codeName="Sheet5">
    <tabColor rgb="FF92D050"/>
  </sheetPr>
  <dimension ref="B2:BR417"/>
  <sheetViews>
    <sheetView showGridLines="0" showRowColHeaders="0" zoomScale="130" zoomScaleNormal="130" workbookViewId="0">
      <pane ySplit="12" topLeftCell="A13" activePane="bottomLeft" state="frozen"/>
      <selection pane="bottomLeft" activeCell="B2" sqref="B2"/>
    </sheetView>
  </sheetViews>
  <sheetFormatPr defaultRowHeight="14.4" x14ac:dyDescent="0.3"/>
  <cols>
    <col min="1" max="1" width="5.77734375" customWidth="1"/>
    <col min="11" max="12" width="4.77734375" customWidth="1"/>
    <col min="22" max="22" width="7.21875" customWidth="1"/>
    <col min="24" max="24" width="7.21875" customWidth="1"/>
    <col min="26" max="26" width="7.21875" customWidth="1"/>
    <col min="28" max="28" width="7.21875" customWidth="1"/>
    <col min="30" max="30" width="7.21875" customWidth="1"/>
    <col min="32" max="32" width="5.33203125" customWidth="1"/>
    <col min="35" max="35" width="5.33203125" customWidth="1"/>
    <col min="42" max="42" width="5.33203125" customWidth="1"/>
    <col min="50" max="50" width="5.33203125" customWidth="1"/>
    <col min="52" max="52" width="6.109375" customWidth="1"/>
    <col min="54" max="54" width="6.109375" customWidth="1"/>
    <col min="56" max="56" width="6.109375" customWidth="1"/>
    <col min="63" max="63" width="6.109375" customWidth="1"/>
  </cols>
  <sheetData>
    <row r="2" spans="2:70" x14ac:dyDescent="0.3">
      <c r="B2" s="10" t="s">
        <v>99</v>
      </c>
    </row>
    <row r="3" spans="2:70" ht="4.95" customHeight="1" thickBot="1" x14ac:dyDescent="0.35"/>
    <row r="4" spans="2:70" ht="14.4" customHeight="1" x14ac:dyDescent="0.3">
      <c r="C4" s="267" t="s">
        <v>2666</v>
      </c>
      <c r="D4" s="268"/>
      <c r="E4" s="268"/>
      <c r="F4" s="268"/>
      <c r="G4" s="268"/>
      <c r="H4" s="268"/>
      <c r="I4" s="268"/>
      <c r="J4" s="269"/>
      <c r="V4" s="267" t="s">
        <v>4122</v>
      </c>
      <c r="W4" s="268"/>
      <c r="X4" s="268"/>
      <c r="Y4" s="268"/>
      <c r="Z4" s="268"/>
      <c r="AA4" s="268"/>
      <c r="AB4" s="268"/>
      <c r="AC4" s="268"/>
      <c r="AD4" s="269"/>
      <c r="AF4" s="267" t="s">
        <v>4123</v>
      </c>
      <c r="AG4" s="268"/>
      <c r="AH4" s="268"/>
      <c r="AI4" s="268"/>
      <c r="AJ4" s="268"/>
      <c r="AK4" s="268"/>
      <c r="AL4" s="268"/>
      <c r="AM4" s="268"/>
      <c r="AN4" s="268"/>
      <c r="AO4" s="268"/>
      <c r="AP4" s="268"/>
      <c r="AQ4" s="268"/>
      <c r="AR4" s="268"/>
      <c r="AS4" s="268"/>
      <c r="AT4" s="268"/>
      <c r="AU4" s="268"/>
      <c r="AV4" s="268"/>
      <c r="AW4" s="268"/>
      <c r="AX4" s="269"/>
    </row>
    <row r="5" spans="2:70" ht="14.4" customHeight="1" thickBot="1" x14ac:dyDescent="0.35">
      <c r="C5" s="270"/>
      <c r="D5" s="271"/>
      <c r="E5" s="271"/>
      <c r="F5" s="271"/>
      <c r="G5" s="271"/>
      <c r="H5" s="271"/>
      <c r="I5" s="271"/>
      <c r="J5" s="272"/>
      <c r="V5" s="270"/>
      <c r="W5" s="271"/>
      <c r="X5" s="271"/>
      <c r="Y5" s="271"/>
      <c r="Z5" s="271"/>
      <c r="AA5" s="271"/>
      <c r="AB5" s="271"/>
      <c r="AC5" s="271"/>
      <c r="AD5" s="272"/>
      <c r="AF5" s="270"/>
      <c r="AG5" s="271"/>
      <c r="AH5" s="271"/>
      <c r="AI5" s="271"/>
      <c r="AJ5" s="271"/>
      <c r="AK5" s="271"/>
      <c r="AL5" s="271"/>
      <c r="AM5" s="271"/>
      <c r="AN5" s="271"/>
      <c r="AO5" s="271"/>
      <c r="AP5" s="271"/>
      <c r="AQ5" s="271"/>
      <c r="AR5" s="271"/>
      <c r="AS5" s="271"/>
      <c r="AT5" s="271"/>
      <c r="AU5" s="271"/>
      <c r="AV5" s="271"/>
      <c r="AW5" s="271"/>
      <c r="AX5" s="272"/>
    </row>
    <row r="6" spans="2:70" ht="14.4" customHeight="1" x14ac:dyDescent="0.3">
      <c r="C6" s="270"/>
      <c r="D6" s="271"/>
      <c r="E6" s="271"/>
      <c r="F6" s="271"/>
      <c r="G6" s="271"/>
      <c r="H6" s="271"/>
      <c r="I6" s="271"/>
      <c r="J6" s="272"/>
      <c r="V6" s="270"/>
      <c r="W6" s="271"/>
      <c r="X6" s="271"/>
      <c r="Y6" s="271"/>
      <c r="Z6" s="271"/>
      <c r="AA6" s="271"/>
      <c r="AB6" s="271"/>
      <c r="AC6" s="271"/>
      <c r="AD6" s="272"/>
      <c r="AF6" s="270"/>
      <c r="AG6" s="271"/>
      <c r="AH6" s="271"/>
      <c r="AI6" s="271"/>
      <c r="AJ6" s="271"/>
      <c r="AK6" s="271"/>
      <c r="AL6" s="271"/>
      <c r="AM6" s="271"/>
      <c r="AN6" s="271"/>
      <c r="AO6" s="271"/>
      <c r="AP6" s="271"/>
      <c r="AQ6" s="271"/>
      <c r="AR6" s="271"/>
      <c r="AS6" s="271"/>
      <c r="AT6" s="271"/>
      <c r="AU6" s="271"/>
      <c r="AV6" s="271"/>
      <c r="AW6" s="271"/>
      <c r="AX6" s="272"/>
      <c r="AZ6" s="267" t="s">
        <v>4124</v>
      </c>
      <c r="BA6" s="268"/>
      <c r="BB6" s="268"/>
      <c r="BC6" s="268"/>
      <c r="BD6" s="268"/>
      <c r="BE6" s="268"/>
      <c r="BF6" s="268"/>
      <c r="BG6" s="268"/>
      <c r="BH6" s="268"/>
      <c r="BI6" s="268"/>
      <c r="BJ6" s="268"/>
      <c r="BK6" s="269"/>
    </row>
    <row r="7" spans="2:70" ht="14.4" customHeight="1" thickBot="1" x14ac:dyDescent="0.35">
      <c r="C7" s="270"/>
      <c r="D7" s="271"/>
      <c r="E7" s="271"/>
      <c r="F7" s="271"/>
      <c r="G7" s="271"/>
      <c r="H7" s="271"/>
      <c r="I7" s="271"/>
      <c r="J7" s="272"/>
      <c r="M7" s="13"/>
      <c r="N7" s="13"/>
      <c r="O7" s="13"/>
      <c r="P7" s="13"/>
      <c r="Q7" s="13"/>
      <c r="R7" s="13"/>
      <c r="S7" s="13"/>
      <c r="T7" s="13"/>
      <c r="V7" s="270"/>
      <c r="W7" s="271"/>
      <c r="X7" s="271"/>
      <c r="Y7" s="271"/>
      <c r="Z7" s="271"/>
      <c r="AA7" s="271"/>
      <c r="AB7" s="271"/>
      <c r="AC7" s="271"/>
      <c r="AD7" s="272"/>
      <c r="AF7" s="270"/>
      <c r="AG7" s="271"/>
      <c r="AH7" s="271"/>
      <c r="AI7" s="271"/>
      <c r="AJ7" s="271"/>
      <c r="AK7" s="271"/>
      <c r="AL7" s="271"/>
      <c r="AM7" s="271"/>
      <c r="AN7" s="271"/>
      <c r="AO7" s="271"/>
      <c r="AP7" s="271"/>
      <c r="AQ7" s="271"/>
      <c r="AR7" s="271"/>
      <c r="AS7" s="271"/>
      <c r="AT7" s="271"/>
      <c r="AU7" s="271"/>
      <c r="AV7" s="271"/>
      <c r="AW7" s="271"/>
      <c r="AX7" s="272"/>
      <c r="AZ7" s="270"/>
      <c r="BA7" s="271"/>
      <c r="BB7" s="271"/>
      <c r="BC7" s="271"/>
      <c r="BD7" s="271"/>
      <c r="BE7" s="271"/>
      <c r="BF7" s="271"/>
      <c r="BG7" s="271"/>
      <c r="BH7" s="271"/>
      <c r="BI7" s="271"/>
      <c r="BJ7" s="271"/>
      <c r="BK7" s="272"/>
    </row>
    <row r="8" spans="2:70" ht="14.4" customHeight="1" x14ac:dyDescent="0.3">
      <c r="C8" s="270"/>
      <c r="D8" s="271"/>
      <c r="E8" s="271"/>
      <c r="F8" s="271"/>
      <c r="G8" s="271"/>
      <c r="H8" s="271"/>
      <c r="I8" s="271"/>
      <c r="J8" s="272"/>
      <c r="M8" s="267" t="s">
        <v>2678</v>
      </c>
      <c r="N8" s="268"/>
      <c r="O8" s="268"/>
      <c r="P8" s="268"/>
      <c r="Q8" s="268"/>
      <c r="R8" s="268"/>
      <c r="S8" s="268"/>
      <c r="T8" s="269"/>
      <c r="V8" s="270"/>
      <c r="W8" s="271"/>
      <c r="X8" s="271"/>
      <c r="Y8" s="271"/>
      <c r="Z8" s="271"/>
      <c r="AA8" s="271"/>
      <c r="AB8" s="271"/>
      <c r="AC8" s="271"/>
      <c r="AD8" s="272"/>
      <c r="AF8" s="270"/>
      <c r="AG8" s="271"/>
      <c r="AH8" s="271"/>
      <c r="AI8" s="271"/>
      <c r="AJ8" s="271"/>
      <c r="AK8" s="271"/>
      <c r="AL8" s="271"/>
      <c r="AM8" s="271"/>
      <c r="AN8" s="271"/>
      <c r="AO8" s="271"/>
      <c r="AP8" s="271"/>
      <c r="AQ8" s="271"/>
      <c r="AR8" s="271"/>
      <c r="AS8" s="271"/>
      <c r="AT8" s="271"/>
      <c r="AU8" s="271"/>
      <c r="AV8" s="271"/>
      <c r="AW8" s="271"/>
      <c r="AX8" s="272"/>
      <c r="AZ8" s="270"/>
      <c r="BA8" s="271"/>
      <c r="BB8" s="271"/>
      <c r="BC8" s="271"/>
      <c r="BD8" s="271"/>
      <c r="BE8" s="271"/>
      <c r="BF8" s="271"/>
      <c r="BG8" s="271"/>
      <c r="BH8" s="271"/>
      <c r="BI8" s="271"/>
      <c r="BJ8" s="271"/>
      <c r="BK8" s="272"/>
    </row>
    <row r="9" spans="2:70" ht="14.4" customHeight="1" x14ac:dyDescent="0.3">
      <c r="C9" s="270"/>
      <c r="D9" s="271"/>
      <c r="E9" s="271"/>
      <c r="F9" s="271"/>
      <c r="G9" s="271"/>
      <c r="H9" s="271"/>
      <c r="I9" s="271"/>
      <c r="J9" s="272"/>
      <c r="M9" s="270"/>
      <c r="N9" s="271"/>
      <c r="O9" s="271"/>
      <c r="P9" s="271"/>
      <c r="Q9" s="271"/>
      <c r="R9" s="271"/>
      <c r="S9" s="271"/>
      <c r="T9" s="272"/>
      <c r="V9" s="270"/>
      <c r="W9" s="271"/>
      <c r="X9" s="271"/>
      <c r="Y9" s="271"/>
      <c r="Z9" s="271"/>
      <c r="AA9" s="271"/>
      <c r="AB9" s="271"/>
      <c r="AC9" s="271"/>
      <c r="AD9" s="272"/>
      <c r="AF9" s="270"/>
      <c r="AG9" s="271"/>
      <c r="AH9" s="271"/>
      <c r="AI9" s="271"/>
      <c r="AJ9" s="271"/>
      <c r="AK9" s="271"/>
      <c r="AL9" s="271"/>
      <c r="AM9" s="271"/>
      <c r="AN9" s="271"/>
      <c r="AO9" s="271"/>
      <c r="AP9" s="271"/>
      <c r="AQ9" s="271"/>
      <c r="AR9" s="271"/>
      <c r="AS9" s="271"/>
      <c r="AT9" s="271"/>
      <c r="AU9" s="271"/>
      <c r="AV9" s="271"/>
      <c r="AW9" s="271"/>
      <c r="AX9" s="272"/>
      <c r="AZ9" s="270"/>
      <c r="BA9" s="271"/>
      <c r="BB9" s="271"/>
      <c r="BC9" s="271"/>
      <c r="BD9" s="271"/>
      <c r="BE9" s="271"/>
      <c r="BF9" s="271"/>
      <c r="BG9" s="271"/>
      <c r="BH9" s="271"/>
      <c r="BI9" s="271"/>
      <c r="BJ9" s="271"/>
      <c r="BK9" s="272"/>
      <c r="BL9" s="13"/>
      <c r="BM9" s="13"/>
      <c r="BN9" s="13"/>
      <c r="BO9" s="13"/>
      <c r="BP9" s="13"/>
      <c r="BQ9" s="13"/>
    </row>
    <row r="10" spans="2:70" ht="15" customHeight="1" thickBot="1" x14ac:dyDescent="0.35">
      <c r="C10" s="273"/>
      <c r="D10" s="274"/>
      <c r="E10" s="274"/>
      <c r="F10" s="274"/>
      <c r="G10" s="274"/>
      <c r="H10" s="274"/>
      <c r="I10" s="274"/>
      <c r="J10" s="275"/>
      <c r="M10" s="273"/>
      <c r="N10" s="274"/>
      <c r="O10" s="274"/>
      <c r="P10" s="274"/>
      <c r="Q10" s="274"/>
      <c r="R10" s="274"/>
      <c r="S10" s="274"/>
      <c r="T10" s="275"/>
      <c r="V10" s="273"/>
      <c r="W10" s="274"/>
      <c r="X10" s="274"/>
      <c r="Y10" s="274"/>
      <c r="Z10" s="274"/>
      <c r="AA10" s="274"/>
      <c r="AB10" s="274"/>
      <c r="AC10" s="274"/>
      <c r="AD10" s="275"/>
      <c r="AF10" s="273"/>
      <c r="AG10" s="274"/>
      <c r="AH10" s="274"/>
      <c r="AI10" s="274"/>
      <c r="AJ10" s="274"/>
      <c r="AK10" s="274"/>
      <c r="AL10" s="274"/>
      <c r="AM10" s="274"/>
      <c r="AN10" s="274"/>
      <c r="AO10" s="274"/>
      <c r="AP10" s="274"/>
      <c r="AQ10" s="274"/>
      <c r="AR10" s="274"/>
      <c r="AS10" s="274"/>
      <c r="AT10" s="274"/>
      <c r="AU10" s="274"/>
      <c r="AV10" s="274"/>
      <c r="AW10" s="274"/>
      <c r="AX10" s="275"/>
      <c r="AZ10" s="273"/>
      <c r="BA10" s="274"/>
      <c r="BB10" s="274"/>
      <c r="BC10" s="274"/>
      <c r="BD10" s="274"/>
      <c r="BE10" s="274"/>
      <c r="BF10" s="274"/>
      <c r="BG10" s="274"/>
      <c r="BH10" s="274"/>
      <c r="BI10" s="274"/>
      <c r="BJ10" s="274"/>
      <c r="BK10" s="275"/>
      <c r="BL10" s="13"/>
      <c r="BM10" s="13"/>
      <c r="BN10" s="13"/>
      <c r="BO10" s="13"/>
      <c r="BP10" s="13"/>
      <c r="BQ10" s="13"/>
      <c r="BR10" s="13"/>
    </row>
    <row r="11" spans="2:70" ht="7.05" customHeight="1" x14ac:dyDescent="0.3"/>
    <row r="12" spans="2:70" x14ac:dyDescent="0.3">
      <c r="W12" s="296" t="s">
        <v>2672</v>
      </c>
      <c r="X12" s="297"/>
      <c r="Y12" s="297"/>
      <c r="Z12" s="297"/>
      <c r="AA12" s="297"/>
      <c r="AB12" s="297"/>
      <c r="AC12" s="298"/>
    </row>
    <row r="13" spans="2:70" ht="7.05" customHeight="1" x14ac:dyDescent="0.3">
      <c r="W13" s="23"/>
      <c r="X13" s="20"/>
      <c r="Y13" s="23"/>
      <c r="Z13" s="20"/>
      <c r="AA13" s="23"/>
      <c r="AB13" s="20"/>
      <c r="AC13" s="23"/>
    </row>
    <row r="14" spans="2:70" ht="15" thickBot="1" x14ac:dyDescent="0.35">
      <c r="D14" s="164" t="s">
        <v>0</v>
      </c>
      <c r="E14" s="165" t="s">
        <v>1</v>
      </c>
      <c r="F14" s="165" t="s">
        <v>2</v>
      </c>
      <c r="G14" s="165" t="s">
        <v>3</v>
      </c>
      <c r="H14" s="165" t="s">
        <v>4</v>
      </c>
      <c r="I14" s="166" t="s">
        <v>5</v>
      </c>
      <c r="W14" s="129" t="s">
        <v>2668</v>
      </c>
      <c r="Y14" s="129" t="s">
        <v>2669</v>
      </c>
      <c r="AA14" s="129" t="s">
        <v>2670</v>
      </c>
      <c r="AC14" s="129" t="s">
        <v>2671</v>
      </c>
      <c r="AG14" s="313" t="s">
        <v>2673</v>
      </c>
      <c r="AH14" s="314"/>
      <c r="AJ14" s="313" t="s">
        <v>2674</v>
      </c>
      <c r="AK14" s="315"/>
      <c r="AL14" s="315"/>
      <c r="AM14" s="315"/>
      <c r="AN14" s="315"/>
      <c r="AO14" s="314"/>
      <c r="AQ14" s="313" t="s">
        <v>2675</v>
      </c>
      <c r="AR14" s="315"/>
      <c r="AS14" s="315"/>
      <c r="AT14" s="315"/>
      <c r="AU14" s="315"/>
      <c r="AV14" s="315"/>
      <c r="AW14" s="314"/>
    </row>
    <row r="15" spans="2:70" x14ac:dyDescent="0.3">
      <c r="D15" s="32" t="s">
        <v>106</v>
      </c>
      <c r="E15" s="33">
        <v>6.36</v>
      </c>
      <c r="F15" s="33">
        <v>-0.53</v>
      </c>
      <c r="G15" s="33">
        <v>23.57</v>
      </c>
      <c r="H15" s="33">
        <v>4.66</v>
      </c>
      <c r="I15" s="34">
        <v>-5.1100000000000003</v>
      </c>
      <c r="N15" s="14" t="str" cm="1">
        <f t="array" aca="1" ref="N15:N414" ca="1">OUTLIERS(D14:I414)</f>
        <v>Item_120</v>
      </c>
      <c r="P15" s="267" t="s">
        <v>2667</v>
      </c>
      <c r="Q15" s="268"/>
      <c r="R15" s="268"/>
      <c r="S15" s="269"/>
      <c r="W15" s="14" t="str" cm="1">
        <f t="array" aca="1" ref="W15:W414" ca="1">OUTLIERS($D$14:$I$414,0)</f>
        <v>Item_120</v>
      </c>
      <c r="Y15" s="14" t="str" cm="1">
        <f t="array" aca="1" ref="Y15:Y413" ca="1">OUTLIERS($D$14:$I$414,0.5)</f>
        <v>Item_272</v>
      </c>
      <c r="AA15" s="14" t="str" cm="1">
        <f t="array" aca="1" ref="AA15:AA360" ca="1">OUTLIERS($D$14:$I$414,1)</f>
        <v>Item_265</v>
      </c>
      <c r="AC15" s="14" t="str" cm="1">
        <f t="array" aca="1" ref="AC15:AC214" ca="1">OUTLIERS($D$14:$I$414,1.5)</f>
        <v>Item_265</v>
      </c>
      <c r="AG15" s="27" t="str" cm="1">
        <f t="array" aca="1" ref="AG15:AH214" ca="1">OUTLIERS($D$14:$I$414,1.5,1)</f>
        <v>Item_265</v>
      </c>
      <c r="AH15" s="5">
        <f ca="1"/>
        <v>0.50219999999999998</v>
      </c>
      <c r="AJ15" s="27" t="str" cm="1">
        <f t="array" aca="1" ref="AJ15:AO214" ca="1">OUTLIERS($D$14:$I$414,1.5,2)</f>
        <v>Item_265</v>
      </c>
      <c r="AK15" s="15">
        <f ca="1"/>
        <v>11.7</v>
      </c>
      <c r="AL15" s="15">
        <f ca="1"/>
        <v>28.08</v>
      </c>
      <c r="AM15" s="15">
        <f ca="1"/>
        <v>0.22</v>
      </c>
      <c r="AN15" s="15">
        <f ca="1"/>
        <v>7.19</v>
      </c>
      <c r="AO15" s="5">
        <f ca="1"/>
        <v>17.91</v>
      </c>
      <c r="AQ15" s="27" t="str" cm="1">
        <f t="array" aca="1" ref="AQ15:AW214" ca="1">OUTLIERS($D$14:$I$414,1.5,3)</f>
        <v>Item_265</v>
      </c>
      <c r="AR15" s="15">
        <f ca="1"/>
        <v>11.7</v>
      </c>
      <c r="AS15" s="15">
        <f ca="1"/>
        <v>28.08</v>
      </c>
      <c r="AT15" s="15">
        <f ca="1"/>
        <v>0.22</v>
      </c>
      <c r="AU15" s="15">
        <f ca="1"/>
        <v>7.19</v>
      </c>
      <c r="AV15" s="15">
        <f ca="1"/>
        <v>17.91</v>
      </c>
      <c r="AW15" s="5">
        <f ca="1"/>
        <v>0.50219999999999998</v>
      </c>
      <c r="BA15" s="14" t="str" cm="1">
        <f t="array" aca="1" ref="BA15:BA24" ca="1">OUTLIERS($D$14:$I$414,1,,10)</f>
        <v>Item_265</v>
      </c>
      <c r="BC15" s="14" t="str" cm="1">
        <f t="array" aca="1" ref="BC15:BC29" ca="1">OUTLIERS($D$14:$I$414,1.5,,15)</f>
        <v>Item_265</v>
      </c>
      <c r="BE15" s="27" t="str" cm="1">
        <f t="array" aca="1" ref="BE15:BJ20" ca="1">OUTLIERS($D$14:$I$414,1,2,6)</f>
        <v>Item_265</v>
      </c>
      <c r="BF15" s="15">
        <f ca="1"/>
        <v>11.7</v>
      </c>
      <c r="BG15" s="15">
        <f ca="1"/>
        <v>28.08</v>
      </c>
      <c r="BH15" s="15">
        <f ca="1"/>
        <v>0.22</v>
      </c>
      <c r="BI15" s="15">
        <f ca="1"/>
        <v>7.19</v>
      </c>
      <c r="BJ15" s="5">
        <f ca="1"/>
        <v>17.91</v>
      </c>
    </row>
    <row r="16" spans="2:70" x14ac:dyDescent="0.3">
      <c r="D16" s="32" t="s">
        <v>107</v>
      </c>
      <c r="E16" s="33">
        <v>8.1</v>
      </c>
      <c r="F16" s="33">
        <v>-6.76</v>
      </c>
      <c r="G16" s="33">
        <v>-5.68</v>
      </c>
      <c r="H16" s="33">
        <v>3.34</v>
      </c>
      <c r="I16" s="34">
        <v>1.18</v>
      </c>
      <c r="N16" s="18" t="str">
        <f ca="1"/>
        <v>Item_272</v>
      </c>
      <c r="P16" s="270"/>
      <c r="Q16" s="271"/>
      <c r="R16" s="271"/>
      <c r="S16" s="272"/>
      <c r="W16" s="18" t="str">
        <f ca="1"/>
        <v>Item_272</v>
      </c>
      <c r="Y16" s="18" t="str">
        <f ca="1"/>
        <v>Item_265</v>
      </c>
      <c r="AA16" s="18" t="str">
        <f ca="1"/>
        <v>Item_272</v>
      </c>
      <c r="AC16" s="18" t="str">
        <f ca="1"/>
        <v>Item_52</v>
      </c>
      <c r="AG16" s="7" t="str">
        <f ca="1"/>
        <v>Item_52</v>
      </c>
      <c r="AH16" s="8">
        <f ca="1"/>
        <v>0.4143</v>
      </c>
      <c r="AJ16" s="7" t="str">
        <f ca="1"/>
        <v>Item_52</v>
      </c>
      <c r="AK16">
        <f ca="1"/>
        <v>-4.05</v>
      </c>
      <c r="AL16">
        <f ca="1"/>
        <v>-6.34</v>
      </c>
      <c r="AM16">
        <f ca="1"/>
        <v>-28.61</v>
      </c>
      <c r="AN16">
        <f ca="1"/>
        <v>1.63</v>
      </c>
      <c r="AO16" s="8">
        <f ca="1"/>
        <v>14.99</v>
      </c>
      <c r="AQ16" s="7" t="str">
        <f ca="1"/>
        <v>Item_52</v>
      </c>
      <c r="AR16">
        <f ca="1"/>
        <v>-4.05</v>
      </c>
      <c r="AS16">
        <f ca="1"/>
        <v>-6.34</v>
      </c>
      <c r="AT16">
        <f ca="1"/>
        <v>-28.61</v>
      </c>
      <c r="AU16">
        <f ca="1"/>
        <v>1.63</v>
      </c>
      <c r="AV16">
        <f ca="1"/>
        <v>14.99</v>
      </c>
      <c r="AW16" s="8">
        <f ca="1"/>
        <v>0.4143</v>
      </c>
      <c r="BA16" s="18" t="str">
        <f ca="1"/>
        <v>Item_272</v>
      </c>
      <c r="BC16" s="18" t="str">
        <f ca="1"/>
        <v>Item_52</v>
      </c>
      <c r="BE16" s="7" t="str">
        <f ca="1"/>
        <v>Item_272</v>
      </c>
      <c r="BF16">
        <f ca="1"/>
        <v>15.09</v>
      </c>
      <c r="BG16">
        <f ca="1"/>
        <v>-0.56000000000000005</v>
      </c>
      <c r="BH16">
        <f ca="1"/>
        <v>-8.81</v>
      </c>
      <c r="BI16">
        <f ca="1"/>
        <v>-8.81</v>
      </c>
      <c r="BJ16" s="8">
        <f ca="1"/>
        <v>15.5</v>
      </c>
    </row>
    <row r="17" spans="4:62" x14ac:dyDescent="0.3">
      <c r="D17" s="32" t="s">
        <v>108</v>
      </c>
      <c r="E17" s="33">
        <v>7.83</v>
      </c>
      <c r="F17" s="33">
        <v>2.44</v>
      </c>
      <c r="G17" s="33">
        <v>-3.94</v>
      </c>
      <c r="H17" s="33">
        <v>13.77</v>
      </c>
      <c r="I17" s="34">
        <v>5.25</v>
      </c>
      <c r="N17" s="18" t="str">
        <f ca="1"/>
        <v>Item_363</v>
      </c>
      <c r="P17" s="270"/>
      <c r="Q17" s="271"/>
      <c r="R17" s="271"/>
      <c r="S17" s="272"/>
      <c r="W17" s="18" t="str">
        <f ca="1"/>
        <v>Item_363</v>
      </c>
      <c r="Y17" s="18" t="str">
        <f ca="1"/>
        <v>Item_120</v>
      </c>
      <c r="AA17" s="18" t="str">
        <f ca="1"/>
        <v>Item_363</v>
      </c>
      <c r="AC17" s="18" t="str">
        <f ca="1"/>
        <v>Item_272</v>
      </c>
      <c r="AG17" s="7" t="str">
        <f ca="1"/>
        <v>Item_272</v>
      </c>
      <c r="AH17" s="8">
        <f ca="1"/>
        <v>0.4128</v>
      </c>
      <c r="AJ17" s="7" t="str">
        <f ca="1"/>
        <v>Item_272</v>
      </c>
      <c r="AK17">
        <f ca="1"/>
        <v>15.09</v>
      </c>
      <c r="AL17">
        <f ca="1"/>
        <v>-0.56000000000000005</v>
      </c>
      <c r="AM17">
        <f ca="1"/>
        <v>-8.81</v>
      </c>
      <c r="AN17">
        <f ca="1"/>
        <v>-8.81</v>
      </c>
      <c r="AO17" s="8">
        <f ca="1"/>
        <v>15.5</v>
      </c>
      <c r="AQ17" s="7" t="str">
        <f ca="1"/>
        <v>Item_272</v>
      </c>
      <c r="AR17">
        <f ca="1"/>
        <v>15.09</v>
      </c>
      <c r="AS17">
        <f ca="1"/>
        <v>-0.56000000000000005</v>
      </c>
      <c r="AT17">
        <f ca="1"/>
        <v>-8.81</v>
      </c>
      <c r="AU17">
        <f ca="1"/>
        <v>-8.81</v>
      </c>
      <c r="AV17">
        <f ca="1"/>
        <v>15.5</v>
      </c>
      <c r="AW17" s="8">
        <f ca="1"/>
        <v>0.4128</v>
      </c>
      <c r="BA17" s="18" t="str">
        <f ca="1"/>
        <v>Item_363</v>
      </c>
      <c r="BC17" s="18" t="str">
        <f ca="1"/>
        <v>Item_272</v>
      </c>
      <c r="BE17" s="7" t="str">
        <f ca="1"/>
        <v>Item_363</v>
      </c>
      <c r="BF17">
        <f ca="1"/>
        <v>12.55</v>
      </c>
      <c r="BG17">
        <f ca="1"/>
        <v>0.83</v>
      </c>
      <c r="BH17">
        <f ca="1"/>
        <v>-13.62</v>
      </c>
      <c r="BI17">
        <f ca="1"/>
        <v>-8.39</v>
      </c>
      <c r="BJ17" s="8">
        <f ca="1"/>
        <v>13.61</v>
      </c>
    </row>
    <row r="18" spans="4:62" x14ac:dyDescent="0.3">
      <c r="D18" s="32" t="s">
        <v>109</v>
      </c>
      <c r="E18" s="33">
        <v>3.97</v>
      </c>
      <c r="F18" s="33">
        <v>-19.86</v>
      </c>
      <c r="G18" s="33">
        <v>-16.14</v>
      </c>
      <c r="H18" s="33">
        <v>5.96</v>
      </c>
      <c r="I18" s="34">
        <v>15.86</v>
      </c>
      <c r="N18" s="18" t="str">
        <f ca="1"/>
        <v>Item_52</v>
      </c>
      <c r="P18" s="270"/>
      <c r="Q18" s="271"/>
      <c r="R18" s="271"/>
      <c r="S18" s="272"/>
      <c r="W18" s="18" t="str">
        <f ca="1"/>
        <v>Item_52</v>
      </c>
      <c r="Y18" s="18" t="str">
        <f ca="1"/>
        <v>Item_363</v>
      </c>
      <c r="AA18" s="18" t="str">
        <f ca="1"/>
        <v>Item_52</v>
      </c>
      <c r="AC18" s="18" t="str">
        <f ca="1"/>
        <v>Item_29</v>
      </c>
      <c r="AG18" s="7" t="str">
        <f ca="1"/>
        <v>Item_29</v>
      </c>
      <c r="AH18" s="8">
        <f ca="1"/>
        <v>0.39839999999999998</v>
      </c>
      <c r="AJ18" s="7" t="str">
        <f ca="1"/>
        <v>Item_29</v>
      </c>
      <c r="AK18">
        <f ca="1"/>
        <v>2.39</v>
      </c>
      <c r="AL18">
        <f ca="1"/>
        <v>-19.170000000000002</v>
      </c>
      <c r="AM18">
        <f ca="1"/>
        <v>5.95</v>
      </c>
      <c r="AN18">
        <f ca="1"/>
        <v>24.64</v>
      </c>
      <c r="AO18" s="8">
        <f ca="1"/>
        <v>3.01</v>
      </c>
      <c r="AQ18" s="7" t="str">
        <f ca="1"/>
        <v>Item_29</v>
      </c>
      <c r="AR18">
        <f ca="1"/>
        <v>2.39</v>
      </c>
      <c r="AS18">
        <f ca="1"/>
        <v>-19.170000000000002</v>
      </c>
      <c r="AT18">
        <f ca="1"/>
        <v>5.95</v>
      </c>
      <c r="AU18">
        <f ca="1"/>
        <v>24.64</v>
      </c>
      <c r="AV18">
        <f ca="1"/>
        <v>3.01</v>
      </c>
      <c r="AW18" s="8">
        <f ca="1"/>
        <v>0.39839999999999998</v>
      </c>
      <c r="BA18" s="18" t="str">
        <f ca="1"/>
        <v>Item_52</v>
      </c>
      <c r="BC18" s="18" t="str">
        <f ca="1"/>
        <v>Item_29</v>
      </c>
      <c r="BE18" s="7" t="str">
        <f ca="1"/>
        <v>Item_52</v>
      </c>
      <c r="BF18">
        <f ca="1"/>
        <v>-4.05</v>
      </c>
      <c r="BG18">
        <f ca="1"/>
        <v>-6.34</v>
      </c>
      <c r="BH18">
        <f ca="1"/>
        <v>-28.61</v>
      </c>
      <c r="BI18">
        <f ca="1"/>
        <v>1.63</v>
      </c>
      <c r="BJ18" s="8">
        <f ca="1"/>
        <v>14.99</v>
      </c>
    </row>
    <row r="19" spans="4:62" x14ac:dyDescent="0.3">
      <c r="D19" s="32" t="s">
        <v>110</v>
      </c>
      <c r="E19" s="33">
        <v>9.69</v>
      </c>
      <c r="F19" s="33">
        <v>-16.649999999999999</v>
      </c>
      <c r="G19" s="33">
        <v>13.54</v>
      </c>
      <c r="H19" s="33">
        <v>1.0900000000000001</v>
      </c>
      <c r="I19" s="34">
        <v>10.57</v>
      </c>
      <c r="N19" s="18" t="str">
        <f ca="1"/>
        <v>Item_265</v>
      </c>
      <c r="P19" s="270"/>
      <c r="Q19" s="271"/>
      <c r="R19" s="271"/>
      <c r="S19" s="272"/>
      <c r="W19" s="18" t="str">
        <f ca="1"/>
        <v>Item_265</v>
      </c>
      <c r="Y19" s="18" t="str">
        <f ca="1"/>
        <v>Item_52</v>
      </c>
      <c r="AA19" s="18" t="str">
        <f ca="1"/>
        <v>Item_51</v>
      </c>
      <c r="AC19" s="18" t="str">
        <f ca="1"/>
        <v>Item_10</v>
      </c>
      <c r="AG19" s="7" t="str">
        <f ca="1"/>
        <v>Item_10</v>
      </c>
      <c r="AH19" s="8">
        <f ca="1"/>
        <v>0.35070000000000001</v>
      </c>
      <c r="AJ19" s="7" t="str">
        <f ca="1"/>
        <v>Item_10</v>
      </c>
      <c r="AK19">
        <f ca="1"/>
        <v>-9.65</v>
      </c>
      <c r="AL19">
        <f ca="1"/>
        <v>3.27</v>
      </c>
      <c r="AM19">
        <f ca="1"/>
        <v>7.51</v>
      </c>
      <c r="AN19">
        <f ca="1"/>
        <v>-2.97</v>
      </c>
      <c r="AO19" s="8">
        <f ca="1"/>
        <v>2</v>
      </c>
      <c r="AQ19" s="7" t="str">
        <f ca="1"/>
        <v>Item_10</v>
      </c>
      <c r="AR19">
        <f ca="1"/>
        <v>-9.65</v>
      </c>
      <c r="AS19">
        <f ca="1"/>
        <v>3.27</v>
      </c>
      <c r="AT19">
        <f ca="1"/>
        <v>7.51</v>
      </c>
      <c r="AU19">
        <f ca="1"/>
        <v>-2.97</v>
      </c>
      <c r="AV19">
        <f ca="1"/>
        <v>2</v>
      </c>
      <c r="AW19" s="8">
        <f ca="1"/>
        <v>0.35070000000000001</v>
      </c>
      <c r="BA19" s="18" t="str">
        <f ca="1"/>
        <v>Item_51</v>
      </c>
      <c r="BC19" s="18" t="str">
        <f ca="1"/>
        <v>Item_10</v>
      </c>
      <c r="BE19" s="7" t="str">
        <f ca="1"/>
        <v>Item_51</v>
      </c>
      <c r="BF19">
        <f ca="1"/>
        <v>16.71</v>
      </c>
      <c r="BG19">
        <f ca="1"/>
        <v>-1.34</v>
      </c>
      <c r="BH19">
        <f ca="1"/>
        <v>3.89</v>
      </c>
      <c r="BI19">
        <f ca="1"/>
        <v>15.75</v>
      </c>
      <c r="BJ19" s="8">
        <f ca="1"/>
        <v>-9.07</v>
      </c>
    </row>
    <row r="20" spans="4:62" ht="15" thickBot="1" x14ac:dyDescent="0.35">
      <c r="D20" s="32" t="s">
        <v>111</v>
      </c>
      <c r="E20" s="33">
        <v>0.86</v>
      </c>
      <c r="F20" s="33">
        <v>1.83</v>
      </c>
      <c r="G20" s="33">
        <v>2.6</v>
      </c>
      <c r="H20" s="33">
        <v>15.17</v>
      </c>
      <c r="I20" s="34">
        <v>-5.44</v>
      </c>
      <c r="N20" s="18" t="str">
        <f ca="1"/>
        <v>Item_197</v>
      </c>
      <c r="P20" s="273"/>
      <c r="Q20" s="274"/>
      <c r="R20" s="274"/>
      <c r="S20" s="275"/>
      <c r="W20" s="18" t="str">
        <f ca="1"/>
        <v>Item_197</v>
      </c>
      <c r="Y20" s="18" t="str">
        <f ca="1"/>
        <v>Item_138</v>
      </c>
      <c r="AA20" s="18" t="str">
        <f ca="1"/>
        <v>Item_29</v>
      </c>
      <c r="AC20" s="18" t="str">
        <f ca="1"/>
        <v>Item_120</v>
      </c>
      <c r="AG20" s="7" t="str">
        <f ca="1"/>
        <v>Item_120</v>
      </c>
      <c r="AH20" s="8">
        <f ca="1"/>
        <v>0.34820000000000001</v>
      </c>
      <c r="AJ20" s="7" t="str">
        <f ca="1"/>
        <v>Item_120</v>
      </c>
      <c r="AK20">
        <f ca="1"/>
        <v>18.2</v>
      </c>
      <c r="AL20">
        <f ca="1"/>
        <v>-11.65</v>
      </c>
      <c r="AM20">
        <f ca="1"/>
        <v>12.32</v>
      </c>
      <c r="AN20">
        <f ca="1"/>
        <v>16.440000000000001</v>
      </c>
      <c r="AO20" s="8">
        <f ca="1"/>
        <v>15.52</v>
      </c>
      <c r="AQ20" s="7" t="str">
        <f ca="1"/>
        <v>Item_120</v>
      </c>
      <c r="AR20">
        <f ca="1"/>
        <v>18.2</v>
      </c>
      <c r="AS20">
        <f ca="1"/>
        <v>-11.65</v>
      </c>
      <c r="AT20">
        <f ca="1"/>
        <v>12.32</v>
      </c>
      <c r="AU20">
        <f ca="1"/>
        <v>16.440000000000001</v>
      </c>
      <c r="AV20">
        <f ca="1"/>
        <v>15.52</v>
      </c>
      <c r="AW20" s="8">
        <f ca="1"/>
        <v>0.34820000000000001</v>
      </c>
      <c r="BA20" s="18" t="str">
        <f ca="1"/>
        <v>Item_29</v>
      </c>
      <c r="BC20" s="18" t="str">
        <f ca="1"/>
        <v>Item_120</v>
      </c>
      <c r="BE20" s="9" t="str">
        <f ca="1"/>
        <v>Item_29</v>
      </c>
      <c r="BF20" s="16">
        <f ca="1"/>
        <v>2.39</v>
      </c>
      <c r="BG20" s="16">
        <f ca="1"/>
        <v>-19.170000000000002</v>
      </c>
      <c r="BH20" s="16">
        <f ca="1"/>
        <v>5.95</v>
      </c>
      <c r="BI20" s="16">
        <f ca="1"/>
        <v>24.64</v>
      </c>
      <c r="BJ20" s="6">
        <f ca="1"/>
        <v>3.01</v>
      </c>
    </row>
    <row r="21" spans="4:62" x14ac:dyDescent="0.3">
      <c r="D21" s="32" t="s">
        <v>112</v>
      </c>
      <c r="E21" s="33">
        <v>8.35</v>
      </c>
      <c r="F21" s="33">
        <v>2.61</v>
      </c>
      <c r="G21" s="33">
        <v>-9.86</v>
      </c>
      <c r="H21" s="33">
        <v>12.02</v>
      </c>
      <c r="I21" s="34">
        <v>11.81</v>
      </c>
      <c r="N21" s="18" t="str">
        <f ca="1"/>
        <v>Item_34</v>
      </c>
      <c r="W21" s="18" t="str">
        <f ca="1"/>
        <v>Item_34</v>
      </c>
      <c r="Y21" s="18" t="str">
        <f ca="1"/>
        <v>Item_197</v>
      </c>
      <c r="AA21" s="18" t="str">
        <f ca="1"/>
        <v>Item_34</v>
      </c>
      <c r="AC21" s="18" t="str">
        <f ca="1"/>
        <v>Item_363</v>
      </c>
      <c r="AG21" s="7" t="str">
        <f ca="1"/>
        <v>Item_363</v>
      </c>
      <c r="AH21" s="8">
        <f ca="1"/>
        <v>0.3322</v>
      </c>
      <c r="AJ21" s="7" t="str">
        <f ca="1"/>
        <v>Item_363</v>
      </c>
      <c r="AK21">
        <f ca="1"/>
        <v>12.55</v>
      </c>
      <c r="AL21">
        <f ca="1"/>
        <v>0.83</v>
      </c>
      <c r="AM21">
        <f ca="1"/>
        <v>-13.62</v>
      </c>
      <c r="AN21">
        <f ca="1"/>
        <v>-8.39</v>
      </c>
      <c r="AO21" s="8">
        <f ca="1"/>
        <v>13.61</v>
      </c>
      <c r="AQ21" s="7" t="str">
        <f ca="1"/>
        <v>Item_363</v>
      </c>
      <c r="AR21">
        <f ca="1"/>
        <v>12.55</v>
      </c>
      <c r="AS21">
        <f ca="1"/>
        <v>0.83</v>
      </c>
      <c r="AT21">
        <f ca="1"/>
        <v>-13.62</v>
      </c>
      <c r="AU21">
        <f ca="1"/>
        <v>-8.39</v>
      </c>
      <c r="AV21">
        <f ca="1"/>
        <v>13.61</v>
      </c>
      <c r="AW21" s="8">
        <f ca="1"/>
        <v>0.3322</v>
      </c>
      <c r="BA21" s="18" t="str">
        <f ca="1"/>
        <v>Item_34</v>
      </c>
      <c r="BC21" s="18" t="str">
        <f ca="1"/>
        <v>Item_363</v>
      </c>
    </row>
    <row r="22" spans="4:62" x14ac:dyDescent="0.3">
      <c r="D22" s="32" t="s">
        <v>113</v>
      </c>
      <c r="E22" s="33">
        <v>-3.59</v>
      </c>
      <c r="F22" s="33">
        <v>2.97</v>
      </c>
      <c r="G22" s="33">
        <v>-10.48</v>
      </c>
      <c r="H22" s="33">
        <v>0.56999999999999995</v>
      </c>
      <c r="I22" s="34">
        <v>13.51</v>
      </c>
      <c r="N22" s="18" t="str">
        <f ca="1"/>
        <v>Item_261</v>
      </c>
      <c r="W22" s="18" t="str">
        <f ca="1"/>
        <v>Item_261</v>
      </c>
      <c r="Y22" s="18" t="str">
        <f ca="1"/>
        <v>Item_294</v>
      </c>
      <c r="AA22" s="18" t="str">
        <f ca="1"/>
        <v>Item_120</v>
      </c>
      <c r="AC22" s="18" t="str">
        <f ca="1"/>
        <v>Item_301</v>
      </c>
      <c r="AG22" s="7" t="str">
        <f ca="1"/>
        <v>Item_301</v>
      </c>
      <c r="AH22" s="8">
        <f ca="1"/>
        <v>0.3206</v>
      </c>
      <c r="AJ22" s="7" t="str">
        <f ca="1"/>
        <v>Item_301</v>
      </c>
      <c r="AK22">
        <f ca="1"/>
        <v>16.48</v>
      </c>
      <c r="AL22">
        <f ca="1"/>
        <v>-5.17</v>
      </c>
      <c r="AM22">
        <f ca="1"/>
        <v>10.48</v>
      </c>
      <c r="AN22">
        <f ca="1"/>
        <v>8.11</v>
      </c>
      <c r="AO22" s="8">
        <f ca="1"/>
        <v>-9.7899999999999991</v>
      </c>
      <c r="AQ22" s="7" t="str">
        <f ca="1"/>
        <v>Item_301</v>
      </c>
      <c r="AR22">
        <f ca="1"/>
        <v>16.48</v>
      </c>
      <c r="AS22">
        <f ca="1"/>
        <v>-5.17</v>
      </c>
      <c r="AT22">
        <f ca="1"/>
        <v>10.48</v>
      </c>
      <c r="AU22">
        <f ca="1"/>
        <v>8.11</v>
      </c>
      <c r="AV22">
        <f ca="1"/>
        <v>-9.7899999999999991</v>
      </c>
      <c r="AW22" s="8">
        <f ca="1"/>
        <v>0.3206</v>
      </c>
      <c r="BA22" s="18" t="str">
        <f ca="1"/>
        <v>Item_120</v>
      </c>
      <c r="BC22" s="18" t="str">
        <f ca="1"/>
        <v>Item_301</v>
      </c>
    </row>
    <row r="23" spans="4:62" x14ac:dyDescent="0.3">
      <c r="D23" s="32" t="s">
        <v>114</v>
      </c>
      <c r="E23" s="33">
        <v>11.89</v>
      </c>
      <c r="F23" s="33">
        <v>-2.61</v>
      </c>
      <c r="G23" s="33">
        <v>16.13</v>
      </c>
      <c r="H23" s="33">
        <v>17.43</v>
      </c>
      <c r="I23" s="34">
        <v>10.56</v>
      </c>
      <c r="N23" s="18" t="str">
        <f ca="1"/>
        <v>Item_226</v>
      </c>
      <c r="W23" s="18" t="str">
        <f ca="1"/>
        <v>Item_226</v>
      </c>
      <c r="Y23" s="18" t="str">
        <f ca="1"/>
        <v>Item_261</v>
      </c>
      <c r="AA23" s="18" t="str">
        <f ca="1"/>
        <v>Item_138</v>
      </c>
      <c r="AC23" s="18" t="str">
        <f ca="1"/>
        <v>Item_51</v>
      </c>
      <c r="AG23" s="7" t="str">
        <f ca="1"/>
        <v>Item_51</v>
      </c>
      <c r="AH23" s="8">
        <f ca="1"/>
        <v>0.31459999999999999</v>
      </c>
      <c r="AJ23" s="7" t="str">
        <f ca="1"/>
        <v>Item_51</v>
      </c>
      <c r="AK23">
        <f ca="1"/>
        <v>16.71</v>
      </c>
      <c r="AL23">
        <f ca="1"/>
        <v>-1.34</v>
      </c>
      <c r="AM23">
        <f ca="1"/>
        <v>3.89</v>
      </c>
      <c r="AN23">
        <f ca="1"/>
        <v>15.75</v>
      </c>
      <c r="AO23" s="8">
        <f ca="1"/>
        <v>-9.07</v>
      </c>
      <c r="AQ23" s="7" t="str">
        <f ca="1"/>
        <v>Item_51</v>
      </c>
      <c r="AR23">
        <f ca="1"/>
        <v>16.71</v>
      </c>
      <c r="AS23">
        <f ca="1"/>
        <v>-1.34</v>
      </c>
      <c r="AT23">
        <f ca="1"/>
        <v>3.89</v>
      </c>
      <c r="AU23">
        <f ca="1"/>
        <v>15.75</v>
      </c>
      <c r="AV23">
        <f ca="1"/>
        <v>-9.07</v>
      </c>
      <c r="AW23" s="8">
        <f ca="1"/>
        <v>0.31459999999999999</v>
      </c>
      <c r="BA23" s="18" t="str">
        <f ca="1"/>
        <v>Item_138</v>
      </c>
      <c r="BC23" s="18" t="str">
        <f ca="1"/>
        <v>Item_51</v>
      </c>
    </row>
    <row r="24" spans="4:62" x14ac:dyDescent="0.3">
      <c r="D24" s="32" t="s">
        <v>115</v>
      </c>
      <c r="E24" s="33">
        <v>-9.65</v>
      </c>
      <c r="F24" s="33">
        <v>3.27</v>
      </c>
      <c r="G24" s="33">
        <v>7.51</v>
      </c>
      <c r="H24" s="33">
        <v>-2.97</v>
      </c>
      <c r="I24" s="34">
        <v>2</v>
      </c>
      <c r="N24" s="18" t="str">
        <f ca="1"/>
        <v>Item_138</v>
      </c>
      <c r="W24" s="18" t="str">
        <f ca="1"/>
        <v>Item_138</v>
      </c>
      <c r="Y24" s="18" t="str">
        <f ca="1"/>
        <v>Item_25</v>
      </c>
      <c r="AA24" s="18" t="str">
        <f ca="1"/>
        <v>Item_10</v>
      </c>
      <c r="AC24" s="18" t="str">
        <f ca="1"/>
        <v>Item_184</v>
      </c>
      <c r="AG24" s="7" t="str">
        <f ca="1"/>
        <v>Item_184</v>
      </c>
      <c r="AH24" s="8">
        <f ca="1"/>
        <v>0.30990000000000001</v>
      </c>
      <c r="AJ24" s="7" t="str">
        <f ca="1"/>
        <v>Item_184</v>
      </c>
      <c r="AK24">
        <f ca="1"/>
        <v>6.21</v>
      </c>
      <c r="AL24">
        <f ca="1"/>
        <v>4.2300000000000004</v>
      </c>
      <c r="AM24">
        <f ca="1"/>
        <v>-26.89</v>
      </c>
      <c r="AN24">
        <f ca="1"/>
        <v>3.06</v>
      </c>
      <c r="AO24" s="8">
        <f ca="1"/>
        <v>13.63</v>
      </c>
      <c r="AQ24" s="7" t="str">
        <f ca="1"/>
        <v>Item_184</v>
      </c>
      <c r="AR24">
        <f ca="1"/>
        <v>6.21</v>
      </c>
      <c r="AS24">
        <f ca="1"/>
        <v>4.2300000000000004</v>
      </c>
      <c r="AT24">
        <f ca="1"/>
        <v>-26.89</v>
      </c>
      <c r="AU24">
        <f ca="1"/>
        <v>3.06</v>
      </c>
      <c r="AV24">
        <f ca="1"/>
        <v>13.63</v>
      </c>
      <c r="AW24" s="8">
        <f ca="1"/>
        <v>0.30990000000000001</v>
      </c>
      <c r="BA24" s="19" t="str">
        <f ca="1"/>
        <v>Item_10</v>
      </c>
      <c r="BC24" s="18" t="str">
        <f ca="1"/>
        <v>Item_184</v>
      </c>
    </row>
    <row r="25" spans="4:62" x14ac:dyDescent="0.3">
      <c r="D25" s="32" t="s">
        <v>116</v>
      </c>
      <c r="E25" s="33">
        <v>0.56000000000000005</v>
      </c>
      <c r="F25" s="33">
        <v>-0.47</v>
      </c>
      <c r="G25" s="33">
        <v>12.24</v>
      </c>
      <c r="H25" s="33">
        <v>-2.06</v>
      </c>
      <c r="I25" s="34">
        <v>0.05</v>
      </c>
      <c r="N25" s="18" t="str">
        <f ca="1"/>
        <v>Item_25</v>
      </c>
      <c r="W25" s="18" t="str">
        <f ca="1"/>
        <v>Item_25</v>
      </c>
      <c r="Y25" s="18" t="str">
        <f ca="1"/>
        <v>Item_51</v>
      </c>
      <c r="AA25" s="18" t="str">
        <f ca="1"/>
        <v>Item_154</v>
      </c>
      <c r="AC25" s="18" t="str">
        <f ca="1"/>
        <v>Item_274</v>
      </c>
      <c r="AG25" s="7" t="str">
        <f ca="1"/>
        <v>Item_274</v>
      </c>
      <c r="AH25" s="8">
        <f ca="1"/>
        <v>0.30930000000000002</v>
      </c>
      <c r="AJ25" s="7" t="str">
        <f ca="1"/>
        <v>Item_274</v>
      </c>
      <c r="AK25">
        <f ca="1"/>
        <v>5.93</v>
      </c>
      <c r="AL25">
        <f ca="1"/>
        <v>-18.489999999999998</v>
      </c>
      <c r="AM25">
        <f ca="1"/>
        <v>-5.38</v>
      </c>
      <c r="AN25">
        <f ca="1"/>
        <v>22.48</v>
      </c>
      <c r="AO25" s="8">
        <f ca="1"/>
        <v>3.51</v>
      </c>
      <c r="AQ25" s="7" t="str">
        <f ca="1"/>
        <v>Item_274</v>
      </c>
      <c r="AR25">
        <f ca="1"/>
        <v>5.93</v>
      </c>
      <c r="AS25">
        <f ca="1"/>
        <v>-18.489999999999998</v>
      </c>
      <c r="AT25">
        <f ca="1"/>
        <v>-5.38</v>
      </c>
      <c r="AU25">
        <f ca="1"/>
        <v>22.48</v>
      </c>
      <c r="AV25">
        <f ca="1"/>
        <v>3.51</v>
      </c>
      <c r="AW25" s="8">
        <f ca="1"/>
        <v>0.30930000000000002</v>
      </c>
      <c r="BC25" s="18" t="str">
        <f ca="1"/>
        <v>Item_274</v>
      </c>
    </row>
    <row r="26" spans="4:62" x14ac:dyDescent="0.3">
      <c r="D26" s="32" t="s">
        <v>117</v>
      </c>
      <c r="E26" s="33">
        <v>-3.28</v>
      </c>
      <c r="F26" s="33">
        <v>-10.17</v>
      </c>
      <c r="G26" s="33">
        <v>7.62</v>
      </c>
      <c r="H26" s="33">
        <v>5.15</v>
      </c>
      <c r="I26" s="34">
        <v>-5</v>
      </c>
      <c r="N26" s="18" t="str">
        <f ca="1"/>
        <v>Item_382</v>
      </c>
      <c r="W26" s="18" t="str">
        <f ca="1"/>
        <v>Item_382</v>
      </c>
      <c r="Y26" s="18" t="str">
        <f ca="1"/>
        <v>Item_34</v>
      </c>
      <c r="AA26" s="18" t="str">
        <f ca="1"/>
        <v>Item_294</v>
      </c>
      <c r="AC26" s="18" t="str">
        <f ca="1"/>
        <v>Item_74</v>
      </c>
      <c r="AG26" s="7" t="str">
        <f ca="1"/>
        <v>Item_74</v>
      </c>
      <c r="AH26" s="8">
        <f ca="1"/>
        <v>0.29509999999999997</v>
      </c>
      <c r="AJ26" s="7" t="str">
        <f ca="1"/>
        <v>Item_74</v>
      </c>
      <c r="AK26">
        <f ca="1"/>
        <v>2.35</v>
      </c>
      <c r="AL26">
        <f ca="1"/>
        <v>-1.52</v>
      </c>
      <c r="AM26">
        <f ca="1"/>
        <v>-23.39</v>
      </c>
      <c r="AN26">
        <f ca="1"/>
        <v>2.33</v>
      </c>
      <c r="AO26" s="8">
        <f ca="1"/>
        <v>22.13</v>
      </c>
      <c r="AQ26" s="7" t="str">
        <f ca="1"/>
        <v>Item_74</v>
      </c>
      <c r="AR26">
        <f ca="1"/>
        <v>2.35</v>
      </c>
      <c r="AS26">
        <f ca="1"/>
        <v>-1.52</v>
      </c>
      <c r="AT26">
        <f ca="1"/>
        <v>-23.39</v>
      </c>
      <c r="AU26">
        <f ca="1"/>
        <v>2.33</v>
      </c>
      <c r="AV26">
        <f ca="1"/>
        <v>22.13</v>
      </c>
      <c r="AW26" s="8">
        <f ca="1"/>
        <v>0.29509999999999997</v>
      </c>
      <c r="BC26" s="18" t="str">
        <f ca="1"/>
        <v>Item_74</v>
      </c>
    </row>
    <row r="27" spans="4:62" x14ac:dyDescent="0.3">
      <c r="D27" s="32" t="s">
        <v>118</v>
      </c>
      <c r="E27" s="33">
        <v>1.1000000000000001</v>
      </c>
      <c r="F27" s="33">
        <v>2.2599999999999998</v>
      </c>
      <c r="G27" s="33">
        <v>-5.86</v>
      </c>
      <c r="H27" s="33">
        <v>13.48</v>
      </c>
      <c r="I27" s="34">
        <v>13.54</v>
      </c>
      <c r="N27" s="18" t="str">
        <f ca="1"/>
        <v>Item_294</v>
      </c>
      <c r="W27" s="18" t="str">
        <f ca="1"/>
        <v>Item_294</v>
      </c>
      <c r="Y27" s="18" t="str">
        <f ca="1"/>
        <v>Item_238</v>
      </c>
      <c r="AA27" s="18" t="str">
        <f ca="1"/>
        <v>Item_261</v>
      </c>
      <c r="AC27" s="18" t="str">
        <f ca="1"/>
        <v>Item_60</v>
      </c>
      <c r="AG27" s="7" t="str">
        <f ca="1"/>
        <v>Item_60</v>
      </c>
      <c r="AH27" s="8">
        <f ca="1"/>
        <v>0.29110000000000003</v>
      </c>
      <c r="AJ27" s="7" t="str">
        <f ca="1"/>
        <v>Item_60</v>
      </c>
      <c r="AK27">
        <f ca="1"/>
        <v>-0.8</v>
      </c>
      <c r="AL27">
        <f ca="1"/>
        <v>1.31</v>
      </c>
      <c r="AM27">
        <f ca="1"/>
        <v>0.21</v>
      </c>
      <c r="AN27">
        <f ca="1"/>
        <v>-10.8</v>
      </c>
      <c r="AO27" s="8">
        <f ca="1"/>
        <v>2.13</v>
      </c>
      <c r="AQ27" s="7" t="str">
        <f ca="1"/>
        <v>Item_60</v>
      </c>
      <c r="AR27">
        <f ca="1"/>
        <v>-0.8</v>
      </c>
      <c r="AS27">
        <f ca="1"/>
        <v>1.31</v>
      </c>
      <c r="AT27">
        <f ca="1"/>
        <v>0.21</v>
      </c>
      <c r="AU27">
        <f ca="1"/>
        <v>-10.8</v>
      </c>
      <c r="AV27">
        <f ca="1"/>
        <v>2.13</v>
      </c>
      <c r="AW27" s="8">
        <f ca="1"/>
        <v>0.29110000000000003</v>
      </c>
      <c r="BC27" s="18" t="str">
        <f ca="1"/>
        <v>Item_60</v>
      </c>
    </row>
    <row r="28" spans="4:62" x14ac:dyDescent="0.3">
      <c r="D28" s="32" t="s">
        <v>119</v>
      </c>
      <c r="E28" s="33">
        <v>6.44</v>
      </c>
      <c r="F28" s="33">
        <v>-13.11</v>
      </c>
      <c r="G28" s="33">
        <v>5.94</v>
      </c>
      <c r="H28" s="33">
        <v>-7.71</v>
      </c>
      <c r="I28" s="34">
        <v>17.89</v>
      </c>
      <c r="N28" s="18" t="str">
        <f ca="1"/>
        <v>Item_375</v>
      </c>
      <c r="W28" s="18" t="str">
        <f ca="1"/>
        <v>Item_375</v>
      </c>
      <c r="Y28" s="18" t="str">
        <f ca="1"/>
        <v>Item_226</v>
      </c>
      <c r="AA28" s="18" t="str">
        <f ca="1"/>
        <v>Item_25</v>
      </c>
      <c r="AC28" s="18" t="str">
        <f ca="1"/>
        <v>Item_294</v>
      </c>
      <c r="AG28" s="7" t="str">
        <f ca="1"/>
        <v>Item_294</v>
      </c>
      <c r="AH28" s="8">
        <f ca="1"/>
        <v>0.28889999999999999</v>
      </c>
      <c r="AJ28" s="7" t="str">
        <f ca="1"/>
        <v>Item_294</v>
      </c>
      <c r="AK28">
        <f ca="1"/>
        <v>8.86</v>
      </c>
      <c r="AL28">
        <f ca="1"/>
        <v>17.5</v>
      </c>
      <c r="AM28">
        <f ca="1"/>
        <v>23.4</v>
      </c>
      <c r="AN28">
        <f ca="1"/>
        <v>7.62</v>
      </c>
      <c r="AO28" s="8">
        <f ca="1"/>
        <v>-3.52</v>
      </c>
      <c r="AQ28" s="7" t="str">
        <f ca="1"/>
        <v>Item_294</v>
      </c>
      <c r="AR28">
        <f ca="1"/>
        <v>8.86</v>
      </c>
      <c r="AS28">
        <f ca="1"/>
        <v>17.5</v>
      </c>
      <c r="AT28">
        <f ca="1"/>
        <v>23.4</v>
      </c>
      <c r="AU28">
        <f ca="1"/>
        <v>7.62</v>
      </c>
      <c r="AV28">
        <f ca="1"/>
        <v>-3.52</v>
      </c>
      <c r="AW28" s="8">
        <f ca="1"/>
        <v>0.28889999999999999</v>
      </c>
      <c r="BC28" s="18" t="str">
        <f ca="1"/>
        <v>Item_294</v>
      </c>
    </row>
    <row r="29" spans="4:62" x14ac:dyDescent="0.3">
      <c r="D29" s="32" t="s">
        <v>120</v>
      </c>
      <c r="E29" s="33">
        <v>-1.1100000000000001</v>
      </c>
      <c r="F29" s="33">
        <v>6.53</v>
      </c>
      <c r="G29" s="33">
        <v>18.920000000000002</v>
      </c>
      <c r="H29" s="33">
        <v>7.96</v>
      </c>
      <c r="I29" s="34">
        <v>-3.24</v>
      </c>
      <c r="N29" s="18" t="str">
        <f ca="1"/>
        <v>Item_238</v>
      </c>
      <c r="W29" s="18" t="str">
        <f ca="1"/>
        <v>Item_238</v>
      </c>
      <c r="Y29" s="18" t="str">
        <f ca="1"/>
        <v>Item_382</v>
      </c>
      <c r="AA29" s="18" t="str">
        <f ca="1"/>
        <v>Item_301</v>
      </c>
      <c r="AC29" s="18" t="str">
        <f ca="1"/>
        <v>Item_34</v>
      </c>
      <c r="AG29" s="7" t="str">
        <f ca="1"/>
        <v>Item_34</v>
      </c>
      <c r="AH29" s="8">
        <f ca="1"/>
        <v>0.28749999999999998</v>
      </c>
      <c r="AJ29" s="7" t="str">
        <f ca="1"/>
        <v>Item_34</v>
      </c>
      <c r="AK29">
        <f ca="1"/>
        <v>12.67</v>
      </c>
      <c r="AL29">
        <f ca="1"/>
        <v>1.34</v>
      </c>
      <c r="AM29">
        <f ca="1"/>
        <v>27.23</v>
      </c>
      <c r="AN29">
        <f ca="1"/>
        <v>3.37</v>
      </c>
      <c r="AO29" s="8">
        <f ca="1"/>
        <v>-8.7799999999999994</v>
      </c>
      <c r="AQ29" s="7" t="str">
        <f ca="1"/>
        <v>Item_34</v>
      </c>
      <c r="AR29">
        <f ca="1"/>
        <v>12.67</v>
      </c>
      <c r="AS29">
        <f ca="1"/>
        <v>1.34</v>
      </c>
      <c r="AT29">
        <f ca="1"/>
        <v>27.23</v>
      </c>
      <c r="AU29">
        <f ca="1"/>
        <v>3.37</v>
      </c>
      <c r="AV29">
        <f ca="1"/>
        <v>-8.7799999999999994</v>
      </c>
      <c r="AW29" s="8">
        <f ca="1"/>
        <v>0.28749999999999998</v>
      </c>
      <c r="BC29" s="19" t="str">
        <f ca="1"/>
        <v>Item_34</v>
      </c>
    </row>
    <row r="30" spans="4:62" x14ac:dyDescent="0.3">
      <c r="D30" s="32" t="s">
        <v>121</v>
      </c>
      <c r="E30" s="33">
        <v>8.9700000000000006</v>
      </c>
      <c r="F30" s="33">
        <v>4.63</v>
      </c>
      <c r="G30" s="33">
        <v>4.55</v>
      </c>
      <c r="H30" s="33">
        <v>3.59</v>
      </c>
      <c r="I30" s="34">
        <v>6.82</v>
      </c>
      <c r="N30" s="18" t="str">
        <f ca="1"/>
        <v>Item_227</v>
      </c>
      <c r="W30" s="18" t="str">
        <f ca="1"/>
        <v>Item_227</v>
      </c>
      <c r="Y30" s="18" t="str">
        <f ca="1"/>
        <v>Item_255</v>
      </c>
      <c r="AA30" s="18" t="str">
        <f ca="1"/>
        <v>Item_274</v>
      </c>
      <c r="AC30" s="18" t="str">
        <f ca="1"/>
        <v>Item_181</v>
      </c>
      <c r="AG30" s="7" t="str">
        <f ca="1"/>
        <v>Item_181</v>
      </c>
      <c r="AH30" s="8">
        <f ca="1"/>
        <v>0.28570000000000001</v>
      </c>
      <c r="AJ30" s="7" t="str">
        <f ca="1"/>
        <v>Item_181</v>
      </c>
      <c r="AK30">
        <f ca="1"/>
        <v>2.65</v>
      </c>
      <c r="AL30">
        <f ca="1"/>
        <v>-10.85</v>
      </c>
      <c r="AM30">
        <f ca="1"/>
        <v>8.89</v>
      </c>
      <c r="AN30">
        <f ca="1"/>
        <v>23.3</v>
      </c>
      <c r="AO30" s="8">
        <f ca="1"/>
        <v>-8.2899999999999991</v>
      </c>
      <c r="AQ30" s="7" t="str">
        <f ca="1"/>
        <v>Item_181</v>
      </c>
      <c r="AR30">
        <f ca="1"/>
        <v>2.65</v>
      </c>
      <c r="AS30">
        <f ca="1"/>
        <v>-10.85</v>
      </c>
      <c r="AT30">
        <f ca="1"/>
        <v>8.89</v>
      </c>
      <c r="AU30">
        <f ca="1"/>
        <v>23.3</v>
      </c>
      <c r="AV30">
        <f ca="1"/>
        <v>-8.2899999999999991</v>
      </c>
      <c r="AW30" s="8">
        <f ca="1"/>
        <v>0.28570000000000001</v>
      </c>
    </row>
    <row r="31" spans="4:62" x14ac:dyDescent="0.3">
      <c r="D31" s="32" t="s">
        <v>122</v>
      </c>
      <c r="E31" s="33">
        <v>8.36</v>
      </c>
      <c r="F31" s="33">
        <v>5.2</v>
      </c>
      <c r="G31" s="33">
        <v>1.42</v>
      </c>
      <c r="H31" s="33">
        <v>0.15</v>
      </c>
      <c r="I31" s="34">
        <v>14.01</v>
      </c>
      <c r="N31" s="18" t="str">
        <f ca="1"/>
        <v>Item_10</v>
      </c>
      <c r="W31" s="18" t="str">
        <f ca="1"/>
        <v>Item_10</v>
      </c>
      <c r="Y31" s="18" t="str">
        <f ca="1"/>
        <v>Item_154</v>
      </c>
      <c r="AA31" s="18" t="str">
        <f ca="1"/>
        <v>Item_238</v>
      </c>
      <c r="AC31" s="18" t="str">
        <f ca="1"/>
        <v>Item_261</v>
      </c>
      <c r="AG31" s="7" t="str">
        <f ca="1"/>
        <v>Item_261</v>
      </c>
      <c r="AH31" s="8">
        <f ca="1"/>
        <v>0.28310000000000002</v>
      </c>
      <c r="AJ31" s="7" t="str">
        <f ca="1"/>
        <v>Item_261</v>
      </c>
      <c r="AK31">
        <f ca="1"/>
        <v>17.2</v>
      </c>
      <c r="AL31">
        <f ca="1"/>
        <v>-14.98</v>
      </c>
      <c r="AM31">
        <f ca="1"/>
        <v>7.06</v>
      </c>
      <c r="AN31">
        <f ca="1"/>
        <v>0.4</v>
      </c>
      <c r="AO31" s="8">
        <f ca="1"/>
        <v>-3.38</v>
      </c>
      <c r="AQ31" s="7" t="str">
        <f ca="1"/>
        <v>Item_261</v>
      </c>
      <c r="AR31">
        <f ca="1"/>
        <v>17.2</v>
      </c>
      <c r="AS31">
        <f ca="1"/>
        <v>-14.98</v>
      </c>
      <c r="AT31">
        <f ca="1"/>
        <v>7.06</v>
      </c>
      <c r="AU31">
        <f ca="1"/>
        <v>0.4</v>
      </c>
      <c r="AV31">
        <f ca="1"/>
        <v>-3.38</v>
      </c>
      <c r="AW31" s="8">
        <f ca="1"/>
        <v>0.28310000000000002</v>
      </c>
    </row>
    <row r="32" spans="4:62" x14ac:dyDescent="0.3">
      <c r="D32" s="32" t="s">
        <v>123</v>
      </c>
      <c r="E32" s="33">
        <v>6.3</v>
      </c>
      <c r="F32" s="33">
        <v>1.82</v>
      </c>
      <c r="G32" s="33">
        <v>7.21</v>
      </c>
      <c r="H32" s="33">
        <v>6.38</v>
      </c>
      <c r="I32" s="34">
        <v>5.51</v>
      </c>
      <c r="N32" s="18" t="str">
        <f ca="1"/>
        <v>Item_241</v>
      </c>
      <c r="W32" s="18" t="str">
        <f ca="1"/>
        <v>Item_241</v>
      </c>
      <c r="Y32" s="18" t="str">
        <f ca="1"/>
        <v>Item_227</v>
      </c>
      <c r="AA32" s="18" t="str">
        <f ca="1"/>
        <v>Item_74</v>
      </c>
      <c r="AC32" s="18" t="str">
        <f ca="1"/>
        <v>Item_138</v>
      </c>
      <c r="AG32" s="7" t="str">
        <f ca="1"/>
        <v>Item_138</v>
      </c>
      <c r="AH32" s="8">
        <f ca="1"/>
        <v>0.26919999999999999</v>
      </c>
      <c r="AJ32" s="7" t="str">
        <f ca="1"/>
        <v>Item_138</v>
      </c>
      <c r="AK32">
        <f ca="1"/>
        <v>12.23</v>
      </c>
      <c r="AL32">
        <f ca="1"/>
        <v>10.92</v>
      </c>
      <c r="AM32">
        <f ca="1"/>
        <v>27.6</v>
      </c>
      <c r="AN32">
        <f ca="1"/>
        <v>7.76</v>
      </c>
      <c r="AO32" s="8">
        <f ca="1"/>
        <v>-1.48</v>
      </c>
      <c r="AQ32" s="7" t="str">
        <f ca="1"/>
        <v>Item_138</v>
      </c>
      <c r="AR32">
        <f ca="1"/>
        <v>12.23</v>
      </c>
      <c r="AS32">
        <f ca="1"/>
        <v>10.92</v>
      </c>
      <c r="AT32">
        <f ca="1"/>
        <v>27.6</v>
      </c>
      <c r="AU32">
        <f ca="1"/>
        <v>7.76</v>
      </c>
      <c r="AV32">
        <f ca="1"/>
        <v>-1.48</v>
      </c>
      <c r="AW32" s="8">
        <f ca="1"/>
        <v>0.26919999999999999</v>
      </c>
    </row>
    <row r="33" spans="4:49" x14ac:dyDescent="0.3">
      <c r="D33" s="32" t="s">
        <v>124</v>
      </c>
      <c r="E33" s="33">
        <v>7.43</v>
      </c>
      <c r="F33" s="33">
        <v>-16.07</v>
      </c>
      <c r="G33" s="33">
        <v>13.82</v>
      </c>
      <c r="H33" s="33">
        <v>7.25</v>
      </c>
      <c r="I33" s="34">
        <v>6.83</v>
      </c>
      <c r="N33" s="18" t="str">
        <f ca="1"/>
        <v>Item_245</v>
      </c>
      <c r="W33" s="18" t="str">
        <f ca="1"/>
        <v>Item_245</v>
      </c>
      <c r="Y33" s="18" t="str">
        <f ca="1"/>
        <v>Item_375</v>
      </c>
      <c r="AA33" s="18" t="str">
        <f ca="1"/>
        <v>Item_181</v>
      </c>
      <c r="AC33" s="18" t="str">
        <f ca="1"/>
        <v>Item_119</v>
      </c>
      <c r="AG33" s="7" t="str">
        <f ca="1"/>
        <v>Item_119</v>
      </c>
      <c r="AH33" s="8">
        <f ca="1"/>
        <v>0.26419999999999999</v>
      </c>
      <c r="AJ33" s="7" t="str">
        <f ca="1"/>
        <v>Item_119</v>
      </c>
      <c r="AK33">
        <f ca="1"/>
        <v>14.09</v>
      </c>
      <c r="AL33">
        <f ca="1"/>
        <v>3.24</v>
      </c>
      <c r="AM33">
        <f ca="1"/>
        <v>1.95</v>
      </c>
      <c r="AN33">
        <f ca="1"/>
        <v>2.27</v>
      </c>
      <c r="AO33" s="8">
        <f ca="1"/>
        <v>25.05</v>
      </c>
      <c r="AQ33" s="7" t="str">
        <f ca="1"/>
        <v>Item_119</v>
      </c>
      <c r="AR33">
        <f ca="1"/>
        <v>14.09</v>
      </c>
      <c r="AS33">
        <f ca="1"/>
        <v>3.24</v>
      </c>
      <c r="AT33">
        <f ca="1"/>
        <v>1.95</v>
      </c>
      <c r="AU33">
        <f ca="1"/>
        <v>2.27</v>
      </c>
      <c r="AV33">
        <f ca="1"/>
        <v>25.05</v>
      </c>
      <c r="AW33" s="8">
        <f ca="1"/>
        <v>0.26419999999999999</v>
      </c>
    </row>
    <row r="34" spans="4:49" x14ac:dyDescent="0.3">
      <c r="D34" s="32" t="s">
        <v>125</v>
      </c>
      <c r="E34" s="33">
        <v>0.91</v>
      </c>
      <c r="F34" s="33">
        <v>-4.2300000000000004</v>
      </c>
      <c r="G34" s="33">
        <v>-9.17</v>
      </c>
      <c r="H34" s="33">
        <v>8.6999999999999993</v>
      </c>
      <c r="I34" s="34">
        <v>2.98</v>
      </c>
      <c r="N34" s="18" t="str">
        <f ca="1"/>
        <v>Item_255</v>
      </c>
      <c r="W34" s="18" t="str">
        <f ca="1"/>
        <v>Item_255</v>
      </c>
      <c r="Y34" s="18" t="str">
        <f ca="1"/>
        <v>Item_10</v>
      </c>
      <c r="AA34" s="18" t="str">
        <f ca="1"/>
        <v>Item_197</v>
      </c>
      <c r="AC34" s="18" t="str">
        <f ca="1"/>
        <v>Item_227</v>
      </c>
      <c r="AG34" s="7" t="str">
        <f ca="1"/>
        <v>Item_227</v>
      </c>
      <c r="AH34" s="8">
        <f ca="1"/>
        <v>0.25829999999999997</v>
      </c>
      <c r="AJ34" s="7" t="str">
        <f ca="1"/>
        <v>Item_227</v>
      </c>
      <c r="AK34">
        <f ca="1"/>
        <v>-4.63</v>
      </c>
      <c r="AL34">
        <f ca="1"/>
        <v>-5.54</v>
      </c>
      <c r="AM34">
        <f ca="1"/>
        <v>13.38</v>
      </c>
      <c r="AN34">
        <f ca="1"/>
        <v>-6.94</v>
      </c>
      <c r="AO34" s="8">
        <f ca="1"/>
        <v>14.9</v>
      </c>
      <c r="AQ34" s="7" t="str">
        <f ca="1"/>
        <v>Item_227</v>
      </c>
      <c r="AR34">
        <f ca="1"/>
        <v>-4.63</v>
      </c>
      <c r="AS34">
        <f ca="1"/>
        <v>-5.54</v>
      </c>
      <c r="AT34">
        <f ca="1"/>
        <v>13.38</v>
      </c>
      <c r="AU34">
        <f ca="1"/>
        <v>-6.94</v>
      </c>
      <c r="AV34">
        <f ca="1"/>
        <v>14.9</v>
      </c>
      <c r="AW34" s="8">
        <f ca="1"/>
        <v>0.25829999999999997</v>
      </c>
    </row>
    <row r="35" spans="4:49" x14ac:dyDescent="0.3">
      <c r="D35" s="32" t="s">
        <v>126</v>
      </c>
      <c r="E35" s="33">
        <v>6.04</v>
      </c>
      <c r="F35" s="33">
        <v>-14.22</v>
      </c>
      <c r="G35" s="33">
        <v>11.15</v>
      </c>
      <c r="H35" s="33">
        <v>0.48</v>
      </c>
      <c r="I35" s="34">
        <v>-3.46</v>
      </c>
      <c r="N35" s="18" t="str">
        <f ca="1"/>
        <v>Item_181</v>
      </c>
      <c r="W35" s="18" t="str">
        <f ca="1"/>
        <v>Item_181</v>
      </c>
      <c r="Y35" s="18" t="str">
        <f ca="1"/>
        <v>Item_29</v>
      </c>
      <c r="AA35" s="18" t="str">
        <f ca="1"/>
        <v>Item_183</v>
      </c>
      <c r="AC35" s="18" t="str">
        <f ca="1"/>
        <v>Item_318</v>
      </c>
      <c r="AG35" s="7" t="str">
        <f ca="1"/>
        <v>Item_318</v>
      </c>
      <c r="AH35" s="8">
        <f ca="1"/>
        <v>0.25590000000000002</v>
      </c>
      <c r="AJ35" s="7" t="str">
        <f ca="1"/>
        <v>Item_318</v>
      </c>
      <c r="AK35">
        <f ca="1"/>
        <v>8.31</v>
      </c>
      <c r="AL35">
        <f ca="1"/>
        <v>-2.61</v>
      </c>
      <c r="AM35">
        <f ca="1"/>
        <v>15.19</v>
      </c>
      <c r="AN35">
        <f ca="1"/>
        <v>-9.75</v>
      </c>
      <c r="AO35" s="8">
        <f ca="1"/>
        <v>3.7</v>
      </c>
      <c r="AQ35" s="7" t="str">
        <f ca="1"/>
        <v>Item_318</v>
      </c>
      <c r="AR35">
        <f ca="1"/>
        <v>8.31</v>
      </c>
      <c r="AS35">
        <f ca="1"/>
        <v>-2.61</v>
      </c>
      <c r="AT35">
        <f ca="1"/>
        <v>15.19</v>
      </c>
      <c r="AU35">
        <f ca="1"/>
        <v>-9.75</v>
      </c>
      <c r="AV35">
        <f ca="1"/>
        <v>3.7</v>
      </c>
      <c r="AW35" s="8">
        <f ca="1"/>
        <v>0.25590000000000002</v>
      </c>
    </row>
    <row r="36" spans="4:49" x14ac:dyDescent="0.3">
      <c r="D36" s="32" t="s">
        <v>127</v>
      </c>
      <c r="E36" s="33">
        <v>6.84</v>
      </c>
      <c r="F36" s="33">
        <v>-4.09</v>
      </c>
      <c r="G36" s="33">
        <v>9.94</v>
      </c>
      <c r="H36" s="33">
        <v>16.39</v>
      </c>
      <c r="I36" s="34">
        <v>-3.13</v>
      </c>
      <c r="N36" s="18" t="str">
        <f ca="1"/>
        <v>Item_51</v>
      </c>
      <c r="W36" s="18" t="str">
        <f ca="1"/>
        <v>Item_51</v>
      </c>
      <c r="Y36" s="18" t="str">
        <f ca="1"/>
        <v>Item_274</v>
      </c>
      <c r="AA36" s="18" t="str">
        <f ca="1"/>
        <v>Item_119</v>
      </c>
      <c r="AC36" s="18" t="str">
        <f ca="1"/>
        <v>Item_183</v>
      </c>
      <c r="AG36" s="7" t="str">
        <f ca="1"/>
        <v>Item_183</v>
      </c>
      <c r="AH36" s="8">
        <f ca="1"/>
        <v>0.24909999999999999</v>
      </c>
      <c r="AJ36" s="7" t="str">
        <f ca="1"/>
        <v>Item_183</v>
      </c>
      <c r="AK36">
        <f ca="1"/>
        <v>5.61</v>
      </c>
      <c r="AL36">
        <f ca="1"/>
        <v>-11.71</v>
      </c>
      <c r="AM36">
        <f ca="1"/>
        <v>6.33</v>
      </c>
      <c r="AN36">
        <f ca="1"/>
        <v>15.94</v>
      </c>
      <c r="AO36" s="8">
        <f ca="1"/>
        <v>30.55</v>
      </c>
      <c r="AQ36" s="7" t="str">
        <f ca="1"/>
        <v>Item_183</v>
      </c>
      <c r="AR36">
        <f ca="1"/>
        <v>5.61</v>
      </c>
      <c r="AS36">
        <f ca="1"/>
        <v>-11.71</v>
      </c>
      <c r="AT36">
        <f ca="1"/>
        <v>6.33</v>
      </c>
      <c r="AU36">
        <f ca="1"/>
        <v>15.94</v>
      </c>
      <c r="AV36">
        <f ca="1"/>
        <v>30.55</v>
      </c>
      <c r="AW36" s="8">
        <f ca="1"/>
        <v>0.24909999999999999</v>
      </c>
    </row>
    <row r="37" spans="4:49" x14ac:dyDescent="0.3">
      <c r="D37" s="32" t="s">
        <v>128</v>
      </c>
      <c r="E37" s="33">
        <v>5.57</v>
      </c>
      <c r="F37" s="33">
        <v>-4.3499999999999996</v>
      </c>
      <c r="G37" s="33">
        <v>9.59</v>
      </c>
      <c r="H37" s="33">
        <v>7.94</v>
      </c>
      <c r="I37" s="34">
        <v>7.68</v>
      </c>
      <c r="N37" s="18" t="str">
        <f ca="1"/>
        <v>Item_154</v>
      </c>
      <c r="W37" s="18" t="str">
        <f ca="1"/>
        <v>Item_154</v>
      </c>
      <c r="Y37" s="18" t="str">
        <f ca="1"/>
        <v>Item_121</v>
      </c>
      <c r="AA37" s="18" t="str">
        <f ca="1"/>
        <v>Item_227</v>
      </c>
      <c r="AC37" s="18" t="str">
        <f ca="1"/>
        <v>Item_38</v>
      </c>
      <c r="AG37" s="7" t="str">
        <f ca="1"/>
        <v>Item_38</v>
      </c>
      <c r="AH37" s="8">
        <f ca="1"/>
        <v>0.2477</v>
      </c>
      <c r="AJ37" s="7" t="str">
        <f ca="1"/>
        <v>Item_38</v>
      </c>
      <c r="AK37">
        <f ca="1"/>
        <v>15.8</v>
      </c>
      <c r="AL37">
        <f ca="1"/>
        <v>-2.35</v>
      </c>
      <c r="AM37">
        <f ca="1"/>
        <v>7.75</v>
      </c>
      <c r="AN37">
        <f ca="1"/>
        <v>4.26</v>
      </c>
      <c r="AO37" s="8">
        <f ca="1"/>
        <v>-7.92</v>
      </c>
      <c r="AQ37" s="7" t="str">
        <f ca="1"/>
        <v>Item_38</v>
      </c>
      <c r="AR37">
        <f ca="1"/>
        <v>15.8</v>
      </c>
      <c r="AS37">
        <f ca="1"/>
        <v>-2.35</v>
      </c>
      <c r="AT37">
        <f ca="1"/>
        <v>7.75</v>
      </c>
      <c r="AU37">
        <f ca="1"/>
        <v>4.26</v>
      </c>
      <c r="AV37">
        <f ca="1"/>
        <v>-7.92</v>
      </c>
      <c r="AW37" s="8">
        <f ca="1"/>
        <v>0.2477</v>
      </c>
    </row>
    <row r="38" spans="4:49" x14ac:dyDescent="0.3">
      <c r="D38" s="32" t="s">
        <v>129</v>
      </c>
      <c r="E38" s="33">
        <v>4.28</v>
      </c>
      <c r="F38" s="33">
        <v>4.03</v>
      </c>
      <c r="G38" s="33">
        <v>-3.36</v>
      </c>
      <c r="H38" s="33">
        <v>11.21</v>
      </c>
      <c r="I38" s="34">
        <v>2.02</v>
      </c>
      <c r="N38" s="18" t="str">
        <f ca="1"/>
        <v>Item_274</v>
      </c>
      <c r="W38" s="18" t="str">
        <f ca="1"/>
        <v>Item_274</v>
      </c>
      <c r="Y38" s="18" t="str">
        <f ca="1"/>
        <v>Item_181</v>
      </c>
      <c r="AA38" s="18" t="str">
        <f ca="1"/>
        <v>Item_315</v>
      </c>
      <c r="AC38" s="18" t="str">
        <f ca="1"/>
        <v>Item_397</v>
      </c>
      <c r="AG38" s="7" t="str">
        <f ca="1"/>
        <v>Item_397</v>
      </c>
      <c r="AH38" s="8">
        <f ca="1"/>
        <v>0.24360000000000001</v>
      </c>
      <c r="AJ38" s="7" t="str">
        <f ca="1"/>
        <v>Item_397</v>
      </c>
      <c r="AK38">
        <f ca="1"/>
        <v>6.71</v>
      </c>
      <c r="AL38">
        <f ca="1"/>
        <v>-5.83</v>
      </c>
      <c r="AM38">
        <f ca="1"/>
        <v>31.42</v>
      </c>
      <c r="AN38">
        <f ca="1"/>
        <v>10.63</v>
      </c>
      <c r="AO38" s="8">
        <f ca="1"/>
        <v>6.42</v>
      </c>
      <c r="AQ38" s="7" t="str">
        <f ca="1"/>
        <v>Item_397</v>
      </c>
      <c r="AR38">
        <f ca="1"/>
        <v>6.71</v>
      </c>
      <c r="AS38">
        <f ca="1"/>
        <v>-5.83</v>
      </c>
      <c r="AT38">
        <f ca="1"/>
        <v>31.42</v>
      </c>
      <c r="AU38">
        <f ca="1"/>
        <v>10.63</v>
      </c>
      <c r="AV38">
        <f ca="1"/>
        <v>6.42</v>
      </c>
      <c r="AW38" s="8">
        <f ca="1"/>
        <v>0.24360000000000001</v>
      </c>
    </row>
    <row r="39" spans="4:49" x14ac:dyDescent="0.3">
      <c r="D39" s="32" t="s">
        <v>130</v>
      </c>
      <c r="E39" s="33">
        <v>2.99</v>
      </c>
      <c r="F39" s="33">
        <v>-18.8</v>
      </c>
      <c r="G39" s="33">
        <v>-14.63</v>
      </c>
      <c r="H39" s="33">
        <v>14.81</v>
      </c>
      <c r="I39" s="34">
        <v>19.46</v>
      </c>
      <c r="N39" s="18" t="str">
        <f ca="1"/>
        <v>Item_100</v>
      </c>
      <c r="W39" s="18" t="str">
        <f ca="1"/>
        <v>Item_100</v>
      </c>
      <c r="Y39" s="18" t="str">
        <f ca="1"/>
        <v>Item_241</v>
      </c>
      <c r="AA39" s="18" t="str">
        <f ca="1"/>
        <v>Item_38</v>
      </c>
      <c r="AC39" s="18" t="str">
        <f ca="1"/>
        <v>Item_166</v>
      </c>
      <c r="AG39" s="7" t="str">
        <f ca="1"/>
        <v>Item_166</v>
      </c>
      <c r="AH39" s="8">
        <f ca="1"/>
        <v>0.24129999999999999</v>
      </c>
      <c r="AJ39" s="7" t="str">
        <f ca="1"/>
        <v>Item_166</v>
      </c>
      <c r="AK39">
        <f ca="1"/>
        <v>-6.12</v>
      </c>
      <c r="AL39">
        <f ca="1"/>
        <v>-5.35</v>
      </c>
      <c r="AM39">
        <f ca="1"/>
        <v>23.05</v>
      </c>
      <c r="AN39">
        <f ca="1"/>
        <v>4.93</v>
      </c>
      <c r="AO39" s="8">
        <f ca="1"/>
        <v>5.54</v>
      </c>
      <c r="AQ39" s="7" t="str">
        <f ca="1"/>
        <v>Item_166</v>
      </c>
      <c r="AR39">
        <f ca="1"/>
        <v>-6.12</v>
      </c>
      <c r="AS39">
        <f ca="1"/>
        <v>-5.35</v>
      </c>
      <c r="AT39">
        <f ca="1"/>
        <v>23.05</v>
      </c>
      <c r="AU39">
        <f ca="1"/>
        <v>4.93</v>
      </c>
      <c r="AV39">
        <f ca="1"/>
        <v>5.54</v>
      </c>
      <c r="AW39" s="8">
        <f ca="1"/>
        <v>0.24129999999999999</v>
      </c>
    </row>
    <row r="40" spans="4:49" x14ac:dyDescent="0.3">
      <c r="D40" s="32" t="s">
        <v>131</v>
      </c>
      <c r="E40" s="33">
        <v>-2.88</v>
      </c>
      <c r="F40" s="33">
        <v>3.56</v>
      </c>
      <c r="G40" s="33">
        <v>6.89</v>
      </c>
      <c r="H40" s="33">
        <v>1.57</v>
      </c>
      <c r="I40" s="34">
        <v>13.31</v>
      </c>
      <c r="N40" s="18" t="str">
        <f ca="1"/>
        <v>Item_246</v>
      </c>
      <c r="W40" s="18" t="str">
        <f ca="1"/>
        <v>Item_246</v>
      </c>
      <c r="Y40" s="18" t="str">
        <f ca="1"/>
        <v>Item_245</v>
      </c>
      <c r="AA40" s="18" t="str">
        <f ca="1"/>
        <v>Item_255</v>
      </c>
      <c r="AC40" s="18" t="str">
        <f ca="1"/>
        <v>Item_154</v>
      </c>
      <c r="AG40" s="7" t="str">
        <f ca="1"/>
        <v>Item_154</v>
      </c>
      <c r="AH40" s="8">
        <f ca="1"/>
        <v>0.24030000000000001</v>
      </c>
      <c r="AJ40" s="7" t="str">
        <f ca="1"/>
        <v>Item_154</v>
      </c>
      <c r="AK40">
        <f ca="1"/>
        <v>3.71</v>
      </c>
      <c r="AL40">
        <f ca="1"/>
        <v>0.54</v>
      </c>
      <c r="AM40">
        <f ca="1"/>
        <v>21.04</v>
      </c>
      <c r="AN40">
        <f ca="1"/>
        <v>21.5</v>
      </c>
      <c r="AO40" s="8">
        <f ca="1"/>
        <v>20.28</v>
      </c>
      <c r="AQ40" s="7" t="str">
        <f ca="1"/>
        <v>Item_154</v>
      </c>
      <c r="AR40">
        <f ca="1"/>
        <v>3.71</v>
      </c>
      <c r="AS40">
        <f ca="1"/>
        <v>0.54</v>
      </c>
      <c r="AT40">
        <f ca="1"/>
        <v>21.04</v>
      </c>
      <c r="AU40">
        <f ca="1"/>
        <v>21.5</v>
      </c>
      <c r="AV40">
        <f ca="1"/>
        <v>20.28</v>
      </c>
      <c r="AW40" s="8">
        <f ca="1"/>
        <v>0.24030000000000001</v>
      </c>
    </row>
    <row r="41" spans="4:49" x14ac:dyDescent="0.3">
      <c r="D41" s="32" t="s">
        <v>132</v>
      </c>
      <c r="E41" s="33">
        <v>11.67</v>
      </c>
      <c r="F41" s="33">
        <v>0.62</v>
      </c>
      <c r="G41" s="33">
        <v>13.89</v>
      </c>
      <c r="H41" s="33">
        <v>13.99</v>
      </c>
      <c r="I41" s="34">
        <v>4.25</v>
      </c>
      <c r="N41" s="18" t="str">
        <f ca="1"/>
        <v>Item_119</v>
      </c>
      <c r="W41" s="18" t="str">
        <f ca="1"/>
        <v>Item_119</v>
      </c>
      <c r="Y41" s="18" t="str">
        <f ca="1"/>
        <v>Item_119</v>
      </c>
      <c r="AA41" s="18" t="str">
        <f ca="1"/>
        <v>Item_166</v>
      </c>
      <c r="AC41" s="18" t="str">
        <f ca="1"/>
        <v>Item_366</v>
      </c>
      <c r="AG41" s="7" t="str">
        <f ca="1"/>
        <v>Item_366</v>
      </c>
      <c r="AH41" s="8">
        <f ca="1"/>
        <v>0.2369</v>
      </c>
      <c r="AJ41" s="7" t="str">
        <f ca="1"/>
        <v>Item_366</v>
      </c>
      <c r="AK41">
        <f ca="1"/>
        <v>6.17</v>
      </c>
      <c r="AL41">
        <f ca="1"/>
        <v>3.7</v>
      </c>
      <c r="AM41">
        <f ca="1"/>
        <v>-2.11</v>
      </c>
      <c r="AN41">
        <f ca="1"/>
        <v>6.02</v>
      </c>
      <c r="AO41" s="8">
        <f ca="1"/>
        <v>30.17</v>
      </c>
      <c r="AQ41" s="7" t="str">
        <f ca="1"/>
        <v>Item_366</v>
      </c>
      <c r="AR41">
        <f ca="1"/>
        <v>6.17</v>
      </c>
      <c r="AS41">
        <f ca="1"/>
        <v>3.7</v>
      </c>
      <c r="AT41">
        <f ca="1"/>
        <v>-2.11</v>
      </c>
      <c r="AU41">
        <f ca="1"/>
        <v>6.02</v>
      </c>
      <c r="AV41">
        <f ca="1"/>
        <v>30.17</v>
      </c>
      <c r="AW41" s="8">
        <f ca="1"/>
        <v>0.2369</v>
      </c>
    </row>
    <row r="42" spans="4:49" x14ac:dyDescent="0.3">
      <c r="D42" s="32" t="s">
        <v>133</v>
      </c>
      <c r="E42" s="33">
        <v>6.85</v>
      </c>
      <c r="F42" s="33">
        <v>3.41</v>
      </c>
      <c r="G42" s="33">
        <v>-9.44</v>
      </c>
      <c r="H42" s="33">
        <v>8.2799999999999994</v>
      </c>
      <c r="I42" s="34">
        <v>2.93</v>
      </c>
      <c r="N42" s="18" t="str">
        <f ca="1"/>
        <v>Item_349</v>
      </c>
      <c r="W42" s="18" t="str">
        <f ca="1"/>
        <v>Item_349</v>
      </c>
      <c r="Y42" s="18" t="str">
        <f ca="1"/>
        <v>Item_183</v>
      </c>
      <c r="AA42" s="18" t="str">
        <f ca="1"/>
        <v>Item_121</v>
      </c>
      <c r="AC42" s="18" t="str">
        <f ca="1"/>
        <v>Item_330</v>
      </c>
      <c r="AG42" s="7" t="str">
        <f ca="1"/>
        <v>Item_330</v>
      </c>
      <c r="AH42" s="8">
        <f ca="1"/>
        <v>0.23169999999999999</v>
      </c>
      <c r="AJ42" s="7" t="str">
        <f ca="1"/>
        <v>Item_330</v>
      </c>
      <c r="AK42">
        <f ca="1"/>
        <v>7.08</v>
      </c>
      <c r="AL42">
        <f ca="1"/>
        <v>18.62</v>
      </c>
      <c r="AM42">
        <f ca="1"/>
        <v>8.3000000000000007</v>
      </c>
      <c r="AN42">
        <f ca="1"/>
        <v>11.03</v>
      </c>
      <c r="AO42" s="8">
        <f ca="1"/>
        <v>9.34</v>
      </c>
      <c r="AQ42" s="7" t="str">
        <f ca="1"/>
        <v>Item_330</v>
      </c>
      <c r="AR42">
        <f ca="1"/>
        <v>7.08</v>
      </c>
      <c r="AS42">
        <f ca="1"/>
        <v>18.62</v>
      </c>
      <c r="AT42">
        <f ca="1"/>
        <v>8.3000000000000007</v>
      </c>
      <c r="AU42">
        <f ca="1"/>
        <v>11.03</v>
      </c>
      <c r="AV42">
        <f ca="1"/>
        <v>9.34</v>
      </c>
      <c r="AW42" s="8">
        <f ca="1"/>
        <v>0.23169999999999999</v>
      </c>
    </row>
    <row r="43" spans="4:49" x14ac:dyDescent="0.3">
      <c r="D43" s="32" t="s">
        <v>134</v>
      </c>
      <c r="E43" s="33">
        <v>2.39</v>
      </c>
      <c r="F43" s="33">
        <v>-19.170000000000002</v>
      </c>
      <c r="G43" s="33">
        <v>5.95</v>
      </c>
      <c r="H43" s="33">
        <v>24.64</v>
      </c>
      <c r="I43" s="34">
        <v>3.01</v>
      </c>
      <c r="N43" s="18" t="str">
        <f ca="1"/>
        <v>Item_121</v>
      </c>
      <c r="W43" s="18" t="str">
        <f ca="1"/>
        <v>Item_121</v>
      </c>
      <c r="Y43" s="18" t="str">
        <f ca="1"/>
        <v>Item_131</v>
      </c>
      <c r="AA43" s="18" t="str">
        <f ca="1"/>
        <v>Item_4</v>
      </c>
      <c r="AC43" s="18" t="str">
        <f ca="1"/>
        <v>Item_53</v>
      </c>
      <c r="AG43" s="7" t="str">
        <f ca="1"/>
        <v>Item_53</v>
      </c>
      <c r="AH43" s="8">
        <f ca="1"/>
        <v>0.22639999999999999</v>
      </c>
      <c r="AJ43" s="7" t="str">
        <f ca="1"/>
        <v>Item_53</v>
      </c>
      <c r="AK43">
        <f ca="1"/>
        <v>4.4000000000000004</v>
      </c>
      <c r="AL43">
        <f ca="1"/>
        <v>3.18</v>
      </c>
      <c r="AM43">
        <f ca="1"/>
        <v>15.11</v>
      </c>
      <c r="AN43">
        <f ca="1"/>
        <v>9.56</v>
      </c>
      <c r="AO43" s="8">
        <f ca="1"/>
        <v>29.71</v>
      </c>
      <c r="AQ43" s="7" t="str">
        <f ca="1"/>
        <v>Item_53</v>
      </c>
      <c r="AR43">
        <f ca="1"/>
        <v>4.4000000000000004</v>
      </c>
      <c r="AS43">
        <f ca="1"/>
        <v>3.18</v>
      </c>
      <c r="AT43">
        <f ca="1"/>
        <v>15.11</v>
      </c>
      <c r="AU43">
        <f ca="1"/>
        <v>9.56</v>
      </c>
      <c r="AV43">
        <f ca="1"/>
        <v>29.71</v>
      </c>
      <c r="AW43" s="8">
        <f ca="1"/>
        <v>0.22639999999999999</v>
      </c>
    </row>
    <row r="44" spans="4:49" x14ac:dyDescent="0.3">
      <c r="D44" s="32" t="s">
        <v>135</v>
      </c>
      <c r="E44" s="33">
        <v>5.63</v>
      </c>
      <c r="F44" s="33">
        <v>-1.49</v>
      </c>
      <c r="G44" s="33">
        <v>-1.95</v>
      </c>
      <c r="H44" s="33">
        <v>16.579999999999998</v>
      </c>
      <c r="I44" s="34">
        <v>5.32</v>
      </c>
      <c r="N44" s="18" t="str">
        <f ca="1"/>
        <v>Item_29</v>
      </c>
      <c r="W44" s="18" t="str">
        <f ca="1"/>
        <v>Item_29</v>
      </c>
      <c r="Y44" s="18" t="str">
        <f ca="1"/>
        <v>Item_315</v>
      </c>
      <c r="AA44" s="18" t="str">
        <f ca="1"/>
        <v>Item_171</v>
      </c>
      <c r="AC44" s="18" t="str">
        <f ca="1"/>
        <v>Item_307</v>
      </c>
      <c r="AG44" s="7" t="str">
        <f ca="1"/>
        <v>Item_307</v>
      </c>
      <c r="AH44" s="8">
        <f ca="1"/>
        <v>0.2205</v>
      </c>
      <c r="AJ44" s="7" t="str">
        <f ca="1"/>
        <v>Item_307</v>
      </c>
      <c r="AK44">
        <f ca="1"/>
        <v>5.92</v>
      </c>
      <c r="AL44">
        <f ca="1"/>
        <v>1.57</v>
      </c>
      <c r="AM44">
        <f ca="1"/>
        <v>-22.37</v>
      </c>
      <c r="AN44">
        <f ca="1"/>
        <v>1.96</v>
      </c>
      <c r="AO44" s="8">
        <f ca="1"/>
        <v>7.21</v>
      </c>
      <c r="AQ44" s="7" t="str">
        <f ca="1"/>
        <v>Item_307</v>
      </c>
      <c r="AR44">
        <f ca="1"/>
        <v>5.92</v>
      </c>
      <c r="AS44">
        <f ca="1"/>
        <v>1.57</v>
      </c>
      <c r="AT44">
        <f ca="1"/>
        <v>-22.37</v>
      </c>
      <c r="AU44">
        <f ca="1"/>
        <v>1.96</v>
      </c>
      <c r="AV44">
        <f ca="1"/>
        <v>7.21</v>
      </c>
      <c r="AW44" s="8">
        <f ca="1"/>
        <v>0.2205</v>
      </c>
    </row>
    <row r="45" spans="4:49" x14ac:dyDescent="0.3">
      <c r="D45" s="32" t="s">
        <v>136</v>
      </c>
      <c r="E45" s="33">
        <v>6.64</v>
      </c>
      <c r="F45" s="33">
        <v>0.68</v>
      </c>
      <c r="G45" s="33">
        <v>-13.66</v>
      </c>
      <c r="H45" s="33">
        <v>7.22</v>
      </c>
      <c r="I45" s="34">
        <v>2.73</v>
      </c>
      <c r="N45" s="18" t="str">
        <f ca="1"/>
        <v>Item_63</v>
      </c>
      <c r="W45" s="18" t="str">
        <f ca="1"/>
        <v>Item_63</v>
      </c>
      <c r="Y45" s="18" t="str">
        <f ca="1"/>
        <v>Item_301</v>
      </c>
      <c r="AA45" s="18" t="str">
        <f ca="1"/>
        <v>Item_131</v>
      </c>
      <c r="AC45" s="18" t="str">
        <f ca="1"/>
        <v>Item_171</v>
      </c>
      <c r="AG45" s="7" t="str">
        <f ca="1"/>
        <v>Item_171</v>
      </c>
      <c r="AH45" s="8">
        <f ca="1"/>
        <v>0.21879999999999999</v>
      </c>
      <c r="AJ45" s="7" t="str">
        <f ca="1"/>
        <v>Item_171</v>
      </c>
      <c r="AK45">
        <f ca="1"/>
        <v>4.92</v>
      </c>
      <c r="AL45">
        <f ca="1"/>
        <v>-14.87</v>
      </c>
      <c r="AM45">
        <f ca="1"/>
        <v>-3.75</v>
      </c>
      <c r="AN45">
        <f ca="1"/>
        <v>-8.64</v>
      </c>
      <c r="AO45" s="8">
        <f ca="1"/>
        <v>5.96</v>
      </c>
      <c r="AQ45" s="7" t="str">
        <f ca="1"/>
        <v>Item_171</v>
      </c>
      <c r="AR45">
        <f ca="1"/>
        <v>4.92</v>
      </c>
      <c r="AS45">
        <f ca="1"/>
        <v>-14.87</v>
      </c>
      <c r="AT45">
        <f ca="1"/>
        <v>-3.75</v>
      </c>
      <c r="AU45">
        <f ca="1"/>
        <v>-8.64</v>
      </c>
      <c r="AV45">
        <f ca="1"/>
        <v>5.96</v>
      </c>
      <c r="AW45" s="8">
        <f ca="1"/>
        <v>0.21879999999999999</v>
      </c>
    </row>
    <row r="46" spans="4:49" x14ac:dyDescent="0.3">
      <c r="D46" s="32" t="s">
        <v>137</v>
      </c>
      <c r="E46" s="33">
        <v>0.73</v>
      </c>
      <c r="F46" s="33">
        <v>5.09</v>
      </c>
      <c r="G46" s="33">
        <v>6.38</v>
      </c>
      <c r="H46" s="33">
        <v>9.11</v>
      </c>
      <c r="I46" s="34">
        <v>7.1</v>
      </c>
      <c r="N46" s="18" t="str">
        <f ca="1"/>
        <v>Item_131</v>
      </c>
      <c r="W46" s="18" t="str">
        <f ca="1"/>
        <v>Item_131</v>
      </c>
      <c r="Y46" s="18" t="str">
        <f ca="1"/>
        <v>Item_74</v>
      </c>
      <c r="AA46" s="18" t="str">
        <f ca="1"/>
        <v>Item_60</v>
      </c>
      <c r="AC46" s="18" t="str">
        <f ca="1"/>
        <v>Item_4</v>
      </c>
      <c r="AG46" s="7" t="str">
        <f ca="1"/>
        <v>Item_4</v>
      </c>
      <c r="AH46" s="8">
        <f ca="1"/>
        <v>0.21809999999999999</v>
      </c>
      <c r="AJ46" s="7" t="str">
        <f ca="1"/>
        <v>Item_4</v>
      </c>
      <c r="AK46">
        <f ca="1"/>
        <v>3.97</v>
      </c>
      <c r="AL46">
        <f ca="1"/>
        <v>-19.86</v>
      </c>
      <c r="AM46">
        <f ca="1"/>
        <v>-16.14</v>
      </c>
      <c r="AN46">
        <f ca="1"/>
        <v>5.96</v>
      </c>
      <c r="AO46" s="8">
        <f ca="1"/>
        <v>15.86</v>
      </c>
      <c r="AQ46" s="7" t="str">
        <f ca="1"/>
        <v>Item_4</v>
      </c>
      <c r="AR46">
        <f ca="1"/>
        <v>3.97</v>
      </c>
      <c r="AS46">
        <f ca="1"/>
        <v>-19.86</v>
      </c>
      <c r="AT46">
        <f ca="1"/>
        <v>-16.14</v>
      </c>
      <c r="AU46">
        <f ca="1"/>
        <v>5.96</v>
      </c>
      <c r="AV46">
        <f ca="1"/>
        <v>15.86</v>
      </c>
      <c r="AW46" s="8">
        <f ca="1"/>
        <v>0.21809999999999999</v>
      </c>
    </row>
    <row r="47" spans="4:49" x14ac:dyDescent="0.3">
      <c r="D47" s="32" t="s">
        <v>138</v>
      </c>
      <c r="E47" s="33">
        <v>3.89</v>
      </c>
      <c r="F47" s="33">
        <v>-11.18</v>
      </c>
      <c r="G47" s="33">
        <v>-6.31</v>
      </c>
      <c r="H47" s="33">
        <v>7.49</v>
      </c>
      <c r="I47" s="34">
        <v>6.72</v>
      </c>
      <c r="N47" s="18" t="str">
        <f ca="1"/>
        <v>Item_191</v>
      </c>
      <c r="W47" s="18" t="str">
        <f ca="1"/>
        <v>Item_191</v>
      </c>
      <c r="Y47" s="18" t="str">
        <f ca="1"/>
        <v>Item_246</v>
      </c>
      <c r="AA47" s="18" t="str">
        <f ca="1"/>
        <v>Item_226</v>
      </c>
      <c r="AC47" s="18" t="str">
        <f ca="1"/>
        <v>Item_118</v>
      </c>
      <c r="AG47" s="7" t="str">
        <f ca="1"/>
        <v>Item_118</v>
      </c>
      <c r="AH47" s="8">
        <f ca="1"/>
        <v>0.2092</v>
      </c>
      <c r="AJ47" s="7" t="str">
        <f ca="1"/>
        <v>Item_118</v>
      </c>
      <c r="AK47">
        <f ca="1"/>
        <v>5.19</v>
      </c>
      <c r="AL47">
        <f ca="1"/>
        <v>5.61</v>
      </c>
      <c r="AM47">
        <f ca="1"/>
        <v>-6.05</v>
      </c>
      <c r="AN47">
        <f ca="1"/>
        <v>4.92</v>
      </c>
      <c r="AO47" s="8">
        <f ca="1"/>
        <v>-15.93</v>
      </c>
      <c r="AQ47" s="7" t="str">
        <f ca="1"/>
        <v>Item_118</v>
      </c>
      <c r="AR47">
        <f ca="1"/>
        <v>5.19</v>
      </c>
      <c r="AS47">
        <f ca="1"/>
        <v>5.61</v>
      </c>
      <c r="AT47">
        <f ca="1"/>
        <v>-6.05</v>
      </c>
      <c r="AU47">
        <f ca="1"/>
        <v>4.92</v>
      </c>
      <c r="AV47">
        <f ca="1"/>
        <v>-15.93</v>
      </c>
      <c r="AW47" s="8">
        <f ca="1"/>
        <v>0.2092</v>
      </c>
    </row>
    <row r="48" spans="4:49" x14ac:dyDescent="0.3">
      <c r="D48" s="32" t="s">
        <v>139</v>
      </c>
      <c r="E48" s="33">
        <v>12.67</v>
      </c>
      <c r="F48" s="33">
        <v>1.34</v>
      </c>
      <c r="G48" s="33">
        <v>27.23</v>
      </c>
      <c r="H48" s="33">
        <v>3.37</v>
      </c>
      <c r="I48" s="34">
        <v>-8.7799999999999994</v>
      </c>
      <c r="N48" s="18" t="str">
        <f ca="1"/>
        <v>Item_98</v>
      </c>
      <c r="W48" s="18" t="str">
        <f ca="1"/>
        <v>Item_98</v>
      </c>
      <c r="Y48" s="18" t="str">
        <f ca="1"/>
        <v>Item_208</v>
      </c>
      <c r="AA48" s="18" t="str">
        <f ca="1"/>
        <v>Item_184</v>
      </c>
      <c r="AC48" s="18" t="str">
        <f ca="1"/>
        <v>Item_41</v>
      </c>
      <c r="AG48" s="7" t="str">
        <f ca="1"/>
        <v>Item_41</v>
      </c>
      <c r="AH48" s="8">
        <f ca="1"/>
        <v>0.20749999999999999</v>
      </c>
      <c r="AJ48" s="7" t="str">
        <f ca="1"/>
        <v>Item_41</v>
      </c>
      <c r="AK48">
        <f ca="1"/>
        <v>7.06</v>
      </c>
      <c r="AL48">
        <f ca="1"/>
        <v>-19.25</v>
      </c>
      <c r="AM48">
        <f ca="1"/>
        <v>24.25</v>
      </c>
      <c r="AN48">
        <f ca="1"/>
        <v>7.36</v>
      </c>
      <c r="AO48" s="8">
        <f ca="1"/>
        <v>14.49</v>
      </c>
      <c r="AQ48" s="7" t="str">
        <f ca="1"/>
        <v>Item_41</v>
      </c>
      <c r="AR48">
        <f ca="1"/>
        <v>7.06</v>
      </c>
      <c r="AS48">
        <f ca="1"/>
        <v>-19.25</v>
      </c>
      <c r="AT48">
        <f ca="1"/>
        <v>24.25</v>
      </c>
      <c r="AU48">
        <f ca="1"/>
        <v>7.36</v>
      </c>
      <c r="AV48">
        <f ca="1"/>
        <v>14.49</v>
      </c>
      <c r="AW48" s="8">
        <f ca="1"/>
        <v>0.20749999999999999</v>
      </c>
    </row>
    <row r="49" spans="4:49" x14ac:dyDescent="0.3">
      <c r="D49" s="32" t="s">
        <v>140</v>
      </c>
      <c r="E49" s="33">
        <v>-3.68</v>
      </c>
      <c r="F49" s="33">
        <v>9.75</v>
      </c>
      <c r="G49" s="33">
        <v>-2.56</v>
      </c>
      <c r="H49" s="33">
        <v>1.07</v>
      </c>
      <c r="I49" s="34">
        <v>8.57</v>
      </c>
      <c r="N49" s="18" t="str">
        <f ca="1"/>
        <v>Item_183</v>
      </c>
      <c r="W49" s="18" t="str">
        <f ca="1"/>
        <v>Item_183</v>
      </c>
      <c r="Y49" s="18" t="str">
        <f ca="1"/>
        <v>Item_4</v>
      </c>
      <c r="AA49" s="18" t="str">
        <f ca="1"/>
        <v>Item_41</v>
      </c>
      <c r="AC49" s="18" t="str">
        <f ca="1"/>
        <v>Item_238</v>
      </c>
      <c r="AG49" s="7" t="str">
        <f ca="1"/>
        <v>Item_238</v>
      </c>
      <c r="AH49" s="8">
        <f ca="1"/>
        <v>0.20610000000000001</v>
      </c>
      <c r="AJ49" s="7" t="str">
        <f ca="1"/>
        <v>Item_238</v>
      </c>
      <c r="AK49">
        <f ca="1"/>
        <v>8.3800000000000008</v>
      </c>
      <c r="AL49">
        <f ca="1"/>
        <v>10.220000000000001</v>
      </c>
      <c r="AM49">
        <f ca="1"/>
        <v>26.72</v>
      </c>
      <c r="AN49">
        <f ca="1"/>
        <v>6.07</v>
      </c>
      <c r="AO49" s="8">
        <f ca="1"/>
        <v>21.13</v>
      </c>
      <c r="AQ49" s="7" t="str">
        <f ca="1"/>
        <v>Item_238</v>
      </c>
      <c r="AR49">
        <f ca="1"/>
        <v>8.3800000000000008</v>
      </c>
      <c r="AS49">
        <f ca="1"/>
        <v>10.220000000000001</v>
      </c>
      <c r="AT49">
        <f ca="1"/>
        <v>26.72</v>
      </c>
      <c r="AU49">
        <f ca="1"/>
        <v>6.07</v>
      </c>
      <c r="AV49">
        <f ca="1"/>
        <v>21.13</v>
      </c>
      <c r="AW49" s="8">
        <f ca="1"/>
        <v>0.20610000000000001</v>
      </c>
    </row>
    <row r="50" spans="4:49" x14ac:dyDescent="0.3">
      <c r="D50" s="32" t="s">
        <v>141</v>
      </c>
      <c r="E50" s="33">
        <v>3.96</v>
      </c>
      <c r="F50" s="33">
        <v>-13.83</v>
      </c>
      <c r="G50" s="33">
        <v>-7.82</v>
      </c>
      <c r="H50" s="33">
        <v>6.65</v>
      </c>
      <c r="I50" s="34">
        <v>5.89</v>
      </c>
      <c r="N50" s="18" t="str">
        <f ca="1"/>
        <v>Item_208</v>
      </c>
      <c r="W50" s="18" t="str">
        <f ca="1"/>
        <v>Item_208</v>
      </c>
      <c r="Y50" s="18" t="str">
        <f ca="1"/>
        <v>Item_349</v>
      </c>
      <c r="AA50" s="18" t="str">
        <f ca="1"/>
        <v>Item_14</v>
      </c>
      <c r="AC50" s="18" t="str">
        <f ca="1"/>
        <v>Item_122</v>
      </c>
      <c r="AG50" s="7" t="str">
        <f ca="1"/>
        <v>Item_122</v>
      </c>
      <c r="AH50" s="8">
        <f ca="1"/>
        <v>0.2056</v>
      </c>
      <c r="AJ50" s="7" t="str">
        <f ca="1"/>
        <v>Item_122</v>
      </c>
      <c r="AK50">
        <f ca="1"/>
        <v>3.36</v>
      </c>
      <c r="AL50">
        <f ca="1"/>
        <v>-6.25</v>
      </c>
      <c r="AM50">
        <f ca="1"/>
        <v>12.44</v>
      </c>
      <c r="AN50">
        <f ca="1"/>
        <v>2.38</v>
      </c>
      <c r="AO50" s="8">
        <f ca="1"/>
        <v>28.79</v>
      </c>
      <c r="AQ50" s="7" t="str">
        <f ca="1"/>
        <v>Item_122</v>
      </c>
      <c r="AR50">
        <f ca="1"/>
        <v>3.36</v>
      </c>
      <c r="AS50">
        <f ca="1"/>
        <v>-6.25</v>
      </c>
      <c r="AT50">
        <f ca="1"/>
        <v>12.44</v>
      </c>
      <c r="AU50">
        <f ca="1"/>
        <v>2.38</v>
      </c>
      <c r="AV50">
        <f ca="1"/>
        <v>28.79</v>
      </c>
      <c r="AW50" s="8">
        <f ca="1"/>
        <v>0.2056</v>
      </c>
    </row>
    <row r="51" spans="4:49" x14ac:dyDescent="0.3">
      <c r="D51" s="32" t="s">
        <v>142</v>
      </c>
      <c r="E51" s="33">
        <v>3.37</v>
      </c>
      <c r="F51" s="33">
        <v>9.32</v>
      </c>
      <c r="G51" s="33">
        <v>4.4000000000000004</v>
      </c>
      <c r="H51" s="33">
        <v>9.82</v>
      </c>
      <c r="I51" s="34">
        <v>4.24</v>
      </c>
      <c r="N51" s="18" t="str">
        <f ca="1"/>
        <v>Item_92</v>
      </c>
      <c r="W51" s="18" t="str">
        <f ca="1"/>
        <v>Item_92</v>
      </c>
      <c r="Y51" s="18" t="str">
        <f ca="1"/>
        <v>Item_41</v>
      </c>
      <c r="AA51" s="18" t="str">
        <f ca="1"/>
        <v>Item_245</v>
      </c>
      <c r="AC51" s="18" t="str">
        <f ca="1"/>
        <v>Item_292</v>
      </c>
      <c r="AG51" s="7" t="str">
        <f ca="1"/>
        <v>Item_292</v>
      </c>
      <c r="AH51" s="8">
        <f ca="1"/>
        <v>0.20150000000000001</v>
      </c>
      <c r="AJ51" s="7" t="str">
        <f ca="1"/>
        <v>Item_292</v>
      </c>
      <c r="AK51">
        <f ca="1"/>
        <v>7.21</v>
      </c>
      <c r="AL51">
        <f ca="1"/>
        <v>-3.39</v>
      </c>
      <c r="AM51">
        <f ca="1"/>
        <v>-21.41</v>
      </c>
      <c r="AN51">
        <f ca="1"/>
        <v>-1.06</v>
      </c>
      <c r="AO51" s="8">
        <f ca="1"/>
        <v>4.87</v>
      </c>
      <c r="AQ51" s="7" t="str">
        <f ca="1"/>
        <v>Item_292</v>
      </c>
      <c r="AR51">
        <f ca="1"/>
        <v>7.21</v>
      </c>
      <c r="AS51">
        <f ca="1"/>
        <v>-3.39</v>
      </c>
      <c r="AT51">
        <f ca="1"/>
        <v>-21.41</v>
      </c>
      <c r="AU51">
        <f ca="1"/>
        <v>-1.06</v>
      </c>
      <c r="AV51">
        <f ca="1"/>
        <v>4.87</v>
      </c>
      <c r="AW51" s="8">
        <f ca="1"/>
        <v>0.20150000000000001</v>
      </c>
    </row>
    <row r="52" spans="4:49" x14ac:dyDescent="0.3">
      <c r="D52" s="32" t="s">
        <v>143</v>
      </c>
      <c r="E52" s="33">
        <v>15.8</v>
      </c>
      <c r="F52" s="33">
        <v>-2.35</v>
      </c>
      <c r="G52" s="33">
        <v>7.75</v>
      </c>
      <c r="H52" s="33">
        <v>4.26</v>
      </c>
      <c r="I52" s="34">
        <v>-7.92</v>
      </c>
      <c r="N52" s="18" t="str">
        <f ca="1"/>
        <v>Item_184</v>
      </c>
      <c r="W52" s="18" t="str">
        <f ca="1"/>
        <v>Item_184</v>
      </c>
      <c r="Y52" s="18" t="str">
        <f ca="1"/>
        <v>Item_100</v>
      </c>
      <c r="AA52" s="18" t="str">
        <f ca="1"/>
        <v>Item_92</v>
      </c>
      <c r="AC52" s="18" t="str">
        <f ca="1"/>
        <v>Item_197</v>
      </c>
      <c r="AG52" s="7" t="str">
        <f ca="1"/>
        <v>Item_197</v>
      </c>
      <c r="AH52" s="8">
        <f ca="1"/>
        <v>0.19189999999999999</v>
      </c>
      <c r="AJ52" s="7" t="str">
        <f ca="1"/>
        <v>Item_197</v>
      </c>
      <c r="AK52">
        <f ca="1"/>
        <v>-1.66</v>
      </c>
      <c r="AL52">
        <f ca="1"/>
        <v>-15.95</v>
      </c>
      <c r="AM52">
        <f ca="1"/>
        <v>-4.17</v>
      </c>
      <c r="AN52">
        <f ca="1"/>
        <v>0.17</v>
      </c>
      <c r="AO52" s="8">
        <f ca="1"/>
        <v>27.13</v>
      </c>
      <c r="AQ52" s="7" t="str">
        <f ca="1"/>
        <v>Item_197</v>
      </c>
      <c r="AR52">
        <f ca="1"/>
        <v>-1.66</v>
      </c>
      <c r="AS52">
        <f ca="1"/>
        <v>-15.95</v>
      </c>
      <c r="AT52">
        <f ca="1"/>
        <v>-4.17</v>
      </c>
      <c r="AU52">
        <f ca="1"/>
        <v>0.17</v>
      </c>
      <c r="AV52">
        <f ca="1"/>
        <v>27.13</v>
      </c>
      <c r="AW52" s="8">
        <f ca="1"/>
        <v>0.19189999999999999</v>
      </c>
    </row>
    <row r="53" spans="4:49" x14ac:dyDescent="0.3">
      <c r="D53" s="32" t="s">
        <v>144</v>
      </c>
      <c r="E53" s="33">
        <v>9.8699999999999992</v>
      </c>
      <c r="F53" s="33">
        <v>3.89</v>
      </c>
      <c r="G53" s="33">
        <v>3.02</v>
      </c>
      <c r="H53" s="33">
        <v>9.66</v>
      </c>
      <c r="I53" s="34">
        <v>2.34</v>
      </c>
      <c r="N53" s="18" t="str">
        <f ca="1"/>
        <v>Item_74</v>
      </c>
      <c r="W53" s="18" t="str">
        <f ca="1"/>
        <v>Item_74</v>
      </c>
      <c r="Y53" s="18" t="str">
        <f ca="1"/>
        <v>Item_14</v>
      </c>
      <c r="AA53" s="18" t="str">
        <f ca="1"/>
        <v>Item_382</v>
      </c>
      <c r="AC53" s="18" t="str">
        <f ca="1"/>
        <v>Item_255</v>
      </c>
      <c r="AG53" s="7" t="str">
        <f ca="1"/>
        <v>Item_255</v>
      </c>
      <c r="AH53" s="8">
        <f ca="1"/>
        <v>0.19040000000000001</v>
      </c>
      <c r="AJ53" s="7" t="str">
        <f ca="1"/>
        <v>Item_255</v>
      </c>
      <c r="AK53">
        <f ca="1"/>
        <v>9.67</v>
      </c>
      <c r="AL53">
        <f ca="1"/>
        <v>-18.13</v>
      </c>
      <c r="AM53">
        <f ca="1"/>
        <v>14.35</v>
      </c>
      <c r="AN53">
        <f ca="1"/>
        <v>-5.46</v>
      </c>
      <c r="AO53" s="8">
        <f ca="1"/>
        <v>5.86</v>
      </c>
      <c r="AQ53" s="7" t="str">
        <f ca="1"/>
        <v>Item_255</v>
      </c>
      <c r="AR53">
        <f ca="1"/>
        <v>9.67</v>
      </c>
      <c r="AS53">
        <f ca="1"/>
        <v>-18.13</v>
      </c>
      <c r="AT53">
        <f ca="1"/>
        <v>14.35</v>
      </c>
      <c r="AU53">
        <f ca="1"/>
        <v>-5.46</v>
      </c>
      <c r="AV53">
        <f ca="1"/>
        <v>5.86</v>
      </c>
      <c r="AW53" s="8">
        <f ca="1"/>
        <v>0.19040000000000001</v>
      </c>
    </row>
    <row r="54" spans="4:49" x14ac:dyDescent="0.3">
      <c r="D54" s="32" t="s">
        <v>145</v>
      </c>
      <c r="E54" s="33">
        <v>10.86</v>
      </c>
      <c r="F54" s="33">
        <v>-2.0099999999999998</v>
      </c>
      <c r="G54" s="33">
        <v>-0.16</v>
      </c>
      <c r="H54" s="33">
        <v>-0.35</v>
      </c>
      <c r="I54" s="34">
        <v>-3.37</v>
      </c>
      <c r="N54" s="18" t="str">
        <f ca="1"/>
        <v>Item_125</v>
      </c>
      <c r="W54" s="18" t="str">
        <f ca="1"/>
        <v>Item_125</v>
      </c>
      <c r="Y54" s="18" t="str">
        <f ca="1"/>
        <v>Item_92</v>
      </c>
      <c r="AA54" s="18" t="str">
        <f ca="1"/>
        <v>Item_375</v>
      </c>
      <c r="AC54" s="18" t="str">
        <f ca="1"/>
        <v>Item_104</v>
      </c>
      <c r="AG54" s="7" t="str">
        <f ca="1"/>
        <v>Item_104</v>
      </c>
      <c r="AH54" s="8">
        <f ca="1"/>
        <v>0.1893</v>
      </c>
      <c r="AJ54" s="7" t="str">
        <f ca="1"/>
        <v>Item_104</v>
      </c>
      <c r="AK54">
        <f ca="1"/>
        <v>4.21</v>
      </c>
      <c r="AL54">
        <f ca="1"/>
        <v>-1.59</v>
      </c>
      <c r="AM54">
        <f ca="1"/>
        <v>13.43</v>
      </c>
      <c r="AN54">
        <f ca="1"/>
        <v>-7.76</v>
      </c>
      <c r="AO54" s="8">
        <f ca="1"/>
        <v>4.91</v>
      </c>
      <c r="AQ54" s="7" t="str">
        <f ca="1"/>
        <v>Item_104</v>
      </c>
      <c r="AR54">
        <f ca="1"/>
        <v>4.21</v>
      </c>
      <c r="AS54">
        <f ca="1"/>
        <v>-1.59</v>
      </c>
      <c r="AT54">
        <f ca="1"/>
        <v>13.43</v>
      </c>
      <c r="AU54">
        <f ca="1"/>
        <v>-7.76</v>
      </c>
      <c r="AV54">
        <f ca="1"/>
        <v>4.91</v>
      </c>
      <c r="AW54" s="8">
        <f ca="1"/>
        <v>0.1893</v>
      </c>
    </row>
    <row r="55" spans="4:49" x14ac:dyDescent="0.3">
      <c r="D55" s="32" t="s">
        <v>146</v>
      </c>
      <c r="E55" s="33">
        <v>7.06</v>
      </c>
      <c r="F55" s="33">
        <v>-19.25</v>
      </c>
      <c r="G55" s="33">
        <v>24.25</v>
      </c>
      <c r="H55" s="33">
        <v>7.36</v>
      </c>
      <c r="I55" s="34">
        <v>14.49</v>
      </c>
      <c r="N55" s="18" t="str">
        <f ca="1"/>
        <v>Item_315</v>
      </c>
      <c r="W55" s="18" t="str">
        <f ca="1"/>
        <v>Item_315</v>
      </c>
      <c r="Y55" s="18" t="str">
        <f ca="1"/>
        <v>Item_125</v>
      </c>
      <c r="AA55" s="18" t="str">
        <f ca="1"/>
        <v>Item_98</v>
      </c>
      <c r="AC55" s="18" t="str">
        <f ca="1"/>
        <v>Item_14</v>
      </c>
      <c r="AG55" s="7" t="str">
        <f ca="1"/>
        <v>Item_14</v>
      </c>
      <c r="AH55" s="8">
        <f ca="1"/>
        <v>0.18770000000000001</v>
      </c>
      <c r="AJ55" s="7" t="str">
        <f ca="1"/>
        <v>Item_14</v>
      </c>
      <c r="AK55">
        <f ca="1"/>
        <v>6.44</v>
      </c>
      <c r="AL55">
        <f ca="1"/>
        <v>-13.11</v>
      </c>
      <c r="AM55">
        <f ca="1"/>
        <v>5.94</v>
      </c>
      <c r="AN55">
        <f ca="1"/>
        <v>-7.71</v>
      </c>
      <c r="AO55" s="8">
        <f ca="1"/>
        <v>17.89</v>
      </c>
      <c r="AQ55" s="7" t="str">
        <f ca="1"/>
        <v>Item_14</v>
      </c>
      <c r="AR55">
        <f ca="1"/>
        <v>6.44</v>
      </c>
      <c r="AS55">
        <f ca="1"/>
        <v>-13.11</v>
      </c>
      <c r="AT55">
        <f ca="1"/>
        <v>5.94</v>
      </c>
      <c r="AU55">
        <f ca="1"/>
        <v>-7.71</v>
      </c>
      <c r="AV55">
        <f ca="1"/>
        <v>17.89</v>
      </c>
      <c r="AW55" s="8">
        <f ca="1"/>
        <v>0.18770000000000001</v>
      </c>
    </row>
    <row r="56" spans="4:49" x14ac:dyDescent="0.3">
      <c r="D56" s="32" t="s">
        <v>147</v>
      </c>
      <c r="E56" s="33">
        <v>5.0599999999999996</v>
      </c>
      <c r="F56" s="33">
        <v>4.83</v>
      </c>
      <c r="G56" s="33">
        <v>21.06</v>
      </c>
      <c r="H56" s="33">
        <v>14.73</v>
      </c>
      <c r="I56" s="34">
        <v>-4.57</v>
      </c>
      <c r="N56" s="18" t="str">
        <f ca="1"/>
        <v>Item_301</v>
      </c>
      <c r="W56" s="18" t="str">
        <f ca="1"/>
        <v>Item_301</v>
      </c>
      <c r="Y56" s="18" t="str">
        <f ca="1"/>
        <v>Item_63</v>
      </c>
      <c r="AA56" s="18" t="str">
        <f ca="1"/>
        <v>Item_318</v>
      </c>
      <c r="AC56" s="18" t="str">
        <f ca="1"/>
        <v>Item_43</v>
      </c>
      <c r="AG56" s="7" t="str">
        <f ca="1"/>
        <v>Item_43</v>
      </c>
      <c r="AH56" s="8">
        <f ca="1"/>
        <v>0.18190000000000001</v>
      </c>
      <c r="AJ56" s="7" t="str">
        <f ca="1"/>
        <v>Item_43</v>
      </c>
      <c r="AK56">
        <f ca="1"/>
        <v>2.11</v>
      </c>
      <c r="AL56">
        <f ca="1"/>
        <v>1.98</v>
      </c>
      <c r="AM56">
        <f ca="1"/>
        <v>-20.420000000000002</v>
      </c>
      <c r="AN56">
        <f ca="1"/>
        <v>-0.45</v>
      </c>
      <c r="AO56" s="8">
        <f ca="1"/>
        <v>13.4</v>
      </c>
      <c r="AQ56" s="7" t="str">
        <f ca="1"/>
        <v>Item_43</v>
      </c>
      <c r="AR56">
        <f ca="1"/>
        <v>2.11</v>
      </c>
      <c r="AS56">
        <f ca="1"/>
        <v>1.98</v>
      </c>
      <c r="AT56">
        <f ca="1"/>
        <v>-20.420000000000002</v>
      </c>
      <c r="AU56">
        <f ca="1"/>
        <v>-0.45</v>
      </c>
      <c r="AV56">
        <f ca="1"/>
        <v>13.4</v>
      </c>
      <c r="AW56" s="8">
        <f ca="1"/>
        <v>0.18190000000000001</v>
      </c>
    </row>
    <row r="57" spans="4:49" x14ac:dyDescent="0.3">
      <c r="D57" s="32" t="s">
        <v>148</v>
      </c>
      <c r="E57" s="33">
        <v>2.11</v>
      </c>
      <c r="F57" s="33">
        <v>1.98</v>
      </c>
      <c r="G57" s="33">
        <v>-20.420000000000002</v>
      </c>
      <c r="H57" s="33">
        <v>-0.45</v>
      </c>
      <c r="I57" s="34">
        <v>13.4</v>
      </c>
      <c r="N57" s="18" t="str">
        <f ca="1"/>
        <v>Item_8</v>
      </c>
      <c r="W57" s="18" t="str">
        <f ca="1"/>
        <v>Item_8</v>
      </c>
      <c r="Y57" s="18" t="str">
        <f ca="1"/>
        <v>Item_98</v>
      </c>
      <c r="AA57" s="18" t="str">
        <f ca="1"/>
        <v>Item_218</v>
      </c>
      <c r="AC57" s="18" t="str">
        <f ca="1"/>
        <v>Item_92</v>
      </c>
      <c r="AG57" s="7" t="str">
        <f ca="1"/>
        <v>Item_92</v>
      </c>
      <c r="AH57" s="8">
        <f ca="1"/>
        <v>0.18010000000000001</v>
      </c>
      <c r="AJ57" s="7" t="str">
        <f ca="1"/>
        <v>Item_92</v>
      </c>
      <c r="AK57">
        <f ca="1"/>
        <v>-1.94</v>
      </c>
      <c r="AL57">
        <f ca="1"/>
        <v>-6.98</v>
      </c>
      <c r="AM57">
        <f ca="1"/>
        <v>-20.329999999999998</v>
      </c>
      <c r="AN57">
        <f ca="1"/>
        <v>13.96</v>
      </c>
      <c r="AO57" s="8">
        <f ca="1"/>
        <v>3.37</v>
      </c>
      <c r="AQ57" s="7" t="str">
        <f ca="1"/>
        <v>Item_92</v>
      </c>
      <c r="AR57">
        <f ca="1"/>
        <v>-1.94</v>
      </c>
      <c r="AS57">
        <f ca="1"/>
        <v>-6.98</v>
      </c>
      <c r="AT57">
        <f ca="1"/>
        <v>-20.329999999999998</v>
      </c>
      <c r="AU57">
        <f ca="1"/>
        <v>13.96</v>
      </c>
      <c r="AV57">
        <f ca="1"/>
        <v>3.37</v>
      </c>
      <c r="AW57" s="8">
        <f ca="1"/>
        <v>0.18010000000000001</v>
      </c>
    </row>
    <row r="58" spans="4:49" x14ac:dyDescent="0.3">
      <c r="D58" s="32" t="s">
        <v>149</v>
      </c>
      <c r="E58" s="33">
        <v>5.81</v>
      </c>
      <c r="F58" s="33">
        <v>-9.89</v>
      </c>
      <c r="G58" s="33">
        <v>10.66</v>
      </c>
      <c r="H58" s="33">
        <v>9.3000000000000007</v>
      </c>
      <c r="I58" s="34">
        <v>-3.81</v>
      </c>
      <c r="N58" s="18" t="str">
        <f ca="1"/>
        <v>Item_14</v>
      </c>
      <c r="W58" s="18" t="str">
        <f ca="1"/>
        <v>Item_14</v>
      </c>
      <c r="Y58" s="18" t="str">
        <f ca="1"/>
        <v>Item_191</v>
      </c>
      <c r="AA58" s="18" t="str">
        <f ca="1"/>
        <v>Item_292</v>
      </c>
      <c r="AC58" s="18" t="str">
        <f ca="1"/>
        <v>Item_256</v>
      </c>
      <c r="AG58" s="7" t="str">
        <f ca="1"/>
        <v>Item_256</v>
      </c>
      <c r="AH58" s="8">
        <f ca="1"/>
        <v>0.17280000000000001</v>
      </c>
      <c r="AJ58" s="7" t="str">
        <f ca="1"/>
        <v>Item_256</v>
      </c>
      <c r="AK58">
        <f ca="1"/>
        <v>6.84</v>
      </c>
      <c r="AL58">
        <f ca="1"/>
        <v>16.239999999999998</v>
      </c>
      <c r="AM58">
        <f ca="1"/>
        <v>-9.57</v>
      </c>
      <c r="AN58">
        <f ca="1"/>
        <v>11.77</v>
      </c>
      <c r="AO58" s="8">
        <f ca="1"/>
        <v>6.76</v>
      </c>
      <c r="AQ58" s="7" t="str">
        <f ca="1"/>
        <v>Item_256</v>
      </c>
      <c r="AR58">
        <f ca="1"/>
        <v>6.84</v>
      </c>
      <c r="AS58">
        <f ca="1"/>
        <v>16.239999999999998</v>
      </c>
      <c r="AT58">
        <f ca="1"/>
        <v>-9.57</v>
      </c>
      <c r="AU58">
        <f ca="1"/>
        <v>11.77</v>
      </c>
      <c r="AV58">
        <f ca="1"/>
        <v>6.76</v>
      </c>
      <c r="AW58" s="8">
        <f ca="1"/>
        <v>0.17280000000000001</v>
      </c>
    </row>
    <row r="59" spans="4:49" x14ac:dyDescent="0.3">
      <c r="D59" s="32" t="s">
        <v>150</v>
      </c>
      <c r="E59" s="33">
        <v>7.44</v>
      </c>
      <c r="F59" s="33">
        <v>-14.02</v>
      </c>
      <c r="G59" s="33">
        <v>-0.97</v>
      </c>
      <c r="H59" s="33">
        <v>2.54</v>
      </c>
      <c r="I59" s="34">
        <v>8.49</v>
      </c>
      <c r="N59" s="18" t="str">
        <f ca="1"/>
        <v>Item_350</v>
      </c>
      <c r="W59" s="18" t="str">
        <f ca="1"/>
        <v>Item_350</v>
      </c>
      <c r="Y59" s="18" t="str">
        <f ca="1"/>
        <v>Item_184</v>
      </c>
      <c r="AA59" s="18" t="str">
        <f ca="1"/>
        <v>Item_349</v>
      </c>
      <c r="AC59" s="18" t="str">
        <f ca="1"/>
        <v>Item_375</v>
      </c>
      <c r="AG59" s="7" t="str">
        <f ca="1"/>
        <v>Item_375</v>
      </c>
      <c r="AH59" s="8">
        <f ca="1"/>
        <v>0.16619999999999999</v>
      </c>
      <c r="AJ59" s="7" t="str">
        <f ca="1"/>
        <v>Item_375</v>
      </c>
      <c r="AK59">
        <f ca="1"/>
        <v>0.57999999999999996</v>
      </c>
      <c r="AL59">
        <f ca="1"/>
        <v>-18.07</v>
      </c>
      <c r="AM59">
        <f ca="1"/>
        <v>23.64</v>
      </c>
      <c r="AN59">
        <f ca="1"/>
        <v>13.42</v>
      </c>
      <c r="AO59" s="8">
        <f ca="1"/>
        <v>-1.41</v>
      </c>
      <c r="AQ59" s="7" t="str">
        <f ca="1"/>
        <v>Item_375</v>
      </c>
      <c r="AR59">
        <f ca="1"/>
        <v>0.57999999999999996</v>
      </c>
      <c r="AS59">
        <f ca="1"/>
        <v>-18.07</v>
      </c>
      <c r="AT59">
        <f ca="1"/>
        <v>23.64</v>
      </c>
      <c r="AU59">
        <f ca="1"/>
        <v>13.42</v>
      </c>
      <c r="AV59">
        <f ca="1"/>
        <v>-1.41</v>
      </c>
      <c r="AW59" s="8">
        <f ca="1"/>
        <v>0.16619999999999999</v>
      </c>
    </row>
    <row r="60" spans="4:49" x14ac:dyDescent="0.3">
      <c r="D60" s="32" t="s">
        <v>151</v>
      </c>
      <c r="E60" s="33">
        <v>3.02</v>
      </c>
      <c r="F60" s="33">
        <v>-1.25</v>
      </c>
      <c r="G60" s="33">
        <v>-1.74</v>
      </c>
      <c r="H60" s="33">
        <v>12.76</v>
      </c>
      <c r="I60" s="34">
        <v>23.6</v>
      </c>
      <c r="N60" s="18" t="str">
        <f ca="1"/>
        <v>Item_41</v>
      </c>
      <c r="W60" s="18" t="str">
        <f ca="1"/>
        <v>Item_41</v>
      </c>
      <c r="Y60" s="18" t="str">
        <f ca="1"/>
        <v>Item_171</v>
      </c>
      <c r="AA60" s="18" t="str">
        <f ca="1"/>
        <v>Item_191</v>
      </c>
      <c r="AC60" s="18" t="str">
        <f ca="1"/>
        <v>Item_121</v>
      </c>
      <c r="AG60" s="7" t="str">
        <f ca="1"/>
        <v>Item_121</v>
      </c>
      <c r="AH60" s="8">
        <f ca="1"/>
        <v>0.16569999999999999</v>
      </c>
      <c r="AJ60" s="7" t="str">
        <f ca="1"/>
        <v>Item_121</v>
      </c>
      <c r="AK60">
        <f ca="1"/>
        <v>-1.77</v>
      </c>
      <c r="AL60">
        <f ca="1"/>
        <v>-9.25</v>
      </c>
      <c r="AM60">
        <f ca="1"/>
        <v>4.3099999999999996</v>
      </c>
      <c r="AN60">
        <f ca="1"/>
        <v>-2.13</v>
      </c>
      <c r="AO60" s="8">
        <f ca="1"/>
        <v>-13.97</v>
      </c>
      <c r="AQ60" s="7" t="str">
        <f ca="1"/>
        <v>Item_121</v>
      </c>
      <c r="AR60">
        <f ca="1"/>
        <v>-1.77</v>
      </c>
      <c r="AS60">
        <f ca="1"/>
        <v>-9.25</v>
      </c>
      <c r="AT60">
        <f ca="1"/>
        <v>4.3099999999999996</v>
      </c>
      <c r="AU60">
        <f ca="1"/>
        <v>-2.13</v>
      </c>
      <c r="AV60">
        <f ca="1"/>
        <v>-13.97</v>
      </c>
      <c r="AW60" s="8">
        <f ca="1"/>
        <v>0.16569999999999999</v>
      </c>
    </row>
    <row r="61" spans="4:49" x14ac:dyDescent="0.3">
      <c r="D61" s="32" t="s">
        <v>152</v>
      </c>
      <c r="E61" s="33">
        <v>10.86</v>
      </c>
      <c r="F61" s="33">
        <v>-1.86</v>
      </c>
      <c r="G61" s="33">
        <v>0.56999999999999995</v>
      </c>
      <c r="H61" s="33">
        <v>15.3</v>
      </c>
      <c r="I61" s="34">
        <v>-1.31</v>
      </c>
      <c r="N61" s="18" t="str">
        <f ca="1"/>
        <v>Item_239</v>
      </c>
      <c r="W61" s="18" t="str">
        <f ca="1"/>
        <v>Item_239</v>
      </c>
      <c r="Y61" s="18" t="str">
        <f ca="1"/>
        <v>Item_218</v>
      </c>
      <c r="AA61" s="18" t="str">
        <f ca="1"/>
        <v>Item_246</v>
      </c>
      <c r="AC61" s="18" t="str">
        <f ca="1"/>
        <v>Item_282</v>
      </c>
      <c r="AG61" s="7" t="str">
        <f ca="1"/>
        <v>Item_282</v>
      </c>
      <c r="AH61" s="8">
        <f ca="1"/>
        <v>0.16389999999999999</v>
      </c>
      <c r="AJ61" s="7" t="str">
        <f ca="1"/>
        <v>Item_282</v>
      </c>
      <c r="AK61">
        <f ca="1"/>
        <v>5.67</v>
      </c>
      <c r="AL61">
        <f ca="1"/>
        <v>1.79</v>
      </c>
      <c r="AM61">
        <f ca="1"/>
        <v>16.48</v>
      </c>
      <c r="AN61">
        <f ca="1"/>
        <v>20.73</v>
      </c>
      <c r="AO61" s="8">
        <f ca="1"/>
        <v>10.55</v>
      </c>
      <c r="AQ61" s="7" t="str">
        <f ca="1"/>
        <v>Item_282</v>
      </c>
      <c r="AR61">
        <f ca="1"/>
        <v>5.67</v>
      </c>
      <c r="AS61">
        <f ca="1"/>
        <v>1.79</v>
      </c>
      <c r="AT61">
        <f ca="1"/>
        <v>16.48</v>
      </c>
      <c r="AU61">
        <f ca="1"/>
        <v>20.73</v>
      </c>
      <c r="AV61">
        <f ca="1"/>
        <v>10.55</v>
      </c>
      <c r="AW61" s="8">
        <f ca="1"/>
        <v>0.16389999999999999</v>
      </c>
    </row>
    <row r="62" spans="4:49" x14ac:dyDescent="0.3">
      <c r="D62" s="32" t="s">
        <v>153</v>
      </c>
      <c r="E62" s="33">
        <v>7.62</v>
      </c>
      <c r="F62" s="33">
        <v>-5.83</v>
      </c>
      <c r="G62" s="33">
        <v>5.31</v>
      </c>
      <c r="H62" s="33">
        <v>12.8</v>
      </c>
      <c r="I62" s="34">
        <v>6.14</v>
      </c>
      <c r="N62" s="18" t="str">
        <f ca="1"/>
        <v>Item_351</v>
      </c>
      <c r="W62" s="18" t="str">
        <f ca="1"/>
        <v>Item_351</v>
      </c>
      <c r="Y62" s="18" t="str">
        <f ca="1"/>
        <v>Item_318</v>
      </c>
      <c r="AA62" s="18" t="str">
        <f ca="1"/>
        <v>Item_53</v>
      </c>
      <c r="AC62" s="18" t="str">
        <f ca="1"/>
        <v>Item_25</v>
      </c>
      <c r="AG62" s="7" t="str">
        <f ca="1"/>
        <v>Item_25</v>
      </c>
      <c r="AH62" s="8">
        <f ca="1"/>
        <v>0.16200000000000001</v>
      </c>
      <c r="AJ62" s="7" t="str">
        <f ca="1"/>
        <v>Item_25</v>
      </c>
      <c r="AK62">
        <f ca="1"/>
        <v>2.99</v>
      </c>
      <c r="AL62">
        <f ca="1"/>
        <v>-18.8</v>
      </c>
      <c r="AM62">
        <f ca="1"/>
        <v>-14.63</v>
      </c>
      <c r="AN62">
        <f ca="1"/>
        <v>14.81</v>
      </c>
      <c r="AO62" s="8">
        <f ca="1"/>
        <v>19.46</v>
      </c>
      <c r="AQ62" s="7" t="str">
        <f ca="1"/>
        <v>Item_25</v>
      </c>
      <c r="AR62">
        <f ca="1"/>
        <v>2.99</v>
      </c>
      <c r="AS62">
        <f ca="1"/>
        <v>-18.8</v>
      </c>
      <c r="AT62">
        <f ca="1"/>
        <v>-14.63</v>
      </c>
      <c r="AU62">
        <f ca="1"/>
        <v>14.81</v>
      </c>
      <c r="AV62">
        <f ca="1"/>
        <v>19.46</v>
      </c>
      <c r="AW62" s="8">
        <f ca="1"/>
        <v>0.16200000000000001</v>
      </c>
    </row>
    <row r="63" spans="4:49" x14ac:dyDescent="0.3">
      <c r="D63" s="32" t="s">
        <v>154</v>
      </c>
      <c r="E63" s="33">
        <v>1.37</v>
      </c>
      <c r="F63" s="33">
        <v>-6.07</v>
      </c>
      <c r="G63" s="33">
        <v>2.0499999999999998</v>
      </c>
      <c r="H63" s="33">
        <v>9.9700000000000006</v>
      </c>
      <c r="I63" s="34">
        <v>23.18</v>
      </c>
      <c r="N63" s="18" t="str">
        <f ca="1"/>
        <v>Item_266</v>
      </c>
      <c r="W63" s="18" t="str">
        <f ca="1"/>
        <v>Item_266</v>
      </c>
      <c r="Y63" s="18" t="str">
        <f ca="1"/>
        <v>Item_8</v>
      </c>
      <c r="AA63" s="18" t="str">
        <f ca="1"/>
        <v>Item_397</v>
      </c>
      <c r="AC63" s="18" t="str">
        <f ca="1"/>
        <v>Item_315</v>
      </c>
      <c r="AG63" s="7" t="str">
        <f ca="1"/>
        <v>Item_315</v>
      </c>
      <c r="AH63" s="8">
        <f ca="1"/>
        <v>0.1605</v>
      </c>
      <c r="AJ63" s="7" t="str">
        <f ca="1"/>
        <v>Item_315</v>
      </c>
      <c r="AK63">
        <f ca="1"/>
        <v>5.76</v>
      </c>
      <c r="AL63">
        <f ca="1"/>
        <v>-18.149999999999999</v>
      </c>
      <c r="AM63">
        <f ca="1"/>
        <v>-15.37</v>
      </c>
      <c r="AN63">
        <f ca="1"/>
        <v>5.78</v>
      </c>
      <c r="AO63" s="8">
        <f ca="1"/>
        <v>19.309999999999999</v>
      </c>
      <c r="AQ63" s="7" t="str">
        <f ca="1"/>
        <v>Item_315</v>
      </c>
      <c r="AR63">
        <f ca="1"/>
        <v>5.76</v>
      </c>
      <c r="AS63">
        <f ca="1"/>
        <v>-18.149999999999999</v>
      </c>
      <c r="AT63">
        <f ca="1"/>
        <v>-15.37</v>
      </c>
      <c r="AU63">
        <f ca="1"/>
        <v>5.78</v>
      </c>
      <c r="AV63">
        <f ca="1"/>
        <v>19.309999999999999</v>
      </c>
      <c r="AW63" s="8">
        <f ca="1"/>
        <v>0.1605</v>
      </c>
    </row>
    <row r="64" spans="4:49" x14ac:dyDescent="0.3">
      <c r="D64" s="32" t="s">
        <v>155</v>
      </c>
      <c r="E64" s="33">
        <v>-0.19</v>
      </c>
      <c r="F64" s="33">
        <v>-4.1900000000000004</v>
      </c>
      <c r="G64" s="33">
        <v>-8.48</v>
      </c>
      <c r="H64" s="33">
        <v>3.33</v>
      </c>
      <c r="I64" s="34">
        <v>20.32</v>
      </c>
      <c r="N64" s="18" t="str">
        <f ca="1"/>
        <v>Item_43</v>
      </c>
      <c r="W64" s="18" t="str">
        <f ca="1"/>
        <v>Item_43</v>
      </c>
      <c r="Y64" s="18" t="str">
        <f ca="1"/>
        <v>Item_38</v>
      </c>
      <c r="AA64" s="18" t="str">
        <f ca="1"/>
        <v>Item_244</v>
      </c>
      <c r="AC64" s="18" t="str">
        <f ca="1"/>
        <v>Item_266</v>
      </c>
      <c r="AG64" s="7" t="str">
        <f ca="1"/>
        <v>Item_266</v>
      </c>
      <c r="AH64" s="8">
        <f ca="1"/>
        <v>0.15920000000000001</v>
      </c>
      <c r="AJ64" s="7" t="str">
        <f ca="1"/>
        <v>Item_266</v>
      </c>
      <c r="AK64">
        <f ca="1"/>
        <v>-0.31</v>
      </c>
      <c r="AL64">
        <f ca="1"/>
        <v>-7.2</v>
      </c>
      <c r="AM64">
        <f ca="1"/>
        <v>-19.27</v>
      </c>
      <c r="AN64">
        <f ca="1"/>
        <v>0.31</v>
      </c>
      <c r="AO64" s="8">
        <f ca="1"/>
        <v>1.64</v>
      </c>
      <c r="AQ64" s="7" t="str">
        <f ca="1"/>
        <v>Item_266</v>
      </c>
      <c r="AR64">
        <f ca="1"/>
        <v>-0.31</v>
      </c>
      <c r="AS64">
        <f ca="1"/>
        <v>-7.2</v>
      </c>
      <c r="AT64">
        <f ca="1"/>
        <v>-19.27</v>
      </c>
      <c r="AU64">
        <f ca="1"/>
        <v>0.31</v>
      </c>
      <c r="AV64">
        <f ca="1"/>
        <v>1.64</v>
      </c>
      <c r="AW64" s="8">
        <f ca="1"/>
        <v>0.15920000000000001</v>
      </c>
    </row>
    <row r="65" spans="4:49" x14ac:dyDescent="0.3">
      <c r="D65" s="32" t="s">
        <v>156</v>
      </c>
      <c r="E65" s="33">
        <v>16.71</v>
      </c>
      <c r="F65" s="33">
        <v>-1.34</v>
      </c>
      <c r="G65" s="33">
        <v>3.89</v>
      </c>
      <c r="H65" s="33">
        <v>15.75</v>
      </c>
      <c r="I65" s="34">
        <v>-9.07</v>
      </c>
      <c r="N65" s="18" t="str">
        <f ca="1"/>
        <v>Item_218</v>
      </c>
      <c r="W65" s="18" t="str">
        <f ca="1"/>
        <v>Item_218</v>
      </c>
      <c r="Y65" s="18" t="str">
        <f ca="1"/>
        <v>Item_350</v>
      </c>
      <c r="AA65" s="18" t="str">
        <f ca="1"/>
        <v>Item_54</v>
      </c>
      <c r="AC65" s="18" t="str">
        <f ca="1"/>
        <v>Item_70</v>
      </c>
      <c r="AG65" s="7" t="str">
        <f ca="1"/>
        <v>Item_70</v>
      </c>
      <c r="AH65" s="8">
        <f ca="1"/>
        <v>0.15609999999999999</v>
      </c>
      <c r="AJ65" s="7" t="str">
        <f ca="1"/>
        <v>Item_70</v>
      </c>
      <c r="AK65">
        <f ca="1"/>
        <v>-5.96</v>
      </c>
      <c r="AL65">
        <f ca="1"/>
        <v>0.85</v>
      </c>
      <c r="AM65">
        <f ca="1"/>
        <v>12.54</v>
      </c>
      <c r="AN65">
        <f ca="1"/>
        <v>6.64</v>
      </c>
      <c r="AO65" s="8">
        <f ca="1"/>
        <v>0.32</v>
      </c>
      <c r="AQ65" s="7" t="str">
        <f ca="1"/>
        <v>Item_70</v>
      </c>
      <c r="AR65">
        <f ca="1"/>
        <v>-5.96</v>
      </c>
      <c r="AS65">
        <f ca="1"/>
        <v>0.85</v>
      </c>
      <c r="AT65">
        <f ca="1"/>
        <v>12.54</v>
      </c>
      <c r="AU65">
        <f ca="1"/>
        <v>6.64</v>
      </c>
      <c r="AV65">
        <f ca="1"/>
        <v>0.32</v>
      </c>
      <c r="AW65" s="8">
        <f ca="1"/>
        <v>0.15609999999999999</v>
      </c>
    </row>
    <row r="66" spans="4:49" x14ac:dyDescent="0.3">
      <c r="D66" s="32" t="s">
        <v>157</v>
      </c>
      <c r="E66" s="33">
        <v>-4.05</v>
      </c>
      <c r="F66" s="33">
        <v>-6.34</v>
      </c>
      <c r="G66" s="33">
        <v>-28.61</v>
      </c>
      <c r="H66" s="33">
        <v>1.63</v>
      </c>
      <c r="I66" s="34">
        <v>14.99</v>
      </c>
      <c r="N66" s="18" t="str">
        <f ca="1"/>
        <v>Item_60</v>
      </c>
      <c r="W66" s="18" t="str">
        <f ca="1"/>
        <v>Item_60</v>
      </c>
      <c r="Y66" s="18" t="str">
        <f ca="1"/>
        <v>Item_42</v>
      </c>
      <c r="AA66" s="18" t="str">
        <f ca="1"/>
        <v>Item_256</v>
      </c>
      <c r="AC66" s="18" t="str">
        <f ca="1"/>
        <v>Item_288</v>
      </c>
      <c r="AG66" s="7" t="str">
        <f ca="1"/>
        <v>Item_288</v>
      </c>
      <c r="AH66" s="8">
        <f ca="1"/>
        <v>0.1555</v>
      </c>
      <c r="AJ66" s="7" t="str">
        <f ca="1"/>
        <v>Item_288</v>
      </c>
      <c r="AK66">
        <f ca="1"/>
        <v>-0.01</v>
      </c>
      <c r="AL66">
        <f ca="1"/>
        <v>-8.06</v>
      </c>
      <c r="AM66">
        <f ca="1"/>
        <v>2.37</v>
      </c>
      <c r="AN66">
        <f ca="1"/>
        <v>-6.75</v>
      </c>
      <c r="AO66" s="8">
        <f ca="1"/>
        <v>-4.9000000000000004</v>
      </c>
      <c r="AQ66" s="7" t="str">
        <f ca="1"/>
        <v>Item_288</v>
      </c>
      <c r="AR66">
        <f ca="1"/>
        <v>-0.01</v>
      </c>
      <c r="AS66">
        <f ca="1"/>
        <v>-8.06</v>
      </c>
      <c r="AT66">
        <f ca="1"/>
        <v>2.37</v>
      </c>
      <c r="AU66">
        <f ca="1"/>
        <v>-6.75</v>
      </c>
      <c r="AV66">
        <f ca="1"/>
        <v>-4.9000000000000004</v>
      </c>
      <c r="AW66" s="8">
        <f ca="1"/>
        <v>0.1555</v>
      </c>
    </row>
    <row r="67" spans="4:49" x14ac:dyDescent="0.3">
      <c r="D67" s="32" t="s">
        <v>158</v>
      </c>
      <c r="E67" s="33">
        <v>4.4000000000000004</v>
      </c>
      <c r="F67" s="33">
        <v>3.18</v>
      </c>
      <c r="G67" s="33">
        <v>15.11</v>
      </c>
      <c r="H67" s="33">
        <v>9.56</v>
      </c>
      <c r="I67" s="34">
        <v>29.71</v>
      </c>
      <c r="N67" s="18" t="str">
        <f ca="1"/>
        <v>Item_348</v>
      </c>
      <c r="W67" s="18" t="str">
        <f ca="1"/>
        <v>Item_348</v>
      </c>
      <c r="Y67" s="18" t="str">
        <f ca="1"/>
        <v>Item_244</v>
      </c>
      <c r="AA67" s="18" t="str">
        <f ca="1"/>
        <v>Item_9</v>
      </c>
      <c r="AC67" s="18" t="str">
        <f ca="1"/>
        <v>Item_172</v>
      </c>
      <c r="AG67" s="7" t="str">
        <f ca="1"/>
        <v>Item_172</v>
      </c>
      <c r="AH67" s="8">
        <f ca="1"/>
        <v>0.15279999999999999</v>
      </c>
      <c r="AJ67" s="7" t="str">
        <f ca="1"/>
        <v>Item_172</v>
      </c>
      <c r="AK67">
        <f ca="1"/>
        <v>1.58</v>
      </c>
      <c r="AL67">
        <f ca="1"/>
        <v>-21.15</v>
      </c>
      <c r="AM67">
        <f ca="1"/>
        <v>4.17</v>
      </c>
      <c r="AN67">
        <f ca="1"/>
        <v>12.52</v>
      </c>
      <c r="AO67" s="8">
        <f ca="1"/>
        <v>15.16</v>
      </c>
      <c r="AQ67" s="7" t="str">
        <f ca="1"/>
        <v>Item_172</v>
      </c>
      <c r="AR67">
        <f ca="1"/>
        <v>1.58</v>
      </c>
      <c r="AS67">
        <f ca="1"/>
        <v>-21.15</v>
      </c>
      <c r="AT67">
        <f ca="1"/>
        <v>4.17</v>
      </c>
      <c r="AU67">
        <f ca="1"/>
        <v>12.52</v>
      </c>
      <c r="AV67">
        <f ca="1"/>
        <v>15.16</v>
      </c>
      <c r="AW67" s="8">
        <f ca="1"/>
        <v>0.15279999999999999</v>
      </c>
    </row>
    <row r="68" spans="4:49" x14ac:dyDescent="0.3">
      <c r="D68" s="32" t="s">
        <v>159</v>
      </c>
      <c r="E68" s="33">
        <v>5.27</v>
      </c>
      <c r="F68" s="33">
        <v>-18.12</v>
      </c>
      <c r="G68" s="33">
        <v>0.8</v>
      </c>
      <c r="H68" s="33">
        <v>7.22</v>
      </c>
      <c r="I68" s="34">
        <v>-9.4700000000000006</v>
      </c>
      <c r="N68" s="18" t="str">
        <f ca="1"/>
        <v>Item_42</v>
      </c>
      <c r="W68" s="18" t="str">
        <f ca="1"/>
        <v>Item_42</v>
      </c>
      <c r="Y68" s="18" t="str">
        <f ca="1"/>
        <v>Item_166</v>
      </c>
      <c r="AA68" s="18" t="str">
        <f ca="1"/>
        <v>Item_366</v>
      </c>
      <c r="AC68" s="18" t="str">
        <f ca="1"/>
        <v>Item_131</v>
      </c>
      <c r="AG68" s="7" t="str">
        <f ca="1"/>
        <v>Item_131</v>
      </c>
      <c r="AH68" s="8">
        <f ca="1"/>
        <v>0.1492</v>
      </c>
      <c r="AJ68" s="7" t="str">
        <f ca="1"/>
        <v>Item_131</v>
      </c>
      <c r="AK68">
        <f ca="1"/>
        <v>0.99</v>
      </c>
      <c r="AL68">
        <f ca="1"/>
        <v>-16.260000000000002</v>
      </c>
      <c r="AM68">
        <f ca="1"/>
        <v>5.29</v>
      </c>
      <c r="AN68">
        <f ca="1"/>
        <v>14.83</v>
      </c>
      <c r="AO68" s="8">
        <f ca="1"/>
        <v>24.91</v>
      </c>
      <c r="AQ68" s="7" t="str">
        <f ca="1"/>
        <v>Item_131</v>
      </c>
      <c r="AR68">
        <f ca="1"/>
        <v>0.99</v>
      </c>
      <c r="AS68">
        <f ca="1"/>
        <v>-16.260000000000002</v>
      </c>
      <c r="AT68">
        <f ca="1"/>
        <v>5.29</v>
      </c>
      <c r="AU68">
        <f ca="1"/>
        <v>14.83</v>
      </c>
      <c r="AV68">
        <f ca="1"/>
        <v>24.91</v>
      </c>
      <c r="AW68" s="8">
        <f ca="1"/>
        <v>0.1492</v>
      </c>
    </row>
    <row r="69" spans="4:49" x14ac:dyDescent="0.3">
      <c r="D69" s="32" t="s">
        <v>160</v>
      </c>
      <c r="E69" s="33">
        <v>1.05</v>
      </c>
      <c r="F69" s="33">
        <v>0.5</v>
      </c>
      <c r="G69" s="33">
        <v>10.38</v>
      </c>
      <c r="H69" s="33">
        <v>5.77</v>
      </c>
      <c r="I69" s="34">
        <v>17.32</v>
      </c>
      <c r="N69" s="18" t="str">
        <f ca="1"/>
        <v>Item_230</v>
      </c>
      <c r="W69" s="18" t="str">
        <f ca="1"/>
        <v>Item_230</v>
      </c>
      <c r="Y69" s="18" t="str">
        <f ca="1"/>
        <v>Item_9</v>
      </c>
      <c r="AA69" s="18" t="str">
        <f ca="1"/>
        <v>Item_399</v>
      </c>
      <c r="AC69" s="18" t="str">
        <f ca="1"/>
        <v>Item_349</v>
      </c>
      <c r="AG69" s="7" t="str">
        <f ca="1"/>
        <v>Item_349</v>
      </c>
      <c r="AH69" s="8">
        <f ca="1"/>
        <v>0.14430000000000001</v>
      </c>
      <c r="AJ69" s="7" t="str">
        <f ca="1"/>
        <v>Item_349</v>
      </c>
      <c r="AK69">
        <f ca="1"/>
        <v>6.09</v>
      </c>
      <c r="AL69">
        <f ca="1"/>
        <v>-9.17</v>
      </c>
      <c r="AM69">
        <f ca="1"/>
        <v>15.06</v>
      </c>
      <c r="AN69">
        <f ca="1"/>
        <v>17.12</v>
      </c>
      <c r="AO69" s="8">
        <f ca="1"/>
        <v>-11.17</v>
      </c>
      <c r="AQ69" s="7" t="str">
        <f ca="1"/>
        <v>Item_349</v>
      </c>
      <c r="AR69">
        <f ca="1"/>
        <v>6.09</v>
      </c>
      <c r="AS69">
        <f ca="1"/>
        <v>-9.17</v>
      </c>
      <c r="AT69">
        <f ca="1"/>
        <v>15.06</v>
      </c>
      <c r="AU69">
        <f ca="1"/>
        <v>17.12</v>
      </c>
      <c r="AV69">
        <f ca="1"/>
        <v>-11.17</v>
      </c>
      <c r="AW69" s="8">
        <f ca="1"/>
        <v>0.14430000000000001</v>
      </c>
    </row>
    <row r="70" spans="4:49" x14ac:dyDescent="0.3">
      <c r="D70" s="32" t="s">
        <v>161</v>
      </c>
      <c r="E70" s="33">
        <v>-0.66</v>
      </c>
      <c r="F70" s="33">
        <v>-10.119999999999999</v>
      </c>
      <c r="G70" s="33">
        <v>5.34</v>
      </c>
      <c r="H70" s="33">
        <v>14.06</v>
      </c>
      <c r="I70" s="34">
        <v>-10.41</v>
      </c>
      <c r="N70" s="18" t="str">
        <f ca="1"/>
        <v>Item_4</v>
      </c>
      <c r="W70" s="18" t="str">
        <f ca="1"/>
        <v>Item_4</v>
      </c>
      <c r="Y70" s="18" t="str">
        <f ca="1"/>
        <v>Item_399</v>
      </c>
      <c r="AA70" s="18" t="str">
        <f ca="1"/>
        <v>Item_168</v>
      </c>
      <c r="AC70" s="18" t="str">
        <f ca="1"/>
        <v>Item_246</v>
      </c>
      <c r="AG70" s="7" t="str">
        <f ca="1"/>
        <v>Item_246</v>
      </c>
      <c r="AH70" s="8">
        <f ca="1"/>
        <v>0.14349999999999999</v>
      </c>
      <c r="AJ70" s="7" t="str">
        <f ca="1"/>
        <v>Item_246</v>
      </c>
      <c r="AK70">
        <f ca="1"/>
        <v>5.66</v>
      </c>
      <c r="AL70">
        <f ca="1"/>
        <v>-11.42</v>
      </c>
      <c r="AM70">
        <f ca="1"/>
        <v>-5.63</v>
      </c>
      <c r="AN70">
        <f ca="1"/>
        <v>16.2</v>
      </c>
      <c r="AO70" s="8">
        <f ca="1"/>
        <v>-12.49</v>
      </c>
      <c r="AQ70" s="7" t="str">
        <f ca="1"/>
        <v>Item_246</v>
      </c>
      <c r="AR70">
        <f ca="1"/>
        <v>5.66</v>
      </c>
      <c r="AS70">
        <f ca="1"/>
        <v>-11.42</v>
      </c>
      <c r="AT70">
        <f ca="1"/>
        <v>-5.63</v>
      </c>
      <c r="AU70">
        <f ca="1"/>
        <v>16.2</v>
      </c>
      <c r="AV70">
        <f ca="1"/>
        <v>-12.49</v>
      </c>
      <c r="AW70" s="8">
        <f ca="1"/>
        <v>0.14349999999999999</v>
      </c>
    </row>
    <row r="71" spans="4:49" x14ac:dyDescent="0.3">
      <c r="D71" s="32" t="s">
        <v>162</v>
      </c>
      <c r="E71" s="33">
        <v>2.76</v>
      </c>
      <c r="F71" s="33">
        <v>-15.69</v>
      </c>
      <c r="G71" s="33">
        <v>16.760000000000002</v>
      </c>
      <c r="H71" s="33">
        <v>3.21</v>
      </c>
      <c r="I71" s="34">
        <v>13.8</v>
      </c>
      <c r="N71" s="18" t="str">
        <f ca="1"/>
        <v>Item_371</v>
      </c>
      <c r="W71" s="18" t="str">
        <f ca="1"/>
        <v>Item_371</v>
      </c>
      <c r="Y71" s="18" t="str">
        <f ca="1"/>
        <v>Item_288</v>
      </c>
      <c r="AA71" s="18" t="str">
        <f ca="1"/>
        <v>Item_208</v>
      </c>
      <c r="AC71" s="18" t="str">
        <f ca="1"/>
        <v>Item_242</v>
      </c>
      <c r="AG71" s="7" t="str">
        <f ca="1"/>
        <v>Item_242</v>
      </c>
      <c r="AH71" s="8">
        <f ca="1"/>
        <v>0.14280000000000001</v>
      </c>
      <c r="AJ71" s="7" t="str">
        <f ca="1"/>
        <v>Item_242</v>
      </c>
      <c r="AK71">
        <f ca="1"/>
        <v>3.96</v>
      </c>
      <c r="AL71">
        <f ca="1"/>
        <v>-5.17</v>
      </c>
      <c r="AM71">
        <f ca="1"/>
        <v>9.33</v>
      </c>
      <c r="AN71">
        <f ca="1"/>
        <v>-6.37</v>
      </c>
      <c r="AO71" s="8">
        <f ca="1"/>
        <v>12.4</v>
      </c>
      <c r="AQ71" s="7" t="str">
        <f ca="1"/>
        <v>Item_242</v>
      </c>
      <c r="AR71">
        <f ca="1"/>
        <v>3.96</v>
      </c>
      <c r="AS71">
        <f ca="1"/>
        <v>-5.17</v>
      </c>
      <c r="AT71">
        <f ca="1"/>
        <v>9.33</v>
      </c>
      <c r="AU71">
        <f ca="1"/>
        <v>-6.37</v>
      </c>
      <c r="AV71">
        <f ca="1"/>
        <v>12.4</v>
      </c>
      <c r="AW71" s="8">
        <f ca="1"/>
        <v>0.14280000000000001</v>
      </c>
    </row>
    <row r="72" spans="4:49" x14ac:dyDescent="0.3">
      <c r="D72" s="32" t="s">
        <v>163</v>
      </c>
      <c r="E72" s="33">
        <v>2.54</v>
      </c>
      <c r="F72" s="33">
        <v>-17.239999999999998</v>
      </c>
      <c r="G72" s="33">
        <v>-3.66</v>
      </c>
      <c r="H72" s="33">
        <v>10.98</v>
      </c>
      <c r="I72" s="34">
        <v>12.6</v>
      </c>
      <c r="N72" s="18" t="str">
        <f ca="1"/>
        <v>Item_289</v>
      </c>
      <c r="W72" s="18" t="str">
        <f ca="1"/>
        <v>Item_289</v>
      </c>
      <c r="Y72" s="18" t="str">
        <f ca="1"/>
        <v>Item_239</v>
      </c>
      <c r="AA72" s="18" t="str">
        <f ca="1"/>
        <v>Item_330</v>
      </c>
      <c r="AC72" s="18" t="str">
        <f ca="1"/>
        <v>Item_100</v>
      </c>
      <c r="AG72" s="7" t="str">
        <f ca="1"/>
        <v>Item_100</v>
      </c>
      <c r="AH72" s="8">
        <f ca="1"/>
        <v>0.14080000000000001</v>
      </c>
      <c r="AJ72" s="7" t="str">
        <f ca="1"/>
        <v>Item_100</v>
      </c>
      <c r="AK72">
        <f ca="1"/>
        <v>-5.62</v>
      </c>
      <c r="AL72">
        <f ca="1"/>
        <v>6.19</v>
      </c>
      <c r="AM72">
        <f ca="1"/>
        <v>-6.17</v>
      </c>
      <c r="AN72">
        <f ca="1"/>
        <v>11.09</v>
      </c>
      <c r="AO72" s="8">
        <f ca="1"/>
        <v>15.58</v>
      </c>
      <c r="AQ72" s="7" t="str">
        <f ca="1"/>
        <v>Item_100</v>
      </c>
      <c r="AR72">
        <f ca="1"/>
        <v>-5.62</v>
      </c>
      <c r="AS72">
        <f ca="1"/>
        <v>6.19</v>
      </c>
      <c r="AT72">
        <f ca="1"/>
        <v>-6.17</v>
      </c>
      <c r="AU72">
        <f ca="1"/>
        <v>11.09</v>
      </c>
      <c r="AV72">
        <f ca="1"/>
        <v>15.58</v>
      </c>
      <c r="AW72" s="8">
        <f ca="1"/>
        <v>0.14080000000000001</v>
      </c>
    </row>
    <row r="73" spans="4:49" x14ac:dyDescent="0.3">
      <c r="D73" s="32" t="s">
        <v>164</v>
      </c>
      <c r="E73" s="33">
        <v>13.52</v>
      </c>
      <c r="F73" s="33">
        <v>5.03</v>
      </c>
      <c r="G73" s="33">
        <v>-0.06</v>
      </c>
      <c r="H73" s="33">
        <v>9.0299999999999994</v>
      </c>
      <c r="I73" s="34">
        <v>15.33</v>
      </c>
      <c r="N73" s="18" t="str">
        <f ca="1"/>
        <v>Item_288</v>
      </c>
      <c r="W73" s="18" t="str">
        <f ca="1"/>
        <v>Item_288</v>
      </c>
      <c r="Y73" s="18" t="str">
        <f ca="1"/>
        <v>Item_351</v>
      </c>
      <c r="AA73" s="18" t="str">
        <f ca="1"/>
        <v>Item_43</v>
      </c>
      <c r="AC73" s="18" t="str">
        <f ca="1"/>
        <v>Item_54</v>
      </c>
      <c r="AG73" s="7" t="str">
        <f ca="1"/>
        <v>Item_54</v>
      </c>
      <c r="AH73" s="8">
        <f ca="1"/>
        <v>0.1404</v>
      </c>
      <c r="AJ73" s="7" t="str">
        <f ca="1"/>
        <v>Item_54</v>
      </c>
      <c r="AK73">
        <f ca="1"/>
        <v>5.27</v>
      </c>
      <c r="AL73">
        <f ca="1"/>
        <v>-18.12</v>
      </c>
      <c r="AM73">
        <f ca="1"/>
        <v>0.8</v>
      </c>
      <c r="AN73">
        <f ca="1"/>
        <v>7.22</v>
      </c>
      <c r="AO73" s="8">
        <f ca="1"/>
        <v>-9.4700000000000006</v>
      </c>
      <c r="AQ73" s="7" t="str">
        <f ca="1"/>
        <v>Item_54</v>
      </c>
      <c r="AR73">
        <f ca="1"/>
        <v>5.27</v>
      </c>
      <c r="AS73">
        <f ca="1"/>
        <v>-18.12</v>
      </c>
      <c r="AT73">
        <f ca="1"/>
        <v>0.8</v>
      </c>
      <c r="AU73">
        <f ca="1"/>
        <v>7.22</v>
      </c>
      <c r="AV73">
        <f ca="1"/>
        <v>-9.4700000000000006</v>
      </c>
      <c r="AW73" s="8">
        <f ca="1"/>
        <v>0.1404</v>
      </c>
    </row>
    <row r="74" spans="4:49" x14ac:dyDescent="0.3">
      <c r="D74" s="32" t="s">
        <v>165</v>
      </c>
      <c r="E74" s="33">
        <v>-0.8</v>
      </c>
      <c r="F74" s="33">
        <v>1.31</v>
      </c>
      <c r="G74" s="33">
        <v>0.21</v>
      </c>
      <c r="H74" s="33">
        <v>-10.8</v>
      </c>
      <c r="I74" s="34">
        <v>2.13</v>
      </c>
      <c r="N74" s="18" t="str">
        <f ca="1"/>
        <v>Item_5</v>
      </c>
      <c r="W74" s="18" t="str">
        <f ca="1"/>
        <v>Item_5</v>
      </c>
      <c r="Y74" s="18" t="str">
        <f ca="1"/>
        <v>Item_291</v>
      </c>
      <c r="AA74" s="18" t="str">
        <f ca="1"/>
        <v>Item_258</v>
      </c>
      <c r="AC74" s="18" t="str">
        <f ca="1"/>
        <v>Item_173</v>
      </c>
      <c r="AG74" s="7" t="str">
        <f ca="1"/>
        <v>Item_173</v>
      </c>
      <c r="AH74" s="8">
        <f ca="1"/>
        <v>0.1394</v>
      </c>
      <c r="AJ74" s="7" t="str">
        <f ca="1"/>
        <v>Item_173</v>
      </c>
      <c r="AK74">
        <f ca="1"/>
        <v>10.14</v>
      </c>
      <c r="AL74">
        <f ca="1"/>
        <v>14.89</v>
      </c>
      <c r="AM74">
        <f ca="1"/>
        <v>6.2</v>
      </c>
      <c r="AN74">
        <f ca="1"/>
        <v>12.83</v>
      </c>
      <c r="AO74" s="8">
        <f ca="1"/>
        <v>2.2000000000000002</v>
      </c>
      <c r="AQ74" s="7" t="str">
        <f ca="1"/>
        <v>Item_173</v>
      </c>
      <c r="AR74">
        <f ca="1"/>
        <v>10.14</v>
      </c>
      <c r="AS74">
        <f ca="1"/>
        <v>14.89</v>
      </c>
      <c r="AT74">
        <f ca="1"/>
        <v>6.2</v>
      </c>
      <c r="AU74">
        <f ca="1"/>
        <v>12.83</v>
      </c>
      <c r="AV74">
        <f ca="1"/>
        <v>2.2000000000000002</v>
      </c>
      <c r="AW74" s="8">
        <f ca="1"/>
        <v>0.1394</v>
      </c>
    </row>
    <row r="75" spans="4:49" x14ac:dyDescent="0.3">
      <c r="D75" s="32" t="s">
        <v>166</v>
      </c>
      <c r="E75" s="33">
        <v>3.42</v>
      </c>
      <c r="F75" s="33">
        <v>-2.17</v>
      </c>
      <c r="G75" s="33">
        <v>-6.74</v>
      </c>
      <c r="H75" s="33">
        <v>9.92</v>
      </c>
      <c r="I75" s="34">
        <v>17.23</v>
      </c>
      <c r="N75" s="18" t="str">
        <f ca="1"/>
        <v>Item_395</v>
      </c>
      <c r="W75" s="18" t="str">
        <f ca="1"/>
        <v>Item_395</v>
      </c>
      <c r="Y75" s="18" t="str">
        <f ca="1"/>
        <v>Item_56</v>
      </c>
      <c r="AA75" s="18" t="str">
        <f ca="1"/>
        <v>Item_307</v>
      </c>
      <c r="AC75" s="18" t="str">
        <f ca="1"/>
        <v>Item_245</v>
      </c>
      <c r="AG75" s="7" t="str">
        <f ca="1"/>
        <v>Item_245</v>
      </c>
      <c r="AH75" s="8">
        <f ca="1"/>
        <v>0.1389</v>
      </c>
      <c r="AJ75" s="7" t="str">
        <f ca="1"/>
        <v>Item_245</v>
      </c>
      <c r="AK75">
        <f ca="1"/>
        <v>-3.78</v>
      </c>
      <c r="AL75">
        <f ca="1"/>
        <v>-13.28</v>
      </c>
      <c r="AM75">
        <f ca="1"/>
        <v>-2.3199999999999998</v>
      </c>
      <c r="AN75">
        <f ca="1"/>
        <v>-4.51</v>
      </c>
      <c r="AO75" s="8">
        <f ca="1"/>
        <v>13.08</v>
      </c>
      <c r="AQ75" s="7" t="str">
        <f ca="1"/>
        <v>Item_245</v>
      </c>
      <c r="AR75">
        <f ca="1"/>
        <v>-3.78</v>
      </c>
      <c r="AS75">
        <f ca="1"/>
        <v>-13.28</v>
      </c>
      <c r="AT75">
        <f ca="1"/>
        <v>-2.3199999999999998</v>
      </c>
      <c r="AU75">
        <f ca="1"/>
        <v>-4.51</v>
      </c>
      <c r="AV75">
        <f ca="1"/>
        <v>13.08</v>
      </c>
      <c r="AW75" s="8">
        <f ca="1"/>
        <v>0.1389</v>
      </c>
    </row>
    <row r="76" spans="4:49" x14ac:dyDescent="0.3">
      <c r="D76" s="32" t="s">
        <v>167</v>
      </c>
      <c r="E76" s="33">
        <v>4.7</v>
      </c>
      <c r="F76" s="33">
        <v>-11.19</v>
      </c>
      <c r="G76" s="33">
        <v>6.44</v>
      </c>
      <c r="H76" s="33">
        <v>8.7200000000000006</v>
      </c>
      <c r="I76" s="34">
        <v>-10.02</v>
      </c>
      <c r="N76" s="18" t="str">
        <f ca="1"/>
        <v>Item_291</v>
      </c>
      <c r="W76" s="18" t="str">
        <f ca="1"/>
        <v>Item_291</v>
      </c>
      <c r="Y76" s="18" t="str">
        <f ca="1"/>
        <v>Item_256</v>
      </c>
      <c r="AA76" s="18" t="str">
        <f ca="1"/>
        <v>Item_118</v>
      </c>
      <c r="AC76" s="18" t="str">
        <f ca="1"/>
        <v>Item_168</v>
      </c>
      <c r="AG76" s="7" t="str">
        <f ca="1"/>
        <v>Item_168</v>
      </c>
      <c r="AH76" s="8">
        <f ca="1"/>
        <v>0.13869999999999999</v>
      </c>
      <c r="AJ76" s="7" t="str">
        <f ca="1"/>
        <v>Item_168</v>
      </c>
      <c r="AK76">
        <f ca="1"/>
        <v>6.33</v>
      </c>
      <c r="AL76">
        <f ca="1"/>
        <v>-20.58</v>
      </c>
      <c r="AM76">
        <f ca="1"/>
        <v>10.130000000000001</v>
      </c>
      <c r="AN76">
        <f ca="1"/>
        <v>15.67</v>
      </c>
      <c r="AO76" s="8">
        <f ca="1"/>
        <v>6.8</v>
      </c>
      <c r="AQ76" s="7" t="str">
        <f ca="1"/>
        <v>Item_168</v>
      </c>
      <c r="AR76">
        <f ca="1"/>
        <v>6.33</v>
      </c>
      <c r="AS76">
        <f ca="1"/>
        <v>-20.58</v>
      </c>
      <c r="AT76">
        <f ca="1"/>
        <v>10.130000000000001</v>
      </c>
      <c r="AU76">
        <f ca="1"/>
        <v>15.67</v>
      </c>
      <c r="AV76">
        <f ca="1"/>
        <v>6.8</v>
      </c>
      <c r="AW76" s="8">
        <f ca="1"/>
        <v>0.13869999999999999</v>
      </c>
    </row>
    <row r="77" spans="4:49" x14ac:dyDescent="0.3">
      <c r="D77" s="32" t="s">
        <v>168</v>
      </c>
      <c r="E77" s="33">
        <v>2.0099999999999998</v>
      </c>
      <c r="F77" s="33">
        <v>-10.57</v>
      </c>
      <c r="G77" s="33">
        <v>13.72</v>
      </c>
      <c r="H77" s="33">
        <v>17.66</v>
      </c>
      <c r="I77" s="34">
        <v>-8.6999999999999993</v>
      </c>
      <c r="N77" s="18" t="str">
        <f ca="1"/>
        <v>Item_333</v>
      </c>
      <c r="W77" s="18" t="str">
        <f ca="1"/>
        <v>Item_333</v>
      </c>
      <c r="Y77" s="18" t="str">
        <f ca="1"/>
        <v>Item_60</v>
      </c>
      <c r="AA77" s="18" t="str">
        <f ca="1"/>
        <v>Item_155</v>
      </c>
      <c r="AC77" s="18" t="str">
        <f ca="1"/>
        <v>Item_384</v>
      </c>
      <c r="AG77" s="7" t="str">
        <f ca="1"/>
        <v>Item_384</v>
      </c>
      <c r="AH77" s="8">
        <f ca="1"/>
        <v>0.1381</v>
      </c>
      <c r="AJ77" s="7" t="str">
        <f ca="1"/>
        <v>Item_384</v>
      </c>
      <c r="AK77">
        <f ca="1"/>
        <v>13.97</v>
      </c>
      <c r="AL77">
        <f ca="1"/>
        <v>-2.93</v>
      </c>
      <c r="AM77">
        <f ca="1"/>
        <v>-1.58</v>
      </c>
      <c r="AN77">
        <f ca="1"/>
        <v>7.13</v>
      </c>
      <c r="AO77" s="8">
        <f ca="1"/>
        <v>17.690000000000001</v>
      </c>
      <c r="AQ77" s="7" t="str">
        <f ca="1"/>
        <v>Item_384</v>
      </c>
      <c r="AR77">
        <f ca="1"/>
        <v>13.97</v>
      </c>
      <c r="AS77">
        <f ca="1"/>
        <v>-2.93</v>
      </c>
      <c r="AT77">
        <f ca="1"/>
        <v>-1.58</v>
      </c>
      <c r="AU77">
        <f ca="1"/>
        <v>7.13</v>
      </c>
      <c r="AV77">
        <f ca="1"/>
        <v>17.690000000000001</v>
      </c>
      <c r="AW77" s="8">
        <f ca="1"/>
        <v>0.1381</v>
      </c>
    </row>
    <row r="78" spans="4:49" x14ac:dyDescent="0.3">
      <c r="D78" s="32" t="s">
        <v>169</v>
      </c>
      <c r="E78" s="33">
        <v>5.53</v>
      </c>
      <c r="F78" s="33">
        <v>-7.68</v>
      </c>
      <c r="G78" s="33">
        <v>-0.96</v>
      </c>
      <c r="H78" s="33">
        <v>7.87</v>
      </c>
      <c r="I78" s="34">
        <v>-0.12</v>
      </c>
      <c r="N78" s="18" t="str">
        <f ca="1"/>
        <v>Item_56</v>
      </c>
      <c r="W78" s="18" t="str">
        <f ca="1"/>
        <v>Item_56</v>
      </c>
      <c r="Y78" s="18" t="str">
        <f ca="1"/>
        <v>Item_118</v>
      </c>
      <c r="AA78" s="18" t="str">
        <f ca="1"/>
        <v>Item_313</v>
      </c>
      <c r="AC78" s="18" t="str">
        <f ca="1"/>
        <v>Item_264</v>
      </c>
      <c r="AG78" s="7" t="str">
        <f ca="1"/>
        <v>Item_264</v>
      </c>
      <c r="AH78" s="8">
        <f ca="1"/>
        <v>0.1371</v>
      </c>
      <c r="AJ78" s="7" t="str">
        <f ca="1"/>
        <v>Item_264</v>
      </c>
      <c r="AK78">
        <f ca="1"/>
        <v>8.61</v>
      </c>
      <c r="AL78">
        <f ca="1"/>
        <v>14.8</v>
      </c>
      <c r="AM78">
        <f ca="1"/>
        <v>11.63</v>
      </c>
      <c r="AN78">
        <f ca="1"/>
        <v>7</v>
      </c>
      <c r="AO78" s="8">
        <f ca="1"/>
        <v>-1.88</v>
      </c>
      <c r="AQ78" s="7" t="str">
        <f ca="1"/>
        <v>Item_264</v>
      </c>
      <c r="AR78">
        <f ca="1"/>
        <v>8.61</v>
      </c>
      <c r="AS78">
        <f ca="1"/>
        <v>14.8</v>
      </c>
      <c r="AT78">
        <f ca="1"/>
        <v>11.63</v>
      </c>
      <c r="AU78">
        <f ca="1"/>
        <v>7</v>
      </c>
      <c r="AV78">
        <f ca="1"/>
        <v>-1.88</v>
      </c>
      <c r="AW78" s="8">
        <f ca="1"/>
        <v>0.1371</v>
      </c>
    </row>
    <row r="79" spans="4:49" x14ac:dyDescent="0.3">
      <c r="D79" s="32" t="s">
        <v>170</v>
      </c>
      <c r="E79" s="33">
        <v>4.4400000000000004</v>
      </c>
      <c r="F79" s="33">
        <v>0.14000000000000001</v>
      </c>
      <c r="G79" s="33">
        <v>-6.24</v>
      </c>
      <c r="H79" s="33">
        <v>0.79</v>
      </c>
      <c r="I79" s="34">
        <v>10.46</v>
      </c>
      <c r="N79" s="18" t="str">
        <f ca="1"/>
        <v>Item_388</v>
      </c>
      <c r="W79" s="18" t="str">
        <f ca="1"/>
        <v>Item_388</v>
      </c>
      <c r="Y79" s="18" t="str">
        <f ca="1"/>
        <v>Item_348</v>
      </c>
      <c r="AA79" s="18" t="str">
        <f ca="1"/>
        <v>Item_288</v>
      </c>
      <c r="AC79" s="18" t="str">
        <f ca="1"/>
        <v>Item_226</v>
      </c>
      <c r="AG79" s="7" t="str">
        <f ca="1"/>
        <v>Item_226</v>
      </c>
      <c r="AH79" s="8">
        <f ca="1"/>
        <v>0.1361</v>
      </c>
      <c r="AJ79" s="7" t="str">
        <f ca="1"/>
        <v>Item_226</v>
      </c>
      <c r="AK79">
        <f ca="1"/>
        <v>8.48</v>
      </c>
      <c r="AL79">
        <f ca="1"/>
        <v>13.13</v>
      </c>
      <c r="AM79">
        <f ca="1"/>
        <v>-13.26</v>
      </c>
      <c r="AN79">
        <f ca="1"/>
        <v>15.15</v>
      </c>
      <c r="AO79" s="8">
        <f ca="1"/>
        <v>14.42</v>
      </c>
      <c r="AQ79" s="7" t="str">
        <f ca="1"/>
        <v>Item_226</v>
      </c>
      <c r="AR79">
        <f ca="1"/>
        <v>8.48</v>
      </c>
      <c r="AS79">
        <f ca="1"/>
        <v>13.13</v>
      </c>
      <c r="AT79">
        <f ca="1"/>
        <v>-13.26</v>
      </c>
      <c r="AU79">
        <f ca="1"/>
        <v>15.15</v>
      </c>
      <c r="AV79">
        <f ca="1"/>
        <v>14.42</v>
      </c>
      <c r="AW79" s="8">
        <f ca="1"/>
        <v>0.1361</v>
      </c>
    </row>
    <row r="80" spans="4:49" x14ac:dyDescent="0.3">
      <c r="D80" s="32" t="s">
        <v>171</v>
      </c>
      <c r="E80" s="33">
        <v>1.51</v>
      </c>
      <c r="F80" s="33">
        <v>-9.3000000000000007</v>
      </c>
      <c r="G80" s="33">
        <v>18.02</v>
      </c>
      <c r="H80" s="33">
        <v>1.01</v>
      </c>
      <c r="I80" s="34">
        <v>-3.3</v>
      </c>
      <c r="N80" s="18" t="str">
        <f ca="1"/>
        <v>Item_173</v>
      </c>
      <c r="W80" s="18" t="str">
        <f ca="1"/>
        <v>Item_173</v>
      </c>
      <c r="Y80" s="18" t="str">
        <f ca="1"/>
        <v>Item_361</v>
      </c>
      <c r="AA80" s="18" t="str">
        <f ca="1"/>
        <v>Item_282</v>
      </c>
      <c r="AC80" s="18" t="str">
        <f ca="1"/>
        <v>Item_361</v>
      </c>
      <c r="AG80" s="7" t="str">
        <f ca="1"/>
        <v>Item_361</v>
      </c>
      <c r="AH80" s="8">
        <f ca="1"/>
        <v>0.13320000000000001</v>
      </c>
      <c r="AJ80" s="7" t="str">
        <f ca="1"/>
        <v>Item_361</v>
      </c>
      <c r="AK80">
        <f ca="1"/>
        <v>8.7200000000000006</v>
      </c>
      <c r="AL80">
        <f ca="1"/>
        <v>14.64</v>
      </c>
      <c r="AM80">
        <f ca="1"/>
        <v>-9.89</v>
      </c>
      <c r="AN80">
        <f ca="1"/>
        <v>8.83</v>
      </c>
      <c r="AO80" s="8">
        <f ca="1"/>
        <v>3.54</v>
      </c>
      <c r="AQ80" s="7" t="str">
        <f ca="1"/>
        <v>Item_361</v>
      </c>
      <c r="AR80">
        <f ca="1"/>
        <v>8.7200000000000006</v>
      </c>
      <c r="AS80">
        <f ca="1"/>
        <v>14.64</v>
      </c>
      <c r="AT80">
        <f ca="1"/>
        <v>-9.89</v>
      </c>
      <c r="AU80">
        <f ca="1"/>
        <v>8.83</v>
      </c>
      <c r="AV80">
        <f ca="1"/>
        <v>3.54</v>
      </c>
      <c r="AW80" s="8">
        <f ca="1"/>
        <v>0.13320000000000001</v>
      </c>
    </row>
    <row r="81" spans="4:49" x14ac:dyDescent="0.3">
      <c r="D81" s="32" t="s">
        <v>172</v>
      </c>
      <c r="E81" s="33">
        <v>2.65</v>
      </c>
      <c r="F81" s="33">
        <v>1.39</v>
      </c>
      <c r="G81" s="33">
        <v>-3.67</v>
      </c>
      <c r="H81" s="33">
        <v>7.07</v>
      </c>
      <c r="I81" s="34">
        <v>4.1500000000000004</v>
      </c>
      <c r="N81" s="18" t="str">
        <f ca="1"/>
        <v>Item_196</v>
      </c>
      <c r="W81" s="18" t="str">
        <f ca="1"/>
        <v>Item_196</v>
      </c>
      <c r="Y81" s="18" t="str">
        <f ca="1"/>
        <v>Item_173</v>
      </c>
      <c r="AA81" s="18" t="str">
        <f ca="1"/>
        <v>Item_361</v>
      </c>
      <c r="AC81" s="18" t="str">
        <f ca="1"/>
        <v>Item_302</v>
      </c>
      <c r="AG81" s="7" t="str">
        <f ca="1"/>
        <v>Item_302</v>
      </c>
      <c r="AH81" s="8">
        <f ca="1"/>
        <v>0.1305</v>
      </c>
      <c r="AJ81" s="7" t="str">
        <f ca="1"/>
        <v>Item_302</v>
      </c>
      <c r="AK81">
        <f ca="1"/>
        <v>7.68</v>
      </c>
      <c r="AL81">
        <f ca="1"/>
        <v>1.88</v>
      </c>
      <c r="AM81">
        <f ca="1"/>
        <v>8.98</v>
      </c>
      <c r="AN81">
        <f ca="1"/>
        <v>9.1199999999999992</v>
      </c>
      <c r="AO81" s="8">
        <f ca="1"/>
        <v>-12.46</v>
      </c>
      <c r="AQ81" s="7" t="str">
        <f ca="1"/>
        <v>Item_302</v>
      </c>
      <c r="AR81">
        <f ca="1"/>
        <v>7.68</v>
      </c>
      <c r="AS81">
        <f ca="1"/>
        <v>1.88</v>
      </c>
      <c r="AT81">
        <f ca="1"/>
        <v>8.98</v>
      </c>
      <c r="AU81">
        <f ca="1"/>
        <v>9.1199999999999992</v>
      </c>
      <c r="AV81">
        <f ca="1"/>
        <v>-12.46</v>
      </c>
      <c r="AW81" s="8">
        <f ca="1"/>
        <v>0.1305</v>
      </c>
    </row>
    <row r="82" spans="4:49" x14ac:dyDescent="0.3">
      <c r="D82" s="32" t="s">
        <v>173</v>
      </c>
      <c r="E82" s="33">
        <v>4.21</v>
      </c>
      <c r="F82" s="33">
        <v>-11.61</v>
      </c>
      <c r="G82" s="33">
        <v>-6.92</v>
      </c>
      <c r="H82" s="33">
        <v>6.63</v>
      </c>
      <c r="I82" s="34">
        <v>-6.29</v>
      </c>
      <c r="N82" s="18" t="str">
        <f ca="1"/>
        <v>Item_361</v>
      </c>
      <c r="W82" s="18" t="str">
        <f ca="1"/>
        <v>Item_361</v>
      </c>
      <c r="Y82" s="18" t="str">
        <f ca="1"/>
        <v>Item_43</v>
      </c>
      <c r="AA82" s="18" t="str">
        <f ca="1"/>
        <v>Item_63</v>
      </c>
      <c r="AC82" s="18" t="str">
        <f ca="1"/>
        <v>Item_195</v>
      </c>
      <c r="AG82" s="7" t="str">
        <f ca="1"/>
        <v>Item_195</v>
      </c>
      <c r="AH82" s="8">
        <f ca="1"/>
        <v>0.1265</v>
      </c>
      <c r="AJ82" s="7" t="str">
        <f ca="1"/>
        <v>Item_195</v>
      </c>
      <c r="AK82">
        <f ca="1"/>
        <v>5.49</v>
      </c>
      <c r="AL82">
        <f ca="1"/>
        <v>-8.3800000000000008</v>
      </c>
      <c r="AM82">
        <f ca="1"/>
        <v>-17.62</v>
      </c>
      <c r="AN82">
        <f ca="1"/>
        <v>5.45</v>
      </c>
      <c r="AO82" s="8">
        <f ca="1"/>
        <v>0.84</v>
      </c>
      <c r="AQ82" s="7" t="str">
        <f ca="1"/>
        <v>Item_195</v>
      </c>
      <c r="AR82">
        <f ca="1"/>
        <v>5.49</v>
      </c>
      <c r="AS82">
        <f ca="1"/>
        <v>-8.3800000000000008</v>
      </c>
      <c r="AT82">
        <f ca="1"/>
        <v>-17.62</v>
      </c>
      <c r="AU82">
        <f ca="1"/>
        <v>5.45</v>
      </c>
      <c r="AV82">
        <f ca="1"/>
        <v>0.84</v>
      </c>
      <c r="AW82" s="8">
        <f ca="1"/>
        <v>0.1265</v>
      </c>
    </row>
    <row r="83" spans="4:49" x14ac:dyDescent="0.3">
      <c r="D83" s="32" t="s">
        <v>174</v>
      </c>
      <c r="E83" s="33">
        <v>2.4500000000000002</v>
      </c>
      <c r="F83" s="33">
        <v>-3.67</v>
      </c>
      <c r="G83" s="33">
        <v>19.03</v>
      </c>
      <c r="H83" s="33">
        <v>8.11</v>
      </c>
      <c r="I83" s="34">
        <v>2.46</v>
      </c>
      <c r="N83" s="18" t="str">
        <f ca="1"/>
        <v>Item_387</v>
      </c>
      <c r="W83" s="18" t="str">
        <f ca="1"/>
        <v>Item_387</v>
      </c>
      <c r="Y83" s="18" t="str">
        <f ca="1"/>
        <v>Item_292</v>
      </c>
      <c r="AA83" s="18" t="str">
        <f ca="1"/>
        <v>Item_173</v>
      </c>
      <c r="AC83" s="18" t="str">
        <f ca="1"/>
        <v>Item_239</v>
      </c>
      <c r="AG83" s="7" t="str">
        <f ca="1"/>
        <v>Item_239</v>
      </c>
      <c r="AH83" s="8">
        <f ca="1"/>
        <v>0.1244</v>
      </c>
      <c r="AJ83" s="7" t="str">
        <f ca="1"/>
        <v>Item_239</v>
      </c>
      <c r="AK83">
        <f ca="1"/>
        <v>7.17</v>
      </c>
      <c r="AL83">
        <f ca="1"/>
        <v>3.08</v>
      </c>
      <c r="AM83">
        <f ca="1"/>
        <v>14.93</v>
      </c>
      <c r="AN83">
        <f ca="1"/>
        <v>-5.82</v>
      </c>
      <c r="AO83" s="8">
        <f ca="1"/>
        <v>15.66</v>
      </c>
      <c r="AQ83" s="7" t="str">
        <f ca="1"/>
        <v>Item_239</v>
      </c>
      <c r="AR83">
        <f ca="1"/>
        <v>7.17</v>
      </c>
      <c r="AS83">
        <f ca="1"/>
        <v>3.08</v>
      </c>
      <c r="AT83">
        <f ca="1"/>
        <v>14.93</v>
      </c>
      <c r="AU83">
        <f ca="1"/>
        <v>-5.82</v>
      </c>
      <c r="AV83">
        <f ca="1"/>
        <v>15.66</v>
      </c>
      <c r="AW83" s="8">
        <f ca="1"/>
        <v>0.1244</v>
      </c>
    </row>
    <row r="84" spans="4:49" x14ac:dyDescent="0.3">
      <c r="D84" s="32" t="s">
        <v>175</v>
      </c>
      <c r="E84" s="33">
        <v>-5.96</v>
      </c>
      <c r="F84" s="33">
        <v>0.85</v>
      </c>
      <c r="G84" s="33">
        <v>12.54</v>
      </c>
      <c r="H84" s="33">
        <v>6.64</v>
      </c>
      <c r="I84" s="34">
        <v>0.32</v>
      </c>
      <c r="N84" s="18" t="str">
        <f ca="1"/>
        <v>Item_9</v>
      </c>
      <c r="W84" s="18" t="str">
        <f ca="1"/>
        <v>Item_9</v>
      </c>
      <c r="Y84" s="18" t="str">
        <f ca="1"/>
        <v>Item_266</v>
      </c>
      <c r="AA84" s="18" t="str">
        <f ca="1"/>
        <v>Item_122</v>
      </c>
      <c r="AC84" s="18" t="str">
        <f ca="1"/>
        <v>Item_98</v>
      </c>
      <c r="AG84" s="7" t="str">
        <f ca="1"/>
        <v>Item_98</v>
      </c>
      <c r="AH84" s="8">
        <f ca="1"/>
        <v>0.12379999999999999</v>
      </c>
      <c r="AJ84" s="7" t="str">
        <f ca="1"/>
        <v>Item_98</v>
      </c>
      <c r="AK84">
        <f ca="1"/>
        <v>2.09</v>
      </c>
      <c r="AL84">
        <f ca="1"/>
        <v>-19.98</v>
      </c>
      <c r="AM84">
        <f ca="1"/>
        <v>18.760000000000002</v>
      </c>
      <c r="AN84">
        <f ca="1"/>
        <v>-1.1000000000000001</v>
      </c>
      <c r="AO84" s="8">
        <f ca="1"/>
        <v>11.02</v>
      </c>
      <c r="AQ84" s="7" t="str">
        <f ca="1"/>
        <v>Item_98</v>
      </c>
      <c r="AR84">
        <f ca="1"/>
        <v>2.09</v>
      </c>
      <c r="AS84">
        <f ca="1"/>
        <v>-19.98</v>
      </c>
      <c r="AT84">
        <f ca="1"/>
        <v>18.760000000000002</v>
      </c>
      <c r="AU84">
        <f ca="1"/>
        <v>-1.1000000000000001</v>
      </c>
      <c r="AV84">
        <f ca="1"/>
        <v>11.02</v>
      </c>
      <c r="AW84" s="8">
        <f ca="1"/>
        <v>0.12379999999999999</v>
      </c>
    </row>
    <row r="85" spans="4:49" x14ac:dyDescent="0.3">
      <c r="D85" s="32" t="s">
        <v>176</v>
      </c>
      <c r="E85" s="33">
        <v>9.67</v>
      </c>
      <c r="F85" s="33">
        <v>-0.92</v>
      </c>
      <c r="G85" s="33">
        <v>4.2300000000000004</v>
      </c>
      <c r="H85" s="33">
        <v>3.61</v>
      </c>
      <c r="I85" s="34">
        <v>3.42</v>
      </c>
      <c r="N85" s="18" t="str">
        <f ca="1"/>
        <v>Item_35</v>
      </c>
      <c r="W85" s="18" t="str">
        <f ca="1"/>
        <v>Item_35</v>
      </c>
      <c r="Y85" s="18" t="str">
        <f ca="1"/>
        <v>Item_395</v>
      </c>
      <c r="AA85" s="18" t="str">
        <f ca="1"/>
        <v>Item_384</v>
      </c>
      <c r="AC85" s="18" t="str">
        <f ca="1"/>
        <v>Item_116</v>
      </c>
      <c r="AG85" s="7" t="str">
        <f ca="1"/>
        <v>Item_116</v>
      </c>
      <c r="AH85" s="8">
        <f ca="1"/>
        <v>0.12379999999999999</v>
      </c>
      <c r="AJ85" s="7" t="str">
        <f ca="1"/>
        <v>Item_116</v>
      </c>
      <c r="AK85">
        <f ca="1"/>
        <v>4.47</v>
      </c>
      <c r="AL85">
        <f ca="1"/>
        <v>-19.98</v>
      </c>
      <c r="AM85">
        <f ca="1"/>
        <v>8.3699999999999992</v>
      </c>
      <c r="AN85">
        <f ca="1"/>
        <v>12.6</v>
      </c>
      <c r="AO85" s="8">
        <f ca="1"/>
        <v>1.99</v>
      </c>
      <c r="AQ85" s="7" t="str">
        <f ca="1"/>
        <v>Item_116</v>
      </c>
      <c r="AR85">
        <f ca="1"/>
        <v>4.47</v>
      </c>
      <c r="AS85">
        <f ca="1"/>
        <v>-19.98</v>
      </c>
      <c r="AT85">
        <f ca="1"/>
        <v>8.3699999999999992</v>
      </c>
      <c r="AU85">
        <f ca="1"/>
        <v>12.6</v>
      </c>
      <c r="AV85">
        <f ca="1"/>
        <v>1.99</v>
      </c>
      <c r="AW85" s="8">
        <f ca="1"/>
        <v>0.12379999999999999</v>
      </c>
    </row>
    <row r="86" spans="4:49" x14ac:dyDescent="0.3">
      <c r="D86" s="32" t="s">
        <v>177</v>
      </c>
      <c r="E86" s="33">
        <v>1.1399999999999999</v>
      </c>
      <c r="F86" s="33">
        <v>-8.75</v>
      </c>
      <c r="G86" s="33">
        <v>9.3800000000000008</v>
      </c>
      <c r="H86" s="33">
        <v>2.11</v>
      </c>
      <c r="I86" s="34">
        <v>-3.04</v>
      </c>
      <c r="N86" s="18" t="str">
        <f ca="1"/>
        <v>Item_318</v>
      </c>
      <c r="W86" s="18" t="str">
        <f ca="1"/>
        <v>Item_318</v>
      </c>
      <c r="Y86" s="18" t="str">
        <f ca="1"/>
        <v>Item_371</v>
      </c>
      <c r="AA86" s="18" t="str">
        <f ca="1"/>
        <v>Item_125</v>
      </c>
      <c r="AC86" s="18" t="str">
        <f ca="1"/>
        <v>Item_218</v>
      </c>
      <c r="AG86" s="7" t="str">
        <f ca="1"/>
        <v>Item_218</v>
      </c>
      <c r="AH86" s="8">
        <f ca="1"/>
        <v>0.1211</v>
      </c>
      <c r="AJ86" s="7" t="str">
        <f ca="1"/>
        <v>Item_218</v>
      </c>
      <c r="AK86">
        <f ca="1"/>
        <v>13.59</v>
      </c>
      <c r="AL86">
        <f ca="1"/>
        <v>-0.64</v>
      </c>
      <c r="AM86">
        <f ca="1"/>
        <v>0.34</v>
      </c>
      <c r="AN86">
        <f ca="1"/>
        <v>15.76</v>
      </c>
      <c r="AO86" s="8">
        <f ca="1"/>
        <v>-4.47</v>
      </c>
      <c r="AQ86" s="7" t="str">
        <f ca="1"/>
        <v>Item_218</v>
      </c>
      <c r="AR86">
        <f ca="1"/>
        <v>13.59</v>
      </c>
      <c r="AS86">
        <f ca="1"/>
        <v>-0.64</v>
      </c>
      <c r="AT86">
        <f ca="1"/>
        <v>0.34</v>
      </c>
      <c r="AU86">
        <f ca="1"/>
        <v>15.76</v>
      </c>
      <c r="AV86">
        <f ca="1"/>
        <v>-4.47</v>
      </c>
      <c r="AW86" s="8">
        <f ca="1"/>
        <v>0.1211</v>
      </c>
    </row>
    <row r="87" spans="4:49" x14ac:dyDescent="0.3">
      <c r="D87" s="32" t="s">
        <v>178</v>
      </c>
      <c r="E87" s="33">
        <v>7.76</v>
      </c>
      <c r="F87" s="33">
        <v>8.57</v>
      </c>
      <c r="G87" s="33">
        <v>3.88</v>
      </c>
      <c r="H87" s="33">
        <v>2.7</v>
      </c>
      <c r="I87" s="34">
        <v>13.25</v>
      </c>
      <c r="N87" s="18" t="str">
        <f ca="1"/>
        <v>Item_165</v>
      </c>
      <c r="W87" s="18" t="str">
        <f ca="1"/>
        <v>Item_165</v>
      </c>
      <c r="Y87" s="18" t="str">
        <f ca="1"/>
        <v>Item_258</v>
      </c>
      <c r="AA87" s="18" t="str">
        <f ca="1"/>
        <v>Item_104</v>
      </c>
      <c r="AC87" s="18" t="str">
        <f ca="1"/>
        <v>Item_258</v>
      </c>
      <c r="AG87" s="7" t="str">
        <f ca="1"/>
        <v>Item_258</v>
      </c>
      <c r="AH87" s="8">
        <f ca="1"/>
        <v>0.1208</v>
      </c>
      <c r="AJ87" s="7" t="str">
        <f ca="1"/>
        <v>Item_258</v>
      </c>
      <c r="AK87">
        <f ca="1"/>
        <v>0.28000000000000003</v>
      </c>
      <c r="AL87">
        <f ca="1"/>
        <v>-0.92</v>
      </c>
      <c r="AM87">
        <f ca="1"/>
        <v>-15.37</v>
      </c>
      <c r="AN87">
        <f ca="1"/>
        <v>6.89</v>
      </c>
      <c r="AO87" s="8">
        <f ca="1"/>
        <v>-8.42</v>
      </c>
      <c r="AQ87" s="7" t="str">
        <f ca="1"/>
        <v>Item_258</v>
      </c>
      <c r="AR87">
        <f ca="1"/>
        <v>0.28000000000000003</v>
      </c>
      <c r="AS87">
        <f ca="1"/>
        <v>-0.92</v>
      </c>
      <c r="AT87">
        <f ca="1"/>
        <v>-15.37</v>
      </c>
      <c r="AU87">
        <f ca="1"/>
        <v>6.89</v>
      </c>
      <c r="AV87">
        <f ca="1"/>
        <v>-8.42</v>
      </c>
      <c r="AW87" s="8">
        <f ca="1"/>
        <v>0.1208</v>
      </c>
    </row>
    <row r="88" spans="4:49" x14ac:dyDescent="0.3">
      <c r="D88" s="32" t="s">
        <v>179</v>
      </c>
      <c r="E88" s="33">
        <v>2.35</v>
      </c>
      <c r="F88" s="33">
        <v>-1.52</v>
      </c>
      <c r="G88" s="33">
        <v>-23.39</v>
      </c>
      <c r="H88" s="33">
        <v>2.33</v>
      </c>
      <c r="I88" s="34">
        <v>22.13</v>
      </c>
      <c r="N88" s="18" t="str">
        <f ca="1"/>
        <v>Item_256</v>
      </c>
      <c r="W88" s="18" t="str">
        <f ca="1"/>
        <v>Item_256</v>
      </c>
      <c r="Y88" s="18" t="str">
        <f ca="1"/>
        <v>Item_53</v>
      </c>
      <c r="AA88" s="18" t="str">
        <f ca="1"/>
        <v>Item_324</v>
      </c>
      <c r="AC88" s="18" t="str">
        <f ca="1"/>
        <v>Item_76</v>
      </c>
      <c r="AG88" s="7" t="str">
        <f ca="1"/>
        <v>Item_76</v>
      </c>
      <c r="AH88" s="8">
        <f ca="1"/>
        <v>0.1203</v>
      </c>
      <c r="AJ88" s="7" t="str">
        <f ca="1"/>
        <v>Item_76</v>
      </c>
      <c r="AK88">
        <f ca="1"/>
        <v>2.79</v>
      </c>
      <c r="AL88">
        <f ca="1"/>
        <v>-6.09</v>
      </c>
      <c r="AM88">
        <f ca="1"/>
        <v>25.19</v>
      </c>
      <c r="AN88">
        <f ca="1"/>
        <v>5.7</v>
      </c>
      <c r="AO88" s="8">
        <f ca="1"/>
        <v>6.52</v>
      </c>
      <c r="AQ88" s="7" t="str">
        <f ca="1"/>
        <v>Item_76</v>
      </c>
      <c r="AR88">
        <f ca="1"/>
        <v>2.79</v>
      </c>
      <c r="AS88">
        <f ca="1"/>
        <v>-6.09</v>
      </c>
      <c r="AT88">
        <f ca="1"/>
        <v>25.19</v>
      </c>
      <c r="AU88">
        <f ca="1"/>
        <v>5.7</v>
      </c>
      <c r="AV88">
        <f ca="1"/>
        <v>6.52</v>
      </c>
      <c r="AW88" s="8">
        <f ca="1"/>
        <v>0.1203</v>
      </c>
    </row>
    <row r="89" spans="4:49" x14ac:dyDescent="0.3">
      <c r="D89" s="32" t="s">
        <v>180</v>
      </c>
      <c r="E89" s="33">
        <v>-0.73</v>
      </c>
      <c r="F89" s="33">
        <v>-5.45</v>
      </c>
      <c r="G89" s="33">
        <v>6.36</v>
      </c>
      <c r="H89" s="33">
        <v>15.78</v>
      </c>
      <c r="I89" s="34">
        <v>12.48</v>
      </c>
      <c r="N89" s="18" t="str">
        <f ca="1"/>
        <v>Item_118</v>
      </c>
      <c r="W89" s="18" t="str">
        <f ca="1"/>
        <v>Item_118</v>
      </c>
      <c r="Y89" s="18" t="str">
        <f ca="1"/>
        <v>Item_15</v>
      </c>
      <c r="AA89" s="18" t="str">
        <f ca="1"/>
        <v>Item_386</v>
      </c>
      <c r="AC89" s="18" t="str">
        <f ca="1"/>
        <v>Item_191</v>
      </c>
      <c r="AG89" s="7" t="str">
        <f ca="1"/>
        <v>Item_191</v>
      </c>
      <c r="AH89" s="8">
        <f ca="1"/>
        <v>0.11990000000000001</v>
      </c>
      <c r="AJ89" s="7" t="str">
        <f ca="1"/>
        <v>Item_191</v>
      </c>
      <c r="AK89">
        <f ca="1"/>
        <v>6.96</v>
      </c>
      <c r="AL89">
        <f ca="1"/>
        <v>6.77</v>
      </c>
      <c r="AM89">
        <f ca="1"/>
        <v>19.47</v>
      </c>
      <c r="AN89">
        <f ca="1"/>
        <v>19.2</v>
      </c>
      <c r="AO89" s="8">
        <f ca="1"/>
        <v>2.14</v>
      </c>
      <c r="AQ89" s="7" t="str">
        <f ca="1"/>
        <v>Item_191</v>
      </c>
      <c r="AR89">
        <f ca="1"/>
        <v>6.96</v>
      </c>
      <c r="AS89">
        <f ca="1"/>
        <v>6.77</v>
      </c>
      <c r="AT89">
        <f ca="1"/>
        <v>19.47</v>
      </c>
      <c r="AU89">
        <f ca="1"/>
        <v>19.2</v>
      </c>
      <c r="AV89">
        <f ca="1"/>
        <v>2.14</v>
      </c>
      <c r="AW89" s="8">
        <f ca="1"/>
        <v>0.11990000000000001</v>
      </c>
    </row>
    <row r="90" spans="4:49" x14ac:dyDescent="0.3">
      <c r="D90" s="32" t="s">
        <v>181</v>
      </c>
      <c r="E90" s="33">
        <v>2.79</v>
      </c>
      <c r="F90" s="33">
        <v>-6.09</v>
      </c>
      <c r="G90" s="33">
        <v>25.19</v>
      </c>
      <c r="H90" s="33">
        <v>5.7</v>
      </c>
      <c r="I90" s="34">
        <v>6.52</v>
      </c>
      <c r="N90" s="18" t="str">
        <f ca="1"/>
        <v>Item_15</v>
      </c>
      <c r="W90" s="18" t="str">
        <f ca="1"/>
        <v>Item_15</v>
      </c>
      <c r="Y90" s="18" t="str">
        <f ca="1"/>
        <v>Item_35</v>
      </c>
      <c r="AA90" s="18" t="str">
        <f ca="1"/>
        <v>Item_266</v>
      </c>
      <c r="AC90" s="18" t="str">
        <f ca="1"/>
        <v>Item_155</v>
      </c>
      <c r="AG90" s="7" t="str">
        <f ca="1"/>
        <v>Item_155</v>
      </c>
      <c r="AH90" s="8">
        <f ca="1"/>
        <v>0.1186</v>
      </c>
      <c r="AJ90" s="7" t="str">
        <f ca="1"/>
        <v>Item_155</v>
      </c>
      <c r="AK90">
        <f ca="1"/>
        <v>6</v>
      </c>
      <c r="AL90">
        <f ca="1"/>
        <v>-4.1399999999999997</v>
      </c>
      <c r="AM90">
        <f ca="1"/>
        <v>-15.29</v>
      </c>
      <c r="AN90">
        <f ca="1"/>
        <v>4.93</v>
      </c>
      <c r="AO90" s="8">
        <f ca="1"/>
        <v>-8.39</v>
      </c>
      <c r="AQ90" s="7" t="str">
        <f ca="1"/>
        <v>Item_155</v>
      </c>
      <c r="AR90">
        <f ca="1"/>
        <v>6</v>
      </c>
      <c r="AS90">
        <f ca="1"/>
        <v>-4.1399999999999997</v>
      </c>
      <c r="AT90">
        <f ca="1"/>
        <v>-15.29</v>
      </c>
      <c r="AU90">
        <f ca="1"/>
        <v>4.93</v>
      </c>
      <c r="AV90">
        <f ca="1"/>
        <v>-8.39</v>
      </c>
      <c r="AW90" s="8">
        <f ca="1"/>
        <v>0.1186</v>
      </c>
    </row>
    <row r="91" spans="4:49" x14ac:dyDescent="0.3">
      <c r="D91" s="32" t="s">
        <v>182</v>
      </c>
      <c r="E91" s="33">
        <v>3.18</v>
      </c>
      <c r="F91" s="33">
        <v>-1.22</v>
      </c>
      <c r="G91" s="33">
        <v>-0.41</v>
      </c>
      <c r="H91" s="33">
        <v>11.08</v>
      </c>
      <c r="I91" s="34">
        <v>5.43</v>
      </c>
      <c r="N91" s="18" t="str">
        <f ca="1"/>
        <v>Item_386</v>
      </c>
      <c r="W91" s="18" t="str">
        <f ca="1"/>
        <v>Item_386</v>
      </c>
      <c r="Y91" s="18" t="str">
        <f ca="1"/>
        <v>Item_334</v>
      </c>
      <c r="AA91" s="18" t="str">
        <f ca="1"/>
        <v>Item_364</v>
      </c>
      <c r="AC91" s="18" t="str">
        <f ca="1"/>
        <v>Item_59</v>
      </c>
      <c r="AG91" s="7" t="str">
        <f ca="1"/>
        <v>Item_59</v>
      </c>
      <c r="AH91" s="8">
        <f ca="1"/>
        <v>0.1179</v>
      </c>
      <c r="AJ91" s="7" t="str">
        <f ca="1"/>
        <v>Item_59</v>
      </c>
      <c r="AK91">
        <f ca="1"/>
        <v>13.52</v>
      </c>
      <c r="AL91">
        <f ca="1"/>
        <v>5.03</v>
      </c>
      <c r="AM91">
        <f ca="1"/>
        <v>-0.06</v>
      </c>
      <c r="AN91">
        <f ca="1"/>
        <v>9.0299999999999994</v>
      </c>
      <c r="AO91" s="8">
        <f ca="1"/>
        <v>15.33</v>
      </c>
      <c r="AQ91" s="7" t="str">
        <f ca="1"/>
        <v>Item_59</v>
      </c>
      <c r="AR91">
        <f ca="1"/>
        <v>13.52</v>
      </c>
      <c r="AS91">
        <f ca="1"/>
        <v>5.03</v>
      </c>
      <c r="AT91">
        <f ca="1"/>
        <v>-0.06</v>
      </c>
      <c r="AU91">
        <f ca="1"/>
        <v>9.0299999999999994</v>
      </c>
      <c r="AV91">
        <f ca="1"/>
        <v>15.33</v>
      </c>
      <c r="AW91" s="8">
        <f ca="1"/>
        <v>0.1179</v>
      </c>
    </row>
    <row r="92" spans="4:49" x14ac:dyDescent="0.3">
      <c r="D92" s="32" t="s">
        <v>183</v>
      </c>
      <c r="E92" s="33">
        <v>7.02</v>
      </c>
      <c r="F92" s="33">
        <v>-3.05</v>
      </c>
      <c r="G92" s="33">
        <v>20.51</v>
      </c>
      <c r="H92" s="33">
        <v>4.05</v>
      </c>
      <c r="I92" s="34">
        <v>-7.15</v>
      </c>
      <c r="N92" s="18" t="str">
        <f ca="1"/>
        <v>Item_38</v>
      </c>
      <c r="W92" s="18" t="str">
        <f ca="1"/>
        <v>Item_38</v>
      </c>
      <c r="Y92" s="18" t="str">
        <f ca="1"/>
        <v>Item_141</v>
      </c>
      <c r="AA92" s="18" t="str">
        <f ca="1"/>
        <v>Item_291</v>
      </c>
      <c r="AC92" s="18" t="str">
        <f ca="1"/>
        <v>Item_313</v>
      </c>
      <c r="AG92" s="7" t="str">
        <f ca="1"/>
        <v>Item_313</v>
      </c>
      <c r="AH92" s="8">
        <f ca="1"/>
        <v>0.1176</v>
      </c>
      <c r="AJ92" s="7" t="str">
        <f ca="1"/>
        <v>Item_313</v>
      </c>
      <c r="AK92">
        <f ca="1"/>
        <v>5.14</v>
      </c>
      <c r="AL92">
        <f ca="1"/>
        <v>3.26</v>
      </c>
      <c r="AM92">
        <f ca="1"/>
        <v>24.25</v>
      </c>
      <c r="AN92">
        <f ca="1"/>
        <v>6.7</v>
      </c>
      <c r="AO92" s="8">
        <f ca="1"/>
        <v>-7.41</v>
      </c>
      <c r="AQ92" s="7" t="str">
        <f ca="1"/>
        <v>Item_313</v>
      </c>
      <c r="AR92">
        <f ca="1"/>
        <v>5.14</v>
      </c>
      <c r="AS92">
        <f ca="1"/>
        <v>3.26</v>
      </c>
      <c r="AT92">
        <f ca="1"/>
        <v>24.25</v>
      </c>
      <c r="AU92">
        <f ca="1"/>
        <v>6.7</v>
      </c>
      <c r="AV92">
        <f ca="1"/>
        <v>-7.41</v>
      </c>
      <c r="AW92" s="8">
        <f ca="1"/>
        <v>0.1176</v>
      </c>
    </row>
    <row r="93" spans="4:49" x14ac:dyDescent="0.3">
      <c r="D93" s="32" t="s">
        <v>184</v>
      </c>
      <c r="E93" s="33">
        <v>4.33</v>
      </c>
      <c r="F93" s="33">
        <v>-9.77</v>
      </c>
      <c r="G93" s="33">
        <v>9.31</v>
      </c>
      <c r="H93" s="33">
        <v>10.48</v>
      </c>
      <c r="I93" s="34">
        <v>10.85</v>
      </c>
      <c r="N93" s="18" t="str">
        <f ca="1"/>
        <v>Item_193</v>
      </c>
      <c r="W93" s="18" t="str">
        <f ca="1"/>
        <v>Item_193</v>
      </c>
      <c r="Y93" s="18" t="str">
        <f ca="1"/>
        <v>Item_230</v>
      </c>
      <c r="AA93" s="18" t="str">
        <f ca="1"/>
        <v>Item_188</v>
      </c>
      <c r="AC93" s="18" t="str">
        <f ca="1"/>
        <v>Item_137</v>
      </c>
      <c r="AG93" s="7" t="str">
        <f ca="1"/>
        <v>Item_137</v>
      </c>
      <c r="AH93" s="8">
        <f ca="1"/>
        <v>0.1171</v>
      </c>
      <c r="AJ93" s="7" t="str">
        <f ca="1"/>
        <v>Item_137</v>
      </c>
      <c r="AK93">
        <f ca="1"/>
        <v>8.3000000000000007</v>
      </c>
      <c r="AL93">
        <f ca="1"/>
        <v>-6.04</v>
      </c>
      <c r="AM93">
        <f ca="1"/>
        <v>10.09</v>
      </c>
      <c r="AN93">
        <f ca="1"/>
        <v>2.66</v>
      </c>
      <c r="AO93" s="8">
        <f ca="1"/>
        <v>-11.87</v>
      </c>
      <c r="AQ93" s="7" t="str">
        <f ca="1"/>
        <v>Item_137</v>
      </c>
      <c r="AR93">
        <f ca="1"/>
        <v>8.3000000000000007</v>
      </c>
      <c r="AS93">
        <f ca="1"/>
        <v>-6.04</v>
      </c>
      <c r="AT93">
        <f ca="1"/>
        <v>10.09</v>
      </c>
      <c r="AU93">
        <f ca="1"/>
        <v>2.66</v>
      </c>
      <c r="AV93">
        <f ca="1"/>
        <v>-11.87</v>
      </c>
      <c r="AW93" s="8">
        <f ca="1"/>
        <v>0.1171</v>
      </c>
    </row>
    <row r="94" spans="4:49" x14ac:dyDescent="0.3">
      <c r="D94" s="32" t="s">
        <v>185</v>
      </c>
      <c r="E94" s="33">
        <v>8.33</v>
      </c>
      <c r="F94" s="33">
        <v>-17.27</v>
      </c>
      <c r="G94" s="33">
        <v>0.43</v>
      </c>
      <c r="H94" s="33">
        <v>9.84</v>
      </c>
      <c r="I94" s="34">
        <v>14.66</v>
      </c>
      <c r="N94" s="18" t="str">
        <f ca="1"/>
        <v>Item_143</v>
      </c>
      <c r="W94" s="18" t="str">
        <f ca="1"/>
        <v>Item_143</v>
      </c>
      <c r="Y94" s="18" t="str">
        <f ca="1"/>
        <v>Item_264</v>
      </c>
      <c r="AA94" s="18" t="str">
        <f ca="1"/>
        <v>Item_395</v>
      </c>
      <c r="AC94" s="18" t="str">
        <f ca="1"/>
        <v>Item_399</v>
      </c>
      <c r="AG94" s="7" t="str">
        <f ca="1"/>
        <v>Item_399</v>
      </c>
      <c r="AH94" s="8">
        <f ca="1"/>
        <v>0.1157</v>
      </c>
      <c r="AJ94" s="7" t="str">
        <f ca="1"/>
        <v>Item_399</v>
      </c>
      <c r="AK94">
        <f ca="1"/>
        <v>-4.1900000000000004</v>
      </c>
      <c r="AL94">
        <f ca="1"/>
        <v>-11.69</v>
      </c>
      <c r="AM94">
        <f ca="1"/>
        <v>4.63</v>
      </c>
      <c r="AN94">
        <f ca="1"/>
        <v>17</v>
      </c>
      <c r="AO94" s="8">
        <f ca="1"/>
        <v>9.52</v>
      </c>
      <c r="AQ94" s="7" t="str">
        <f ca="1"/>
        <v>Item_399</v>
      </c>
      <c r="AR94">
        <f ca="1"/>
        <v>-4.1900000000000004</v>
      </c>
      <c r="AS94">
        <f ca="1"/>
        <v>-11.69</v>
      </c>
      <c r="AT94">
        <f ca="1"/>
        <v>4.63</v>
      </c>
      <c r="AU94">
        <f ca="1"/>
        <v>17</v>
      </c>
      <c r="AV94">
        <f ca="1"/>
        <v>9.52</v>
      </c>
      <c r="AW94" s="8">
        <f ca="1"/>
        <v>0.1157</v>
      </c>
    </row>
    <row r="95" spans="4:49" x14ac:dyDescent="0.3">
      <c r="D95" s="32" t="s">
        <v>186</v>
      </c>
      <c r="E95" s="33">
        <v>-4.47</v>
      </c>
      <c r="F95" s="33">
        <v>0.02</v>
      </c>
      <c r="G95" s="33">
        <v>6.53</v>
      </c>
      <c r="H95" s="33">
        <v>4.2699999999999996</v>
      </c>
      <c r="I95" s="34">
        <v>6.7</v>
      </c>
      <c r="N95" s="18" t="str">
        <f ca="1"/>
        <v>Item_399</v>
      </c>
      <c r="W95" s="18" t="str">
        <f ca="1"/>
        <v>Item_399</v>
      </c>
      <c r="Y95" s="18" t="str">
        <f ca="1"/>
        <v>Item_388</v>
      </c>
      <c r="AA95" s="18" t="str">
        <f ca="1"/>
        <v>Item_241</v>
      </c>
      <c r="AC95" s="18" t="str">
        <f ca="1"/>
        <v>Item_387</v>
      </c>
      <c r="AG95" s="7" t="str">
        <f ca="1"/>
        <v>Item_387</v>
      </c>
      <c r="AH95" s="8">
        <f ca="1"/>
        <v>0.1143</v>
      </c>
      <c r="AJ95" s="7" t="str">
        <f ca="1"/>
        <v>Item_387</v>
      </c>
      <c r="AK95">
        <f ca="1"/>
        <v>-5.03</v>
      </c>
      <c r="AL95">
        <f ca="1"/>
        <v>-7.01</v>
      </c>
      <c r="AM95">
        <f ca="1"/>
        <v>9.69</v>
      </c>
      <c r="AN95">
        <f ca="1"/>
        <v>12.64</v>
      </c>
      <c r="AO95" s="8">
        <f ca="1"/>
        <v>16.07</v>
      </c>
      <c r="AQ95" s="7" t="str">
        <f ca="1"/>
        <v>Item_387</v>
      </c>
      <c r="AR95">
        <f ca="1"/>
        <v>-5.03</v>
      </c>
      <c r="AS95">
        <f ca="1"/>
        <v>-7.01</v>
      </c>
      <c r="AT95">
        <f ca="1"/>
        <v>9.69</v>
      </c>
      <c r="AU95">
        <f ca="1"/>
        <v>12.64</v>
      </c>
      <c r="AV95">
        <f ca="1"/>
        <v>16.07</v>
      </c>
      <c r="AW95" s="8">
        <f ca="1"/>
        <v>0.1143</v>
      </c>
    </row>
    <row r="96" spans="4:49" x14ac:dyDescent="0.3">
      <c r="D96" s="32" t="s">
        <v>187</v>
      </c>
      <c r="E96" s="33">
        <v>6.89</v>
      </c>
      <c r="F96" s="33">
        <v>0.96</v>
      </c>
      <c r="G96" s="33">
        <v>-1.24</v>
      </c>
      <c r="H96" s="33">
        <v>7.56</v>
      </c>
      <c r="I96" s="34">
        <v>-4.1500000000000004</v>
      </c>
      <c r="N96" s="18" t="str">
        <f ca="1"/>
        <v>Item_90</v>
      </c>
      <c r="W96" s="18" t="str">
        <f ca="1"/>
        <v>Item_90</v>
      </c>
      <c r="Y96" s="18" t="str">
        <f ca="1"/>
        <v>Item_213</v>
      </c>
      <c r="AA96" s="18" t="str">
        <f ca="1"/>
        <v>Item_378</v>
      </c>
      <c r="AC96" s="18" t="str">
        <f ca="1"/>
        <v>Item_296</v>
      </c>
      <c r="AG96" s="7" t="str">
        <f ca="1"/>
        <v>Item_296</v>
      </c>
      <c r="AH96" s="8">
        <f ca="1"/>
        <v>0.11409999999999999</v>
      </c>
      <c r="AJ96" s="7" t="str">
        <f ca="1"/>
        <v>Item_296</v>
      </c>
      <c r="AK96">
        <f ca="1"/>
        <v>1.75</v>
      </c>
      <c r="AL96">
        <f ca="1"/>
        <v>-5.99</v>
      </c>
      <c r="AM96">
        <f ca="1"/>
        <v>10.46</v>
      </c>
      <c r="AN96">
        <f ca="1"/>
        <v>-5.51</v>
      </c>
      <c r="AO96" s="8">
        <f ca="1"/>
        <v>1.73</v>
      </c>
      <c r="AQ96" s="7" t="str">
        <f ca="1"/>
        <v>Item_296</v>
      </c>
      <c r="AR96">
        <f ca="1"/>
        <v>1.75</v>
      </c>
      <c r="AS96">
        <f ca="1"/>
        <v>-5.99</v>
      </c>
      <c r="AT96">
        <f ca="1"/>
        <v>10.46</v>
      </c>
      <c r="AU96">
        <f ca="1"/>
        <v>-5.51</v>
      </c>
      <c r="AV96">
        <f ca="1"/>
        <v>1.73</v>
      </c>
      <c r="AW96" s="8">
        <f ca="1"/>
        <v>0.11409999999999999</v>
      </c>
    </row>
    <row r="97" spans="4:49" x14ac:dyDescent="0.3">
      <c r="D97" s="32" t="s">
        <v>188</v>
      </c>
      <c r="E97" s="33">
        <v>2.36</v>
      </c>
      <c r="F97" s="33">
        <v>-7.07</v>
      </c>
      <c r="G97" s="33">
        <v>-8.8800000000000008</v>
      </c>
      <c r="H97" s="33">
        <v>13.83</v>
      </c>
      <c r="I97" s="34">
        <v>-0.33</v>
      </c>
      <c r="N97" s="18" t="str">
        <f ca="1"/>
        <v>Item_171</v>
      </c>
      <c r="W97" s="18" t="str">
        <f ca="1"/>
        <v>Item_171</v>
      </c>
      <c r="Y97" s="18" t="str">
        <f ca="1"/>
        <v>Item_96</v>
      </c>
      <c r="AA97" s="18" t="str">
        <f ca="1"/>
        <v>Item_100</v>
      </c>
      <c r="AC97" s="18" t="str">
        <f ca="1"/>
        <v>Item_150</v>
      </c>
      <c r="AG97" s="7" t="str">
        <f ca="1"/>
        <v>Item_150</v>
      </c>
      <c r="AH97" s="8">
        <f ca="1"/>
        <v>0.1119</v>
      </c>
      <c r="AJ97" s="7" t="str">
        <f ca="1"/>
        <v>Item_150</v>
      </c>
      <c r="AK97">
        <f ca="1"/>
        <v>8.06</v>
      </c>
      <c r="AL97">
        <f ca="1"/>
        <v>4.01</v>
      </c>
      <c r="AM97">
        <f ca="1"/>
        <v>3.16</v>
      </c>
      <c r="AN97">
        <f ca="1"/>
        <v>3.42</v>
      </c>
      <c r="AO97" s="8">
        <f ca="1"/>
        <v>-11.64</v>
      </c>
      <c r="AQ97" s="7" t="str">
        <f ca="1"/>
        <v>Item_150</v>
      </c>
      <c r="AR97">
        <f ca="1"/>
        <v>8.06</v>
      </c>
      <c r="AS97">
        <f ca="1"/>
        <v>4.01</v>
      </c>
      <c r="AT97">
        <f ca="1"/>
        <v>3.16</v>
      </c>
      <c r="AU97">
        <f ca="1"/>
        <v>3.42</v>
      </c>
      <c r="AV97">
        <f ca="1"/>
        <v>-11.64</v>
      </c>
      <c r="AW97" s="8">
        <f ca="1"/>
        <v>0.1119</v>
      </c>
    </row>
    <row r="98" spans="4:49" x14ac:dyDescent="0.3">
      <c r="D98" s="32" t="s">
        <v>189</v>
      </c>
      <c r="E98" s="33">
        <v>12.4</v>
      </c>
      <c r="F98" s="33">
        <v>4.75</v>
      </c>
      <c r="G98" s="33">
        <v>3.53</v>
      </c>
      <c r="H98" s="33">
        <v>4.96</v>
      </c>
      <c r="I98" s="34">
        <v>10.01</v>
      </c>
      <c r="N98" s="18" t="str">
        <f ca="1"/>
        <v>Item_213</v>
      </c>
      <c r="W98" s="18" t="str">
        <f ca="1"/>
        <v>Item_213</v>
      </c>
      <c r="Y98" s="18" t="str">
        <f ca="1"/>
        <v>Item_5</v>
      </c>
      <c r="AA98" s="18" t="str">
        <f ca="1"/>
        <v>Item_35</v>
      </c>
      <c r="AC98" s="18" t="str">
        <f ca="1"/>
        <v>Item_188</v>
      </c>
      <c r="AG98" s="7" t="str">
        <f ca="1"/>
        <v>Item_188</v>
      </c>
      <c r="AH98" s="8">
        <f ca="1"/>
        <v>0.11119999999999999</v>
      </c>
      <c r="AJ98" s="7" t="str">
        <f ca="1"/>
        <v>Item_188</v>
      </c>
      <c r="AK98">
        <f ca="1"/>
        <v>-4.96</v>
      </c>
      <c r="AL98">
        <f ca="1"/>
        <v>-5.86</v>
      </c>
      <c r="AM98">
        <f ca="1"/>
        <v>9.36</v>
      </c>
      <c r="AN98">
        <f ca="1"/>
        <v>8.5</v>
      </c>
      <c r="AO98" s="8">
        <f ca="1"/>
        <v>18.2</v>
      </c>
      <c r="AQ98" s="7" t="str">
        <f ca="1"/>
        <v>Item_188</v>
      </c>
      <c r="AR98">
        <f ca="1"/>
        <v>-4.96</v>
      </c>
      <c r="AS98">
        <f ca="1"/>
        <v>-5.86</v>
      </c>
      <c r="AT98">
        <f ca="1"/>
        <v>9.36</v>
      </c>
      <c r="AU98">
        <f ca="1"/>
        <v>8.5</v>
      </c>
      <c r="AV98">
        <f ca="1"/>
        <v>18.2</v>
      </c>
      <c r="AW98" s="8">
        <f ca="1"/>
        <v>0.11119999999999999</v>
      </c>
    </row>
    <row r="99" spans="4:49" x14ac:dyDescent="0.3">
      <c r="D99" s="32" t="s">
        <v>190</v>
      </c>
      <c r="E99" s="33">
        <v>5.44</v>
      </c>
      <c r="F99" s="33">
        <v>4.8499999999999996</v>
      </c>
      <c r="G99" s="33">
        <v>3.13</v>
      </c>
      <c r="H99" s="33">
        <v>5.28</v>
      </c>
      <c r="I99" s="34">
        <v>5.54</v>
      </c>
      <c r="N99" s="18" t="str">
        <f ca="1"/>
        <v>Item_356</v>
      </c>
      <c r="W99" s="18" t="str">
        <f ca="1"/>
        <v>Item_356</v>
      </c>
      <c r="Y99" s="18" t="str">
        <f ca="1"/>
        <v>Item_90</v>
      </c>
      <c r="AA99" s="18" t="str">
        <f ca="1"/>
        <v>Item_334</v>
      </c>
      <c r="AC99" s="18" t="str">
        <f ca="1"/>
        <v>Item_334</v>
      </c>
      <c r="AG99" s="7" t="str">
        <f ca="1"/>
        <v>Item_334</v>
      </c>
      <c r="AH99" s="8">
        <f ca="1"/>
        <v>0.1084</v>
      </c>
      <c r="AJ99" s="7" t="str">
        <f ca="1"/>
        <v>Item_334</v>
      </c>
      <c r="AK99">
        <f ca="1"/>
        <v>-0.49</v>
      </c>
      <c r="AL99">
        <f ca="1"/>
        <v>-7.74</v>
      </c>
      <c r="AM99">
        <f ca="1"/>
        <v>4.66</v>
      </c>
      <c r="AN99">
        <f ca="1"/>
        <v>-0.48</v>
      </c>
      <c r="AO99" s="8">
        <f ca="1"/>
        <v>24.51</v>
      </c>
      <c r="AQ99" s="7" t="str">
        <f ca="1"/>
        <v>Item_334</v>
      </c>
      <c r="AR99">
        <f ca="1"/>
        <v>-0.49</v>
      </c>
      <c r="AS99">
        <f ca="1"/>
        <v>-7.74</v>
      </c>
      <c r="AT99">
        <f ca="1"/>
        <v>4.66</v>
      </c>
      <c r="AU99">
        <f ca="1"/>
        <v>-0.48</v>
      </c>
      <c r="AV99">
        <f ca="1"/>
        <v>24.51</v>
      </c>
      <c r="AW99" s="8">
        <f ca="1"/>
        <v>0.1084</v>
      </c>
    </row>
    <row r="100" spans="4:49" x14ac:dyDescent="0.3">
      <c r="D100" s="32" t="s">
        <v>191</v>
      </c>
      <c r="E100" s="33">
        <v>2.13</v>
      </c>
      <c r="F100" s="33">
        <v>1.47</v>
      </c>
      <c r="G100" s="33">
        <v>1.24</v>
      </c>
      <c r="H100" s="33">
        <v>17.09</v>
      </c>
      <c r="I100" s="34">
        <v>15.29</v>
      </c>
      <c r="N100" s="18" t="str">
        <f ca="1"/>
        <v>Item_251</v>
      </c>
      <c r="W100" s="18" t="str">
        <f ca="1"/>
        <v>Item_251</v>
      </c>
      <c r="Y100" s="18" t="str">
        <f ca="1"/>
        <v>Item_313</v>
      </c>
      <c r="AA100" s="18" t="str">
        <f ca="1"/>
        <v>Item_323</v>
      </c>
      <c r="AC100" s="18" t="str">
        <f ca="1"/>
        <v>Item_97</v>
      </c>
      <c r="AG100" s="7" t="str">
        <f ca="1"/>
        <v>Item_97</v>
      </c>
      <c r="AH100" s="8">
        <f ca="1"/>
        <v>0.108</v>
      </c>
      <c r="AJ100" s="7" t="str">
        <f ca="1"/>
        <v>Item_97</v>
      </c>
      <c r="AK100">
        <f ca="1"/>
        <v>4.16</v>
      </c>
      <c r="AL100">
        <f ca="1"/>
        <v>0.31</v>
      </c>
      <c r="AM100">
        <f ca="1"/>
        <v>5.32</v>
      </c>
      <c r="AN100">
        <f ca="1"/>
        <v>7.49</v>
      </c>
      <c r="AO100" s="8">
        <f ca="1"/>
        <v>-11.47</v>
      </c>
      <c r="AQ100" s="7" t="str">
        <f ca="1"/>
        <v>Item_97</v>
      </c>
      <c r="AR100">
        <f ca="1"/>
        <v>4.16</v>
      </c>
      <c r="AS100">
        <f ca="1"/>
        <v>0.31</v>
      </c>
      <c r="AT100">
        <f ca="1"/>
        <v>5.32</v>
      </c>
      <c r="AU100">
        <f ca="1"/>
        <v>7.49</v>
      </c>
      <c r="AV100">
        <f ca="1"/>
        <v>-11.47</v>
      </c>
      <c r="AW100" s="8">
        <f ca="1"/>
        <v>0.108</v>
      </c>
    </row>
    <row r="101" spans="4:49" x14ac:dyDescent="0.3">
      <c r="D101" s="32" t="s">
        <v>192</v>
      </c>
      <c r="E101" s="33">
        <v>7.01</v>
      </c>
      <c r="F101" s="33">
        <v>10.02</v>
      </c>
      <c r="G101" s="33">
        <v>-0.81</v>
      </c>
      <c r="H101" s="33">
        <v>9.1300000000000008</v>
      </c>
      <c r="I101" s="34">
        <v>9.6199999999999992</v>
      </c>
      <c r="N101" s="18" t="str">
        <f ca="1"/>
        <v>Item_222</v>
      </c>
      <c r="W101" s="18" t="str">
        <f ca="1"/>
        <v>Item_222</v>
      </c>
      <c r="Y101" s="18" t="str">
        <f ca="1"/>
        <v>Item_222</v>
      </c>
      <c r="AA101" s="18" t="str">
        <f ca="1"/>
        <v>Item_162</v>
      </c>
      <c r="AC101" s="18" t="str">
        <f ca="1"/>
        <v>Item_134</v>
      </c>
      <c r="AG101" s="7" t="str">
        <f ca="1"/>
        <v>Item_134</v>
      </c>
      <c r="AH101" s="8">
        <f ca="1"/>
        <v>0.1077</v>
      </c>
      <c r="AJ101" s="7" t="str">
        <f ca="1"/>
        <v>Item_134</v>
      </c>
      <c r="AK101">
        <f ca="1"/>
        <v>5.79</v>
      </c>
      <c r="AL101">
        <f ca="1"/>
        <v>-3.15</v>
      </c>
      <c r="AM101">
        <f ca="1"/>
        <v>7.78</v>
      </c>
      <c r="AN101">
        <f ca="1"/>
        <v>-5.32</v>
      </c>
      <c r="AO101" s="8">
        <f ca="1"/>
        <v>1.81</v>
      </c>
      <c r="AQ101" s="7" t="str">
        <f ca="1"/>
        <v>Item_134</v>
      </c>
      <c r="AR101">
        <f ca="1"/>
        <v>5.79</v>
      </c>
      <c r="AS101">
        <f ca="1"/>
        <v>-3.15</v>
      </c>
      <c r="AT101">
        <f ca="1"/>
        <v>7.78</v>
      </c>
      <c r="AU101">
        <f ca="1"/>
        <v>-5.32</v>
      </c>
      <c r="AV101">
        <f ca="1"/>
        <v>1.81</v>
      </c>
      <c r="AW101" s="8">
        <f ca="1"/>
        <v>0.1077</v>
      </c>
    </row>
    <row r="102" spans="4:49" x14ac:dyDescent="0.3">
      <c r="D102" s="32" t="s">
        <v>193</v>
      </c>
      <c r="E102" s="33">
        <v>5.14</v>
      </c>
      <c r="F102" s="33">
        <v>-8.73</v>
      </c>
      <c r="G102" s="33">
        <v>-1.25</v>
      </c>
      <c r="H102" s="33">
        <v>10.96</v>
      </c>
      <c r="I102" s="34">
        <v>8.36</v>
      </c>
      <c r="N102" s="18" t="str">
        <f ca="1"/>
        <v>Item_334</v>
      </c>
      <c r="W102" s="18" t="str">
        <f ca="1"/>
        <v>Item_334</v>
      </c>
      <c r="Y102" s="18" t="str">
        <f ca="1"/>
        <v>Item_386</v>
      </c>
      <c r="AA102" s="18" t="str">
        <f ca="1"/>
        <v>Item_351</v>
      </c>
      <c r="AC102" s="18" t="str">
        <f ca="1"/>
        <v>Item_312</v>
      </c>
      <c r="AG102" s="7" t="str">
        <f ca="1"/>
        <v>Item_312</v>
      </c>
      <c r="AH102" s="8">
        <f ca="1"/>
        <v>0.1067</v>
      </c>
      <c r="AJ102" s="7" t="str">
        <f ca="1"/>
        <v>Item_312</v>
      </c>
      <c r="AK102">
        <f ca="1"/>
        <v>5.3</v>
      </c>
      <c r="AL102">
        <f ca="1"/>
        <v>3.04</v>
      </c>
      <c r="AM102">
        <f ca="1"/>
        <v>-16.62</v>
      </c>
      <c r="AN102">
        <f ca="1"/>
        <v>3.87</v>
      </c>
      <c r="AO102" s="8">
        <f ca="1"/>
        <v>17.239999999999998</v>
      </c>
      <c r="AQ102" s="7" t="str">
        <f ca="1"/>
        <v>Item_312</v>
      </c>
      <c r="AR102">
        <f ca="1"/>
        <v>5.3</v>
      </c>
      <c r="AS102">
        <f ca="1"/>
        <v>3.04</v>
      </c>
      <c r="AT102">
        <f ca="1"/>
        <v>-16.62</v>
      </c>
      <c r="AU102">
        <f ca="1"/>
        <v>3.87</v>
      </c>
      <c r="AV102">
        <f ca="1"/>
        <v>17.239999999999998</v>
      </c>
      <c r="AW102" s="8">
        <f ca="1"/>
        <v>0.1067</v>
      </c>
    </row>
    <row r="103" spans="4:49" x14ac:dyDescent="0.3">
      <c r="D103" s="32" t="s">
        <v>194</v>
      </c>
      <c r="E103" s="33">
        <v>-1.54</v>
      </c>
      <c r="F103" s="33">
        <v>-0.28999999999999998</v>
      </c>
      <c r="G103" s="33">
        <v>-8.8800000000000008</v>
      </c>
      <c r="H103" s="33">
        <v>0.05</v>
      </c>
      <c r="I103" s="34">
        <v>-0.59</v>
      </c>
      <c r="N103" s="18" t="str">
        <f ca="1"/>
        <v>Item_133</v>
      </c>
      <c r="W103" s="18" t="str">
        <f ca="1"/>
        <v>Item_133</v>
      </c>
      <c r="Y103" s="18" t="str">
        <f ca="1"/>
        <v>Item_162</v>
      </c>
      <c r="AA103" s="18" t="str">
        <f ca="1"/>
        <v>Item_388</v>
      </c>
      <c r="AC103" s="18" t="str">
        <f ca="1"/>
        <v>Item_63</v>
      </c>
      <c r="AG103" s="7" t="str">
        <f ca="1"/>
        <v>Item_63</v>
      </c>
      <c r="AH103" s="8">
        <f ca="1"/>
        <v>0.10630000000000001</v>
      </c>
      <c r="AJ103" s="7" t="str">
        <f ca="1"/>
        <v>Item_63</v>
      </c>
      <c r="AK103">
        <f ca="1"/>
        <v>2.0099999999999998</v>
      </c>
      <c r="AL103">
        <f ca="1"/>
        <v>-10.57</v>
      </c>
      <c r="AM103">
        <f ca="1"/>
        <v>13.72</v>
      </c>
      <c r="AN103">
        <f ca="1"/>
        <v>17.66</v>
      </c>
      <c r="AO103" s="8">
        <f ca="1"/>
        <v>-8.6999999999999993</v>
      </c>
      <c r="AQ103" s="7" t="str">
        <f ca="1"/>
        <v>Item_63</v>
      </c>
      <c r="AR103">
        <f ca="1"/>
        <v>2.0099999999999998</v>
      </c>
      <c r="AS103">
        <f ca="1"/>
        <v>-10.57</v>
      </c>
      <c r="AT103">
        <f ca="1"/>
        <v>13.72</v>
      </c>
      <c r="AU103">
        <f ca="1"/>
        <v>17.66</v>
      </c>
      <c r="AV103">
        <f ca="1"/>
        <v>-8.6999999999999993</v>
      </c>
      <c r="AW103" s="8">
        <f ca="1"/>
        <v>0.10630000000000001</v>
      </c>
    </row>
    <row r="104" spans="4:49" x14ac:dyDescent="0.3">
      <c r="D104" s="32" t="s">
        <v>195</v>
      </c>
      <c r="E104" s="33">
        <v>-3.4</v>
      </c>
      <c r="F104" s="33">
        <v>-13.58</v>
      </c>
      <c r="G104" s="33">
        <v>-6.51</v>
      </c>
      <c r="H104" s="33">
        <v>5.53</v>
      </c>
      <c r="I104" s="34">
        <v>-0.38</v>
      </c>
      <c r="N104" s="18" t="str">
        <f ca="1"/>
        <v>Item_53</v>
      </c>
      <c r="W104" s="18" t="str">
        <f ca="1"/>
        <v>Item_53</v>
      </c>
      <c r="Y104" s="18" t="str">
        <f ca="1"/>
        <v>Item_289</v>
      </c>
      <c r="AA104" s="18" t="str">
        <f ca="1"/>
        <v>Item_70</v>
      </c>
      <c r="AC104" s="18" t="str">
        <f ca="1"/>
        <v>Item_271</v>
      </c>
      <c r="AG104" s="7" t="str">
        <f ca="1"/>
        <v>Item_271</v>
      </c>
      <c r="AH104" s="8">
        <f ca="1"/>
        <v>0.10489999999999999</v>
      </c>
      <c r="AJ104" s="7" t="str">
        <f ca="1"/>
        <v>Item_271</v>
      </c>
      <c r="AK104">
        <f ca="1"/>
        <v>-4.82</v>
      </c>
      <c r="AL104">
        <f ca="1"/>
        <v>-7.74</v>
      </c>
      <c r="AM104">
        <f ca="1"/>
        <v>0.47</v>
      </c>
      <c r="AN104">
        <f ca="1"/>
        <v>12.01</v>
      </c>
      <c r="AO104" s="8">
        <f ca="1"/>
        <v>-1.02</v>
      </c>
      <c r="AQ104" s="7" t="str">
        <f ca="1"/>
        <v>Item_271</v>
      </c>
      <c r="AR104">
        <f ca="1"/>
        <v>-4.82</v>
      </c>
      <c r="AS104">
        <f ca="1"/>
        <v>-7.74</v>
      </c>
      <c r="AT104">
        <f ca="1"/>
        <v>0.47</v>
      </c>
      <c r="AU104">
        <f ca="1"/>
        <v>12.01</v>
      </c>
      <c r="AV104">
        <f ca="1"/>
        <v>-1.02</v>
      </c>
      <c r="AW104" s="8">
        <f ca="1"/>
        <v>0.10489999999999999</v>
      </c>
    </row>
    <row r="105" spans="4:49" x14ac:dyDescent="0.3">
      <c r="D105" s="32" t="s">
        <v>196</v>
      </c>
      <c r="E105" s="33">
        <v>3.8</v>
      </c>
      <c r="F105" s="33">
        <v>-10.039999999999999</v>
      </c>
      <c r="G105" s="33">
        <v>14.72</v>
      </c>
      <c r="H105" s="33">
        <v>3.63</v>
      </c>
      <c r="I105" s="34">
        <v>11.49</v>
      </c>
      <c r="N105" s="18" t="str">
        <f ca="1"/>
        <v>Item_141</v>
      </c>
      <c r="W105" s="18" t="str">
        <f ca="1"/>
        <v>Item_141</v>
      </c>
      <c r="Y105" s="18" t="str">
        <f ca="1"/>
        <v>Item_323</v>
      </c>
      <c r="AA105" s="18" t="str">
        <f ca="1"/>
        <v>Item_251</v>
      </c>
      <c r="AC105" s="18" t="str">
        <f ca="1"/>
        <v>Item_364</v>
      </c>
      <c r="AG105" s="7" t="str">
        <f ca="1"/>
        <v>Item_364</v>
      </c>
      <c r="AH105" s="8">
        <f ca="1"/>
        <v>0.10440000000000001</v>
      </c>
      <c r="AJ105" s="7" t="str">
        <f ca="1"/>
        <v>Item_364</v>
      </c>
      <c r="AK105">
        <f ca="1"/>
        <v>-1.96</v>
      </c>
      <c r="AL105">
        <f ca="1"/>
        <v>1.35</v>
      </c>
      <c r="AM105">
        <f ca="1"/>
        <v>-16.5</v>
      </c>
      <c r="AN105">
        <f ca="1"/>
        <v>2.4900000000000002</v>
      </c>
      <c r="AO105" s="8">
        <f ca="1"/>
        <v>6.78</v>
      </c>
      <c r="AQ105" s="7" t="str">
        <f ca="1"/>
        <v>Item_364</v>
      </c>
      <c r="AR105">
        <f ca="1"/>
        <v>-1.96</v>
      </c>
      <c r="AS105">
        <f ca="1"/>
        <v>1.35</v>
      </c>
      <c r="AT105">
        <f ca="1"/>
        <v>-16.5</v>
      </c>
      <c r="AU105">
        <f ca="1"/>
        <v>2.4900000000000002</v>
      </c>
      <c r="AV105">
        <f ca="1"/>
        <v>6.78</v>
      </c>
      <c r="AW105" s="8">
        <f ca="1"/>
        <v>0.10440000000000001</v>
      </c>
    </row>
    <row r="106" spans="4:49" x14ac:dyDescent="0.3">
      <c r="D106" s="32" t="s">
        <v>197</v>
      </c>
      <c r="E106" s="33">
        <v>-1.94</v>
      </c>
      <c r="F106" s="33">
        <v>-6.98</v>
      </c>
      <c r="G106" s="33">
        <v>-20.329999999999998</v>
      </c>
      <c r="H106" s="33">
        <v>13.96</v>
      </c>
      <c r="I106" s="34">
        <v>3.37</v>
      </c>
      <c r="N106" s="18" t="str">
        <f ca="1"/>
        <v>Item_162</v>
      </c>
      <c r="W106" s="18" t="str">
        <f ca="1"/>
        <v>Item_162</v>
      </c>
      <c r="Y106" s="18" t="str">
        <f ca="1"/>
        <v>Item_172</v>
      </c>
      <c r="AA106" s="18" t="str">
        <f ca="1"/>
        <v>Item_206</v>
      </c>
      <c r="AC106" s="18" t="str">
        <f ca="1"/>
        <v>Item_386</v>
      </c>
      <c r="AG106" s="7" t="str">
        <f ca="1"/>
        <v>Item_386</v>
      </c>
      <c r="AH106" s="8">
        <f ca="1"/>
        <v>0.1018</v>
      </c>
      <c r="AJ106" s="7" t="str">
        <f ca="1"/>
        <v>Item_386</v>
      </c>
      <c r="AK106">
        <f ca="1"/>
        <v>-4.75</v>
      </c>
      <c r="AL106">
        <f ca="1"/>
        <v>1.84</v>
      </c>
      <c r="AM106">
        <f ca="1"/>
        <v>1.05</v>
      </c>
      <c r="AN106">
        <f ca="1"/>
        <v>11.78</v>
      </c>
      <c r="AO106" s="8">
        <f ca="1"/>
        <v>19.010000000000002</v>
      </c>
      <c r="AQ106" s="7" t="str">
        <f ca="1"/>
        <v>Item_386</v>
      </c>
      <c r="AR106">
        <f ca="1"/>
        <v>-4.75</v>
      </c>
      <c r="AS106">
        <f ca="1"/>
        <v>1.84</v>
      </c>
      <c r="AT106">
        <f ca="1"/>
        <v>1.05</v>
      </c>
      <c r="AU106">
        <f ca="1"/>
        <v>11.78</v>
      </c>
      <c r="AV106">
        <f ca="1"/>
        <v>19.010000000000002</v>
      </c>
      <c r="AW106" s="8">
        <f ca="1"/>
        <v>0.1018</v>
      </c>
    </row>
    <row r="107" spans="4:49" x14ac:dyDescent="0.3">
      <c r="D107" s="32" t="s">
        <v>198</v>
      </c>
      <c r="E107" s="33">
        <v>6.29</v>
      </c>
      <c r="F107" s="33">
        <v>6.57</v>
      </c>
      <c r="G107" s="33">
        <v>-13.48</v>
      </c>
      <c r="H107" s="33">
        <v>11.44</v>
      </c>
      <c r="I107" s="34">
        <v>10.86</v>
      </c>
      <c r="N107" s="18" t="str">
        <f ca="1"/>
        <v>Item_96</v>
      </c>
      <c r="W107" s="18" t="str">
        <f ca="1"/>
        <v>Item_96</v>
      </c>
      <c r="Y107" s="18" t="str">
        <f ca="1"/>
        <v>Item_168</v>
      </c>
      <c r="AA107" s="18" t="str">
        <f ca="1"/>
        <v>Item_42</v>
      </c>
      <c r="AC107" s="18" t="str">
        <f ca="1"/>
        <v>Item_156</v>
      </c>
      <c r="AG107" s="7" t="str">
        <f ca="1"/>
        <v>Item_156</v>
      </c>
      <c r="AH107" s="8">
        <f ca="1"/>
        <v>0.1003</v>
      </c>
      <c r="AJ107" s="7" t="str">
        <f ca="1"/>
        <v>Item_156</v>
      </c>
      <c r="AK107">
        <f ca="1"/>
        <v>1.97</v>
      </c>
      <c r="AL107">
        <f ca="1"/>
        <v>13.31</v>
      </c>
      <c r="AM107">
        <f ca="1"/>
        <v>3.24</v>
      </c>
      <c r="AN107">
        <f ca="1"/>
        <v>7.77</v>
      </c>
      <c r="AO107" s="8">
        <f ca="1"/>
        <v>-1.51</v>
      </c>
      <c r="AQ107" s="7" t="str">
        <f ca="1"/>
        <v>Item_156</v>
      </c>
      <c r="AR107">
        <f ca="1"/>
        <v>1.97</v>
      </c>
      <c r="AS107">
        <f ca="1"/>
        <v>13.31</v>
      </c>
      <c r="AT107">
        <f ca="1"/>
        <v>3.24</v>
      </c>
      <c r="AU107">
        <f ca="1"/>
        <v>7.77</v>
      </c>
      <c r="AV107">
        <f ca="1"/>
        <v>-1.51</v>
      </c>
      <c r="AW107" s="8">
        <f ca="1"/>
        <v>0.1003</v>
      </c>
    </row>
    <row r="108" spans="4:49" x14ac:dyDescent="0.3">
      <c r="D108" s="32" t="s">
        <v>199</v>
      </c>
      <c r="E108" s="33">
        <v>6.73</v>
      </c>
      <c r="F108" s="33">
        <v>2.79</v>
      </c>
      <c r="G108" s="33">
        <v>14.64</v>
      </c>
      <c r="H108" s="33">
        <v>6.64</v>
      </c>
      <c r="I108" s="34">
        <v>-0.38</v>
      </c>
      <c r="N108" s="18" t="str">
        <f ca="1"/>
        <v>Item_166</v>
      </c>
      <c r="W108" s="18" t="str">
        <f ca="1"/>
        <v>Item_166</v>
      </c>
      <c r="Y108" s="18" t="str">
        <f ca="1"/>
        <v>Item_251</v>
      </c>
      <c r="AA108" s="18" t="str">
        <f ca="1"/>
        <v>Item_172</v>
      </c>
      <c r="AC108" s="18" t="str">
        <f ca="1"/>
        <v>Item_215</v>
      </c>
      <c r="AG108" s="7" t="str">
        <f ca="1"/>
        <v>Item_215</v>
      </c>
      <c r="AH108" s="8">
        <f ca="1"/>
        <v>9.98E-2</v>
      </c>
      <c r="AJ108" s="7" t="str">
        <f ca="1"/>
        <v>Item_215</v>
      </c>
      <c r="AK108">
        <f ca="1"/>
        <v>3.58</v>
      </c>
      <c r="AL108">
        <f ca="1"/>
        <v>13.29</v>
      </c>
      <c r="AM108">
        <f ca="1"/>
        <v>-0.68</v>
      </c>
      <c r="AN108">
        <f ca="1"/>
        <v>1.6</v>
      </c>
      <c r="AO108" s="8">
        <f ca="1"/>
        <v>6.16</v>
      </c>
      <c r="AQ108" s="7" t="str">
        <f ca="1"/>
        <v>Item_215</v>
      </c>
      <c r="AR108">
        <f ca="1"/>
        <v>3.58</v>
      </c>
      <c r="AS108">
        <f ca="1"/>
        <v>13.29</v>
      </c>
      <c r="AT108">
        <f ca="1"/>
        <v>-0.68</v>
      </c>
      <c r="AU108">
        <f ca="1"/>
        <v>1.6</v>
      </c>
      <c r="AV108">
        <f ca="1"/>
        <v>6.16</v>
      </c>
      <c r="AW108" s="8">
        <f ca="1"/>
        <v>9.98E-2</v>
      </c>
    </row>
    <row r="109" spans="4:49" x14ac:dyDescent="0.3">
      <c r="D109" s="32" t="s">
        <v>200</v>
      </c>
      <c r="E109" s="33">
        <v>3.36</v>
      </c>
      <c r="F109" s="33">
        <v>-11.84</v>
      </c>
      <c r="G109" s="33">
        <v>-4.7</v>
      </c>
      <c r="H109" s="33">
        <v>13.19</v>
      </c>
      <c r="I109" s="34">
        <v>5.82</v>
      </c>
      <c r="N109" s="18" t="str">
        <f ca="1"/>
        <v>Item_378</v>
      </c>
      <c r="W109" s="18" t="str">
        <f ca="1"/>
        <v>Item_378</v>
      </c>
      <c r="Y109" s="18" t="str">
        <f ca="1"/>
        <v>Item_206</v>
      </c>
      <c r="AA109" s="18" t="str">
        <f ca="1"/>
        <v>Item_1</v>
      </c>
      <c r="AC109" s="18" t="str">
        <f ca="1"/>
        <v>Item_185</v>
      </c>
      <c r="AG109" s="7" t="str">
        <f ca="1"/>
        <v>Item_185</v>
      </c>
      <c r="AH109" s="8">
        <f ca="1"/>
        <v>9.8799999999999999E-2</v>
      </c>
      <c r="AJ109" s="7" t="str">
        <f ca="1"/>
        <v>Item_185</v>
      </c>
      <c r="AK109">
        <f ca="1"/>
        <v>-0.81</v>
      </c>
      <c r="AL109">
        <f ca="1"/>
        <v>13.25</v>
      </c>
      <c r="AM109">
        <f ca="1"/>
        <v>-0.84</v>
      </c>
      <c r="AN109">
        <f ca="1"/>
        <v>3.45</v>
      </c>
      <c r="AO109" s="8">
        <f ca="1"/>
        <v>9.73</v>
      </c>
      <c r="AQ109" s="7" t="str">
        <f ca="1"/>
        <v>Item_185</v>
      </c>
      <c r="AR109">
        <f ca="1"/>
        <v>-0.81</v>
      </c>
      <c r="AS109">
        <f ca="1"/>
        <v>13.25</v>
      </c>
      <c r="AT109">
        <f ca="1"/>
        <v>-0.84</v>
      </c>
      <c r="AU109">
        <f ca="1"/>
        <v>3.45</v>
      </c>
      <c r="AV109">
        <f ca="1"/>
        <v>9.73</v>
      </c>
      <c r="AW109" s="8">
        <f ca="1"/>
        <v>9.8799999999999999E-2</v>
      </c>
    </row>
    <row r="110" spans="4:49" x14ac:dyDescent="0.3">
      <c r="D110" s="32" t="s">
        <v>201</v>
      </c>
      <c r="E110" s="33">
        <v>4.6399999999999997</v>
      </c>
      <c r="F110" s="33">
        <v>-7.93</v>
      </c>
      <c r="G110" s="33">
        <v>-8.58</v>
      </c>
      <c r="H110" s="33">
        <v>13.15</v>
      </c>
      <c r="I110" s="34">
        <v>-10.56</v>
      </c>
      <c r="N110" s="18" t="str">
        <f ca="1"/>
        <v>Item_244</v>
      </c>
      <c r="W110" s="18" t="str">
        <f ca="1"/>
        <v>Item_244</v>
      </c>
      <c r="Y110" s="18" t="str">
        <f ca="1"/>
        <v>Item_133</v>
      </c>
      <c r="AA110" s="18" t="str">
        <f ca="1"/>
        <v>Item_222</v>
      </c>
      <c r="AC110" s="18" t="str">
        <f ca="1"/>
        <v>Item_9</v>
      </c>
      <c r="AG110" s="7" t="str">
        <f ca="1"/>
        <v>Item_9</v>
      </c>
      <c r="AH110" s="8">
        <f ca="1"/>
        <v>9.8299999999999998E-2</v>
      </c>
      <c r="AJ110" s="7" t="str">
        <f ca="1"/>
        <v>Item_9</v>
      </c>
      <c r="AK110">
        <f ca="1"/>
        <v>11.89</v>
      </c>
      <c r="AL110">
        <f ca="1"/>
        <v>-2.61</v>
      </c>
      <c r="AM110">
        <f ca="1"/>
        <v>16.13</v>
      </c>
      <c r="AN110">
        <f ca="1"/>
        <v>17.43</v>
      </c>
      <c r="AO110" s="8">
        <f ca="1"/>
        <v>10.56</v>
      </c>
      <c r="AQ110" s="7" t="str">
        <f ca="1"/>
        <v>Item_9</v>
      </c>
      <c r="AR110">
        <f ca="1"/>
        <v>11.89</v>
      </c>
      <c r="AS110">
        <f ca="1"/>
        <v>-2.61</v>
      </c>
      <c r="AT110">
        <f ca="1"/>
        <v>16.13</v>
      </c>
      <c r="AU110">
        <f ca="1"/>
        <v>17.43</v>
      </c>
      <c r="AV110">
        <f ca="1"/>
        <v>10.56</v>
      </c>
      <c r="AW110" s="8">
        <f ca="1"/>
        <v>9.8299999999999998E-2</v>
      </c>
    </row>
    <row r="111" spans="4:49" x14ac:dyDescent="0.3">
      <c r="D111" s="32" t="s">
        <v>202</v>
      </c>
      <c r="E111" s="33">
        <v>4.16</v>
      </c>
      <c r="F111" s="33">
        <v>0.31</v>
      </c>
      <c r="G111" s="33">
        <v>5.32</v>
      </c>
      <c r="H111" s="33">
        <v>7.49</v>
      </c>
      <c r="I111" s="34">
        <v>-11.47</v>
      </c>
      <c r="N111" s="18" t="str">
        <f ca="1"/>
        <v>Item_282</v>
      </c>
      <c r="W111" s="18" t="str">
        <f ca="1"/>
        <v>Item_282</v>
      </c>
      <c r="Y111" s="18" t="str">
        <f ca="1"/>
        <v>Item_333</v>
      </c>
      <c r="AA111" s="18" t="str">
        <f ca="1"/>
        <v>Item_312</v>
      </c>
      <c r="AC111" s="18" t="str">
        <f ca="1"/>
        <v>Item_213</v>
      </c>
      <c r="AG111" s="7" t="str">
        <f ca="1"/>
        <v>Item_213</v>
      </c>
      <c r="AH111" s="8">
        <f ca="1"/>
        <v>9.6799999999999997E-2</v>
      </c>
      <c r="AJ111" s="7" t="str">
        <f ca="1"/>
        <v>Item_213</v>
      </c>
      <c r="AK111">
        <f ca="1"/>
        <v>-4.6399999999999997</v>
      </c>
      <c r="AL111">
        <f ca="1"/>
        <v>-4.32</v>
      </c>
      <c r="AM111">
        <f ca="1"/>
        <v>-3.89</v>
      </c>
      <c r="AN111">
        <f ca="1"/>
        <v>1.05</v>
      </c>
      <c r="AO111" s="8">
        <f ca="1"/>
        <v>-3.53</v>
      </c>
      <c r="AQ111" s="7" t="str">
        <f ca="1"/>
        <v>Item_213</v>
      </c>
      <c r="AR111">
        <f ca="1"/>
        <v>-4.6399999999999997</v>
      </c>
      <c r="AS111">
        <f ca="1"/>
        <v>-4.32</v>
      </c>
      <c r="AT111">
        <f ca="1"/>
        <v>-3.89</v>
      </c>
      <c r="AU111">
        <f ca="1"/>
        <v>1.05</v>
      </c>
      <c r="AV111">
        <f ca="1"/>
        <v>-3.53</v>
      </c>
      <c r="AW111" s="8">
        <f ca="1"/>
        <v>9.6799999999999997E-2</v>
      </c>
    </row>
    <row r="112" spans="4:49" x14ac:dyDescent="0.3">
      <c r="D112" s="32" t="s">
        <v>203</v>
      </c>
      <c r="E112" s="33">
        <v>2.09</v>
      </c>
      <c r="F112" s="33">
        <v>-19.98</v>
      </c>
      <c r="G112" s="33">
        <v>18.760000000000002</v>
      </c>
      <c r="H112" s="33">
        <v>-1.1000000000000001</v>
      </c>
      <c r="I112" s="34">
        <v>11.02</v>
      </c>
      <c r="N112" s="18" t="str">
        <f ca="1"/>
        <v>Item_264</v>
      </c>
      <c r="W112" s="18" t="str">
        <f ca="1"/>
        <v>Item_264</v>
      </c>
      <c r="Y112" s="18" t="str">
        <f ca="1"/>
        <v>Item_356</v>
      </c>
      <c r="AA112" s="18" t="str">
        <f ca="1"/>
        <v>Item_239</v>
      </c>
      <c r="AC112" s="18" t="str">
        <f ca="1"/>
        <v>Item_206</v>
      </c>
      <c r="AG112" s="7" t="str">
        <f ca="1"/>
        <v>Item_206</v>
      </c>
      <c r="AH112" s="8">
        <f ca="1"/>
        <v>9.6699999999999994E-2</v>
      </c>
      <c r="AJ112" s="7" t="str">
        <f ca="1"/>
        <v>Item_206</v>
      </c>
      <c r="AK112">
        <f ca="1"/>
        <v>9.01</v>
      </c>
      <c r="AL112">
        <f ca="1"/>
        <v>0.01</v>
      </c>
      <c r="AM112">
        <f ca="1"/>
        <v>-8.34</v>
      </c>
      <c r="AN112">
        <f ca="1"/>
        <v>-4.99</v>
      </c>
      <c r="AO112" s="8">
        <f ca="1"/>
        <v>7.54</v>
      </c>
      <c r="AQ112" s="7" t="str">
        <f ca="1"/>
        <v>Item_206</v>
      </c>
      <c r="AR112">
        <f ca="1"/>
        <v>9.01</v>
      </c>
      <c r="AS112">
        <f ca="1"/>
        <v>0.01</v>
      </c>
      <c r="AT112">
        <f ca="1"/>
        <v>-8.34</v>
      </c>
      <c r="AU112">
        <f ca="1"/>
        <v>-4.99</v>
      </c>
      <c r="AV112">
        <f ca="1"/>
        <v>7.54</v>
      </c>
      <c r="AW112" s="8">
        <f ca="1"/>
        <v>9.6699999999999994E-2</v>
      </c>
    </row>
    <row r="113" spans="4:49" x14ac:dyDescent="0.3">
      <c r="D113" s="32" t="s">
        <v>204</v>
      </c>
      <c r="E113" s="33">
        <v>4.5</v>
      </c>
      <c r="F113" s="33">
        <v>-4.3499999999999996</v>
      </c>
      <c r="G113" s="33">
        <v>0.63</v>
      </c>
      <c r="H113" s="33">
        <v>13.9</v>
      </c>
      <c r="I113" s="34">
        <v>13.33</v>
      </c>
      <c r="N113" s="18" t="str">
        <f ca="1"/>
        <v>Item_66</v>
      </c>
      <c r="W113" s="18" t="str">
        <f ca="1"/>
        <v>Item_66</v>
      </c>
      <c r="Y113" s="18" t="str">
        <f ca="1"/>
        <v>Item_196</v>
      </c>
      <c r="AA113" s="18" t="str">
        <f ca="1"/>
        <v>Item_8</v>
      </c>
      <c r="AC113" s="18" t="str">
        <f ca="1"/>
        <v>Item_162</v>
      </c>
      <c r="AG113" s="7" t="str">
        <f ca="1"/>
        <v>Item_162</v>
      </c>
      <c r="AH113" s="8">
        <f ca="1"/>
        <v>9.6500000000000002E-2</v>
      </c>
      <c r="AJ113" s="7" t="str">
        <f ca="1"/>
        <v>Item_162</v>
      </c>
      <c r="AK113">
        <f ca="1"/>
        <v>9.81</v>
      </c>
      <c r="AL113">
        <f ca="1"/>
        <v>-11.55</v>
      </c>
      <c r="AM113">
        <f ca="1"/>
        <v>-16.100000000000001</v>
      </c>
      <c r="AN113">
        <f ca="1"/>
        <v>3.84</v>
      </c>
      <c r="AO113" s="8">
        <f ca="1"/>
        <v>5.33</v>
      </c>
      <c r="AQ113" s="7" t="str">
        <f ca="1"/>
        <v>Item_162</v>
      </c>
      <c r="AR113">
        <f ca="1"/>
        <v>9.81</v>
      </c>
      <c r="AS113">
        <f ca="1"/>
        <v>-11.55</v>
      </c>
      <c r="AT113">
        <f ca="1"/>
        <v>-16.100000000000001</v>
      </c>
      <c r="AU113">
        <f ca="1"/>
        <v>3.84</v>
      </c>
      <c r="AV113">
        <f ca="1"/>
        <v>5.33</v>
      </c>
      <c r="AW113" s="8">
        <f ca="1"/>
        <v>9.6500000000000002E-2</v>
      </c>
    </row>
    <row r="114" spans="4:49" x14ac:dyDescent="0.3">
      <c r="D114" s="32" t="s">
        <v>205</v>
      </c>
      <c r="E114" s="33">
        <v>-5.62</v>
      </c>
      <c r="F114" s="33">
        <v>6.19</v>
      </c>
      <c r="G114" s="33">
        <v>-6.17</v>
      </c>
      <c r="H114" s="33">
        <v>11.09</v>
      </c>
      <c r="I114" s="34">
        <v>15.58</v>
      </c>
      <c r="N114" s="18" t="str">
        <f ca="1"/>
        <v>Item_145</v>
      </c>
      <c r="W114" s="18" t="str">
        <f ca="1"/>
        <v>Item_145</v>
      </c>
      <c r="Y114" s="18" t="str">
        <f ca="1"/>
        <v>Item_103</v>
      </c>
      <c r="AA114" s="18" t="str">
        <f ca="1"/>
        <v>Item_96</v>
      </c>
      <c r="AC114" s="18" t="str">
        <f ca="1"/>
        <v>Item_177</v>
      </c>
      <c r="AG114" s="7" t="str">
        <f ca="1"/>
        <v>Item_177</v>
      </c>
      <c r="AH114" s="8">
        <f ca="1"/>
        <v>9.1899999999999996E-2</v>
      </c>
      <c r="AJ114" s="7" t="str">
        <f ca="1"/>
        <v>Item_177</v>
      </c>
      <c r="AK114">
        <f ca="1"/>
        <v>8.89</v>
      </c>
      <c r="AL114">
        <f ca="1"/>
        <v>0.86</v>
      </c>
      <c r="AM114">
        <f ca="1"/>
        <v>13.22</v>
      </c>
      <c r="AN114">
        <f ca="1"/>
        <v>18.579999999999998</v>
      </c>
      <c r="AO114" s="8">
        <f ca="1"/>
        <v>5.29</v>
      </c>
      <c r="AQ114" s="7" t="str">
        <f ca="1"/>
        <v>Item_177</v>
      </c>
      <c r="AR114">
        <f ca="1"/>
        <v>8.89</v>
      </c>
      <c r="AS114">
        <f ca="1"/>
        <v>0.86</v>
      </c>
      <c r="AT114">
        <f ca="1"/>
        <v>13.22</v>
      </c>
      <c r="AU114">
        <f ca="1"/>
        <v>18.579999999999998</v>
      </c>
      <c r="AV114">
        <f ca="1"/>
        <v>5.29</v>
      </c>
      <c r="AW114" s="8">
        <f ca="1"/>
        <v>9.1899999999999996E-2</v>
      </c>
    </row>
    <row r="115" spans="4:49" x14ac:dyDescent="0.3">
      <c r="D115" s="32" t="s">
        <v>206</v>
      </c>
      <c r="E115" s="33">
        <v>6.59</v>
      </c>
      <c r="F115" s="33">
        <v>5.05</v>
      </c>
      <c r="G115" s="33">
        <v>22.34</v>
      </c>
      <c r="H115" s="33">
        <v>6.96</v>
      </c>
      <c r="I115" s="34">
        <v>4.3899999999999997</v>
      </c>
      <c r="N115" s="18" t="str">
        <f ca="1"/>
        <v>Item_59</v>
      </c>
      <c r="W115" s="18" t="str">
        <f ca="1"/>
        <v>Item_59</v>
      </c>
      <c r="Y115" s="18" t="str">
        <f ca="1"/>
        <v>Item_387</v>
      </c>
      <c r="AA115" s="18" t="str">
        <f ca="1"/>
        <v>Item_350</v>
      </c>
      <c r="AC115" s="18" t="str">
        <f ca="1"/>
        <v>Item_81</v>
      </c>
      <c r="AG115" s="7" t="str">
        <f ca="1"/>
        <v>Item_81</v>
      </c>
      <c r="AH115" s="8">
        <f ca="1"/>
        <v>8.9200000000000002E-2</v>
      </c>
      <c r="AJ115" s="7" t="str">
        <f ca="1"/>
        <v>Item_81</v>
      </c>
      <c r="AK115">
        <f ca="1"/>
        <v>-4.47</v>
      </c>
      <c r="AL115">
        <f ca="1"/>
        <v>0.02</v>
      </c>
      <c r="AM115">
        <f ca="1"/>
        <v>6.53</v>
      </c>
      <c r="AN115">
        <f ca="1"/>
        <v>4.2699999999999996</v>
      </c>
      <c r="AO115" s="8">
        <f ca="1"/>
        <v>6.7</v>
      </c>
      <c r="AQ115" s="7" t="str">
        <f ca="1"/>
        <v>Item_81</v>
      </c>
      <c r="AR115">
        <f ca="1"/>
        <v>-4.47</v>
      </c>
      <c r="AS115">
        <f ca="1"/>
        <v>0.02</v>
      </c>
      <c r="AT115">
        <f ca="1"/>
        <v>6.53</v>
      </c>
      <c r="AU115">
        <f ca="1"/>
        <v>4.2699999999999996</v>
      </c>
      <c r="AV115">
        <f ca="1"/>
        <v>6.7</v>
      </c>
      <c r="AW115" s="8">
        <f ca="1"/>
        <v>8.9200000000000002E-2</v>
      </c>
    </row>
    <row r="116" spans="4:49" x14ac:dyDescent="0.3">
      <c r="D116" s="32" t="s">
        <v>207</v>
      </c>
      <c r="E116" s="33">
        <v>4.4000000000000004</v>
      </c>
      <c r="F116" s="33">
        <v>2.39</v>
      </c>
      <c r="G116" s="33">
        <v>2.77</v>
      </c>
      <c r="H116" s="33">
        <v>-0.03</v>
      </c>
      <c r="I116" s="34">
        <v>-4.84</v>
      </c>
      <c r="N116" s="18" t="str">
        <f ca="1"/>
        <v>Item_89</v>
      </c>
      <c r="W116" s="18" t="str">
        <f ca="1"/>
        <v>Item_89</v>
      </c>
      <c r="Y116" s="18" t="str">
        <f ca="1"/>
        <v>Item_54</v>
      </c>
      <c r="AA116" s="18" t="str">
        <f ca="1"/>
        <v>Item_56</v>
      </c>
      <c r="AC116" s="18" t="str">
        <f ca="1"/>
        <v>Item_204</v>
      </c>
      <c r="AG116" s="7" t="str">
        <f ca="1"/>
        <v>Item_204</v>
      </c>
      <c r="AH116" s="8">
        <f ca="1"/>
        <v>8.8900000000000007E-2</v>
      </c>
      <c r="AJ116" s="7" t="str">
        <f ca="1"/>
        <v>Item_204</v>
      </c>
      <c r="AK116">
        <f ca="1"/>
        <v>5.21</v>
      </c>
      <c r="AL116">
        <f ca="1"/>
        <v>12.85</v>
      </c>
      <c r="AM116">
        <f ca="1"/>
        <v>-7.77</v>
      </c>
      <c r="AN116">
        <f ca="1"/>
        <v>2.99</v>
      </c>
      <c r="AO116" s="8">
        <f ca="1"/>
        <v>0.28999999999999998</v>
      </c>
      <c r="AQ116" s="7" t="str">
        <f ca="1"/>
        <v>Item_204</v>
      </c>
      <c r="AR116">
        <f ca="1"/>
        <v>5.21</v>
      </c>
      <c r="AS116">
        <f ca="1"/>
        <v>12.85</v>
      </c>
      <c r="AT116">
        <f ca="1"/>
        <v>-7.77</v>
      </c>
      <c r="AU116">
        <f ca="1"/>
        <v>2.99</v>
      </c>
      <c r="AV116">
        <f ca="1"/>
        <v>0.28999999999999998</v>
      </c>
      <c r="AW116" s="8">
        <f ca="1"/>
        <v>8.8900000000000007E-2</v>
      </c>
    </row>
    <row r="117" spans="4:49" x14ac:dyDescent="0.3">
      <c r="D117" s="32" t="s">
        <v>208</v>
      </c>
      <c r="E117" s="33">
        <v>6.39</v>
      </c>
      <c r="F117" s="33">
        <v>9.4700000000000006</v>
      </c>
      <c r="G117" s="33">
        <v>-11</v>
      </c>
      <c r="H117" s="33">
        <v>7.02</v>
      </c>
      <c r="I117" s="34">
        <v>-4.1100000000000003</v>
      </c>
      <c r="N117" s="18" t="str">
        <f ca="1"/>
        <v>Item_172</v>
      </c>
      <c r="W117" s="18" t="str">
        <f ca="1"/>
        <v>Item_172</v>
      </c>
      <c r="Y117" s="18" t="str">
        <f ca="1"/>
        <v>Item_378</v>
      </c>
      <c r="AA117" s="18" t="str">
        <f ca="1"/>
        <v>Item_242</v>
      </c>
      <c r="AC117" s="18" t="str">
        <f ca="1"/>
        <v>Item_332</v>
      </c>
      <c r="AG117" s="7" t="str">
        <f ca="1"/>
        <v>Item_332</v>
      </c>
      <c r="AH117" s="8">
        <f ca="1"/>
        <v>8.8499999999999995E-2</v>
      </c>
      <c r="AJ117" s="7" t="str">
        <f ca="1"/>
        <v>Item_332</v>
      </c>
      <c r="AK117">
        <f ca="1"/>
        <v>2.67</v>
      </c>
      <c r="AL117">
        <f ca="1"/>
        <v>-1.45</v>
      </c>
      <c r="AM117">
        <f ca="1"/>
        <v>0.21</v>
      </c>
      <c r="AN117">
        <f ca="1"/>
        <v>9.67</v>
      </c>
      <c r="AO117" s="8">
        <f ca="1"/>
        <v>-10.61</v>
      </c>
      <c r="AQ117" s="7" t="str">
        <f ca="1"/>
        <v>Item_332</v>
      </c>
      <c r="AR117">
        <f ca="1"/>
        <v>2.67</v>
      </c>
      <c r="AS117">
        <f ca="1"/>
        <v>-1.45</v>
      </c>
      <c r="AT117">
        <f ca="1"/>
        <v>0.21</v>
      </c>
      <c r="AU117">
        <f ca="1"/>
        <v>9.67</v>
      </c>
      <c r="AV117">
        <f ca="1"/>
        <v>-10.61</v>
      </c>
      <c r="AW117" s="8">
        <f ca="1"/>
        <v>8.8499999999999995E-2</v>
      </c>
    </row>
    <row r="118" spans="4:49" x14ac:dyDescent="0.3">
      <c r="D118" s="32" t="s">
        <v>209</v>
      </c>
      <c r="E118" s="33">
        <v>4.21</v>
      </c>
      <c r="F118" s="33">
        <v>-1.59</v>
      </c>
      <c r="G118" s="33">
        <v>13.43</v>
      </c>
      <c r="H118" s="33">
        <v>-7.76</v>
      </c>
      <c r="I118" s="34">
        <v>4.91</v>
      </c>
      <c r="N118" s="18" t="str">
        <f ca="1"/>
        <v>Item_168</v>
      </c>
      <c r="W118" s="18" t="str">
        <f ca="1"/>
        <v>Item_168</v>
      </c>
      <c r="Y118" s="18" t="str">
        <f ca="1"/>
        <v>Item_165</v>
      </c>
      <c r="AA118" s="18" t="str">
        <f ca="1"/>
        <v>Item_103</v>
      </c>
      <c r="AC118" s="18" t="str">
        <f ca="1"/>
        <v>Item_111</v>
      </c>
      <c r="AG118" s="7" t="str">
        <f ca="1"/>
        <v>Item_111</v>
      </c>
      <c r="AH118" s="8">
        <f ca="1"/>
        <v>8.8300000000000003E-2</v>
      </c>
      <c r="AJ118" s="7" t="str">
        <f ca="1"/>
        <v>Item_111</v>
      </c>
      <c r="AK118">
        <f ca="1"/>
        <v>-4.45</v>
      </c>
      <c r="AL118">
        <f ca="1"/>
        <v>1.73</v>
      </c>
      <c r="AM118">
        <f ca="1"/>
        <v>8.35</v>
      </c>
      <c r="AN118">
        <f ca="1"/>
        <v>11.37</v>
      </c>
      <c r="AO118" s="8">
        <f ca="1"/>
        <v>14.39</v>
      </c>
      <c r="AQ118" s="7" t="str">
        <f ca="1"/>
        <v>Item_111</v>
      </c>
      <c r="AR118">
        <f ca="1"/>
        <v>-4.45</v>
      </c>
      <c r="AS118">
        <f ca="1"/>
        <v>1.73</v>
      </c>
      <c r="AT118">
        <f ca="1"/>
        <v>8.35</v>
      </c>
      <c r="AU118">
        <f ca="1"/>
        <v>11.37</v>
      </c>
      <c r="AV118">
        <f ca="1"/>
        <v>14.39</v>
      </c>
      <c r="AW118" s="8">
        <f ca="1"/>
        <v>8.8300000000000003E-2</v>
      </c>
    </row>
    <row r="119" spans="4:49" x14ac:dyDescent="0.3">
      <c r="D119" s="32" t="s">
        <v>210</v>
      </c>
      <c r="E119" s="33">
        <v>-0.93</v>
      </c>
      <c r="F119" s="33">
        <v>2.84</v>
      </c>
      <c r="G119" s="33">
        <v>0.53</v>
      </c>
      <c r="H119" s="33">
        <v>7.89</v>
      </c>
      <c r="I119" s="34">
        <v>6.6</v>
      </c>
      <c r="N119" s="18" t="str">
        <f ca="1"/>
        <v>Item_292</v>
      </c>
      <c r="W119" s="18" t="str">
        <f ca="1"/>
        <v>Item_292</v>
      </c>
      <c r="Y119" s="18" t="str">
        <f ca="1"/>
        <v>Item_364</v>
      </c>
      <c r="AA119" s="18" t="str">
        <f ca="1"/>
        <v>Item_356</v>
      </c>
      <c r="AC119" s="18" t="str">
        <f ca="1"/>
        <v>Item_1</v>
      </c>
      <c r="AG119" s="7" t="str">
        <f ca="1"/>
        <v>Item_1</v>
      </c>
      <c r="AH119" s="8">
        <f ca="1"/>
        <v>8.8300000000000003E-2</v>
      </c>
      <c r="AJ119" s="7" t="str">
        <f ca="1"/>
        <v>Item_1</v>
      </c>
      <c r="AK119">
        <f ca="1"/>
        <v>6.36</v>
      </c>
      <c r="AL119">
        <f ca="1"/>
        <v>-0.53</v>
      </c>
      <c r="AM119">
        <f ca="1"/>
        <v>23.57</v>
      </c>
      <c r="AN119">
        <f ca="1"/>
        <v>4.66</v>
      </c>
      <c r="AO119" s="8">
        <f ca="1"/>
        <v>-5.1100000000000003</v>
      </c>
      <c r="AQ119" s="7" t="str">
        <f ca="1"/>
        <v>Item_1</v>
      </c>
      <c r="AR119">
        <f ca="1"/>
        <v>6.36</v>
      </c>
      <c r="AS119">
        <f ca="1"/>
        <v>-0.53</v>
      </c>
      <c r="AT119">
        <f ca="1"/>
        <v>23.57</v>
      </c>
      <c r="AU119">
        <f ca="1"/>
        <v>4.66</v>
      </c>
      <c r="AV119">
        <f ca="1"/>
        <v>-5.1100000000000003</v>
      </c>
      <c r="AW119" s="8">
        <f ca="1"/>
        <v>8.8300000000000003E-2</v>
      </c>
    </row>
    <row r="120" spans="4:49" x14ac:dyDescent="0.3">
      <c r="D120" s="32" t="s">
        <v>211</v>
      </c>
      <c r="E120" s="33">
        <v>6.56</v>
      </c>
      <c r="F120" s="33">
        <v>-3.33</v>
      </c>
      <c r="G120" s="33">
        <v>16.43</v>
      </c>
      <c r="H120" s="33">
        <v>18.45</v>
      </c>
      <c r="I120" s="34">
        <v>13.64</v>
      </c>
      <c r="N120" s="18" t="str">
        <f ca="1"/>
        <v>Item_330</v>
      </c>
      <c r="W120" s="18" t="str">
        <f ca="1"/>
        <v>Item_330</v>
      </c>
      <c r="Y120" s="18" t="str">
        <f ca="1"/>
        <v>Item_143</v>
      </c>
      <c r="AA120" s="18" t="str">
        <f ca="1"/>
        <v>Item_78</v>
      </c>
      <c r="AC120" s="18" t="str">
        <f ca="1"/>
        <v>Item_244</v>
      </c>
      <c r="AG120" s="7" t="str">
        <f ca="1"/>
        <v>Item_244</v>
      </c>
      <c r="AH120" s="8">
        <f ca="1"/>
        <v>8.8200000000000001E-2</v>
      </c>
      <c r="AJ120" s="7" t="str">
        <f ca="1"/>
        <v>Item_244</v>
      </c>
      <c r="AK120">
        <f ca="1"/>
        <v>3.59</v>
      </c>
      <c r="AL120">
        <f ca="1"/>
        <v>-18.12</v>
      </c>
      <c r="AM120">
        <f ca="1"/>
        <v>16.77</v>
      </c>
      <c r="AN120">
        <f ca="1"/>
        <v>6.41</v>
      </c>
      <c r="AO120" s="8">
        <f ca="1"/>
        <v>-7.17</v>
      </c>
      <c r="AQ120" s="7" t="str">
        <f ca="1"/>
        <v>Item_244</v>
      </c>
      <c r="AR120">
        <f ca="1"/>
        <v>3.59</v>
      </c>
      <c r="AS120">
        <f ca="1"/>
        <v>-18.12</v>
      </c>
      <c r="AT120">
        <f ca="1"/>
        <v>16.77</v>
      </c>
      <c r="AU120">
        <f ca="1"/>
        <v>6.41</v>
      </c>
      <c r="AV120">
        <f ca="1"/>
        <v>-7.17</v>
      </c>
      <c r="AW120" s="8">
        <f ca="1"/>
        <v>8.8200000000000001E-2</v>
      </c>
    </row>
    <row r="121" spans="4:49" x14ac:dyDescent="0.3">
      <c r="D121" s="32" t="s">
        <v>212</v>
      </c>
      <c r="E121" s="33">
        <v>-0.28999999999999998</v>
      </c>
      <c r="F121" s="33">
        <v>0.82</v>
      </c>
      <c r="G121" s="33">
        <v>-5.99</v>
      </c>
      <c r="H121" s="33">
        <v>5.59</v>
      </c>
      <c r="I121" s="34">
        <v>2.54</v>
      </c>
      <c r="N121" s="18" t="str">
        <f ca="1"/>
        <v>Item_341</v>
      </c>
      <c r="W121" s="18" t="str">
        <f ca="1"/>
        <v>Item_341</v>
      </c>
      <c r="Y121" s="18" t="str">
        <f ca="1"/>
        <v>Item_282</v>
      </c>
      <c r="AA121" s="18" t="str">
        <f ca="1"/>
        <v>Item_264</v>
      </c>
      <c r="AC121" s="18" t="str">
        <f ca="1"/>
        <v>Item_324</v>
      </c>
      <c r="AG121" s="7" t="str">
        <f ca="1"/>
        <v>Item_324</v>
      </c>
      <c r="AH121" s="8">
        <f ca="1"/>
        <v>8.7900000000000006E-2</v>
      </c>
      <c r="AJ121" s="7" t="str">
        <f ca="1"/>
        <v>Item_324</v>
      </c>
      <c r="AK121">
        <f ca="1"/>
        <v>12.06</v>
      </c>
      <c r="AL121">
        <f ca="1"/>
        <v>0.34</v>
      </c>
      <c r="AM121">
        <f ca="1"/>
        <v>20.9</v>
      </c>
      <c r="AN121">
        <f ca="1"/>
        <v>8.65</v>
      </c>
      <c r="AO121" s="8">
        <f ca="1"/>
        <v>1.67</v>
      </c>
      <c r="AQ121" s="7" t="str">
        <f ca="1"/>
        <v>Item_324</v>
      </c>
      <c r="AR121">
        <f ca="1"/>
        <v>12.06</v>
      </c>
      <c r="AS121">
        <f ca="1"/>
        <v>0.34</v>
      </c>
      <c r="AT121">
        <f ca="1"/>
        <v>20.9</v>
      </c>
      <c r="AU121">
        <f ca="1"/>
        <v>8.65</v>
      </c>
      <c r="AV121">
        <f ca="1"/>
        <v>1.67</v>
      </c>
      <c r="AW121" s="8">
        <f ca="1"/>
        <v>8.7900000000000006E-2</v>
      </c>
    </row>
    <row r="122" spans="4:49" x14ac:dyDescent="0.3">
      <c r="D122" s="32" t="s">
        <v>213</v>
      </c>
      <c r="E122" s="33">
        <v>2.4700000000000002</v>
      </c>
      <c r="F122" s="33">
        <v>3.01</v>
      </c>
      <c r="G122" s="33">
        <v>1.54</v>
      </c>
      <c r="H122" s="33">
        <v>-0.5</v>
      </c>
      <c r="I122" s="34">
        <v>18.71</v>
      </c>
      <c r="N122" s="18" t="str">
        <f ca="1"/>
        <v>Item_206</v>
      </c>
      <c r="W122" s="18" t="str">
        <f ca="1"/>
        <v>Item_206</v>
      </c>
      <c r="Y122" s="18" t="str">
        <f ca="1"/>
        <v>Item_122</v>
      </c>
      <c r="AA122" s="18" t="str">
        <f ca="1"/>
        <v>Item_371</v>
      </c>
      <c r="AC122" s="18" t="str">
        <f ca="1"/>
        <v>Item_46</v>
      </c>
      <c r="AG122" s="7" t="str">
        <f ca="1"/>
        <v>Item_46</v>
      </c>
      <c r="AH122" s="8">
        <f ca="1"/>
        <v>8.7800000000000003E-2</v>
      </c>
      <c r="AJ122" s="7" t="str">
        <f ca="1"/>
        <v>Item_46</v>
      </c>
      <c r="AK122">
        <f ca="1"/>
        <v>3.02</v>
      </c>
      <c r="AL122">
        <f ca="1"/>
        <v>-1.25</v>
      </c>
      <c r="AM122">
        <f ca="1"/>
        <v>-1.74</v>
      </c>
      <c r="AN122">
        <f ca="1"/>
        <v>12.76</v>
      </c>
      <c r="AO122" s="8">
        <f ca="1"/>
        <v>23.6</v>
      </c>
      <c r="AQ122" s="7" t="str">
        <f ca="1"/>
        <v>Item_46</v>
      </c>
      <c r="AR122">
        <f ca="1"/>
        <v>3.02</v>
      </c>
      <c r="AS122">
        <f ca="1"/>
        <v>-1.25</v>
      </c>
      <c r="AT122">
        <f ca="1"/>
        <v>-1.74</v>
      </c>
      <c r="AU122">
        <f ca="1"/>
        <v>12.76</v>
      </c>
      <c r="AV122">
        <f ca="1"/>
        <v>23.6</v>
      </c>
      <c r="AW122" s="8">
        <f ca="1"/>
        <v>8.7800000000000003E-2</v>
      </c>
    </row>
    <row r="123" spans="4:49" x14ac:dyDescent="0.3">
      <c r="D123" s="32" t="s">
        <v>214</v>
      </c>
      <c r="E123" s="33">
        <v>2.62</v>
      </c>
      <c r="F123" s="33">
        <v>0.42</v>
      </c>
      <c r="G123" s="33">
        <v>8.77</v>
      </c>
      <c r="H123" s="33">
        <v>-1.37</v>
      </c>
      <c r="I123" s="34">
        <v>4.96</v>
      </c>
      <c r="N123" s="18" t="str">
        <f ca="1"/>
        <v>Item_21</v>
      </c>
      <c r="W123" s="18" t="str">
        <f ca="1"/>
        <v>Item_21</v>
      </c>
      <c r="Y123" s="18" t="str">
        <f ca="1"/>
        <v>Item_193</v>
      </c>
      <c r="AA123" s="18" t="str">
        <f ca="1"/>
        <v>Item_106</v>
      </c>
      <c r="AC123" s="18" t="str">
        <f ca="1"/>
        <v>Item_106</v>
      </c>
      <c r="AG123" s="7" t="str">
        <f ca="1"/>
        <v>Item_106</v>
      </c>
      <c r="AH123" s="8">
        <f ca="1"/>
        <v>8.7599999999999997E-2</v>
      </c>
      <c r="AJ123" s="7" t="str">
        <f ca="1"/>
        <v>Item_106</v>
      </c>
      <c r="AK123">
        <f ca="1"/>
        <v>6.56</v>
      </c>
      <c r="AL123">
        <f ca="1"/>
        <v>-3.33</v>
      </c>
      <c r="AM123">
        <f ca="1"/>
        <v>16.43</v>
      </c>
      <c r="AN123">
        <f ca="1"/>
        <v>18.45</v>
      </c>
      <c r="AO123" s="8">
        <f ca="1"/>
        <v>13.64</v>
      </c>
      <c r="AQ123" s="7" t="str">
        <f ca="1"/>
        <v>Item_106</v>
      </c>
      <c r="AR123">
        <f ca="1"/>
        <v>6.56</v>
      </c>
      <c r="AS123">
        <f ca="1"/>
        <v>-3.33</v>
      </c>
      <c r="AT123">
        <f ca="1"/>
        <v>16.43</v>
      </c>
      <c r="AU123">
        <f ca="1"/>
        <v>18.45</v>
      </c>
      <c r="AV123">
        <f ca="1"/>
        <v>13.64</v>
      </c>
      <c r="AW123" s="8">
        <f ca="1"/>
        <v>8.7599999999999997E-2</v>
      </c>
    </row>
    <row r="124" spans="4:49" x14ac:dyDescent="0.3">
      <c r="D124" s="32" t="s">
        <v>215</v>
      </c>
      <c r="E124" s="33">
        <v>2.29</v>
      </c>
      <c r="F124" s="33">
        <v>-11.98</v>
      </c>
      <c r="G124" s="33">
        <v>0.83</v>
      </c>
      <c r="H124" s="33">
        <v>0.95</v>
      </c>
      <c r="I124" s="34">
        <v>1.81</v>
      </c>
      <c r="N124" s="18" t="str">
        <f ca="1"/>
        <v>Item_258</v>
      </c>
      <c r="W124" s="18" t="str">
        <f ca="1"/>
        <v>Item_258</v>
      </c>
      <c r="Y124" s="18" t="str">
        <f ca="1"/>
        <v>Item_366</v>
      </c>
      <c r="AA124" s="18" t="str">
        <f ca="1"/>
        <v>Item_387</v>
      </c>
      <c r="AC124" s="18" t="str">
        <f ca="1"/>
        <v>Item_96</v>
      </c>
      <c r="AG124" s="7" t="str">
        <f ca="1"/>
        <v>Item_96</v>
      </c>
      <c r="AH124" s="8">
        <f ca="1"/>
        <v>8.7400000000000005E-2</v>
      </c>
      <c r="AJ124" s="7" t="str">
        <f ca="1"/>
        <v>Item_96</v>
      </c>
      <c r="AK124">
        <f ca="1"/>
        <v>4.6399999999999997</v>
      </c>
      <c r="AL124">
        <f ca="1"/>
        <v>-7.93</v>
      </c>
      <c r="AM124">
        <f ca="1"/>
        <v>-8.58</v>
      </c>
      <c r="AN124">
        <f ca="1"/>
        <v>13.15</v>
      </c>
      <c r="AO124" s="8">
        <f ca="1"/>
        <v>-10.56</v>
      </c>
      <c r="AQ124" s="7" t="str">
        <f ca="1"/>
        <v>Item_96</v>
      </c>
      <c r="AR124">
        <f ca="1"/>
        <v>4.6399999999999997</v>
      </c>
      <c r="AS124">
        <f ca="1"/>
        <v>-7.93</v>
      </c>
      <c r="AT124">
        <f ca="1"/>
        <v>-8.58</v>
      </c>
      <c r="AU124">
        <f ca="1"/>
        <v>13.15</v>
      </c>
      <c r="AV124">
        <f ca="1"/>
        <v>-10.56</v>
      </c>
      <c r="AW124" s="8">
        <f ca="1"/>
        <v>8.7400000000000005E-2</v>
      </c>
    </row>
    <row r="125" spans="4:49" x14ac:dyDescent="0.3">
      <c r="D125" s="32" t="s">
        <v>216</v>
      </c>
      <c r="E125" s="33">
        <v>-4.45</v>
      </c>
      <c r="F125" s="33">
        <v>1.73</v>
      </c>
      <c r="G125" s="33">
        <v>8.35</v>
      </c>
      <c r="H125" s="33">
        <v>11.37</v>
      </c>
      <c r="I125" s="34">
        <v>14.39</v>
      </c>
      <c r="N125" s="18" t="str">
        <f ca="1"/>
        <v>Item_122</v>
      </c>
      <c r="W125" s="18" t="str">
        <f ca="1"/>
        <v>Item_122</v>
      </c>
      <c r="Y125" s="18" t="str">
        <f ca="1"/>
        <v>Item_128</v>
      </c>
      <c r="AA125" s="18" t="str">
        <f ca="1"/>
        <v>Item_128</v>
      </c>
      <c r="AC125" s="18" t="str">
        <f ca="1"/>
        <v>Item_291</v>
      </c>
      <c r="AG125" s="7" t="str">
        <f ca="1"/>
        <v>Item_291</v>
      </c>
      <c r="AH125" s="8">
        <f ca="1"/>
        <v>8.6300000000000002E-2</v>
      </c>
      <c r="AJ125" s="7" t="str">
        <f ca="1"/>
        <v>Item_291</v>
      </c>
      <c r="AK125">
        <f ca="1"/>
        <v>10.06</v>
      </c>
      <c r="AL125">
        <f ca="1"/>
        <v>-12.21</v>
      </c>
      <c r="AM125">
        <f ca="1"/>
        <v>5.65</v>
      </c>
      <c r="AN125">
        <f ca="1"/>
        <v>-4.68</v>
      </c>
      <c r="AO125" s="8">
        <f ca="1"/>
        <v>12.93</v>
      </c>
      <c r="AQ125" s="7" t="str">
        <f ca="1"/>
        <v>Item_291</v>
      </c>
      <c r="AR125">
        <f ca="1"/>
        <v>10.06</v>
      </c>
      <c r="AS125">
        <f ca="1"/>
        <v>-12.21</v>
      </c>
      <c r="AT125">
        <f ca="1"/>
        <v>5.65</v>
      </c>
      <c r="AU125">
        <f ca="1"/>
        <v>-4.68</v>
      </c>
      <c r="AV125">
        <f ca="1"/>
        <v>12.93</v>
      </c>
      <c r="AW125" s="8">
        <f ca="1"/>
        <v>8.6300000000000002E-2</v>
      </c>
    </row>
    <row r="126" spans="4:49" x14ac:dyDescent="0.3">
      <c r="D126" s="32" t="s">
        <v>217</v>
      </c>
      <c r="E126" s="33">
        <v>5.47</v>
      </c>
      <c r="F126" s="33">
        <v>-14.4</v>
      </c>
      <c r="G126" s="33">
        <v>14.83</v>
      </c>
      <c r="H126" s="33">
        <v>6.99</v>
      </c>
      <c r="I126" s="34">
        <v>20.059999999999999</v>
      </c>
      <c r="N126" s="18" t="str">
        <f ca="1"/>
        <v>Item_312</v>
      </c>
      <c r="W126" s="18" t="str">
        <f ca="1"/>
        <v>Item_312</v>
      </c>
      <c r="Y126" s="18" t="str">
        <f ca="1"/>
        <v>Item_155</v>
      </c>
      <c r="AA126" s="18" t="str">
        <f ca="1"/>
        <v>Item_302</v>
      </c>
      <c r="AC126" s="18" t="str">
        <f ca="1"/>
        <v>Item_56</v>
      </c>
      <c r="AG126" s="7" t="str">
        <f ca="1"/>
        <v>Item_56</v>
      </c>
      <c r="AH126" s="8">
        <f ca="1"/>
        <v>8.4000000000000005E-2</v>
      </c>
      <c r="AJ126" s="7" t="str">
        <f ca="1"/>
        <v>Item_56</v>
      </c>
      <c r="AK126">
        <f ca="1"/>
        <v>-0.66</v>
      </c>
      <c r="AL126">
        <f ca="1"/>
        <v>-10.119999999999999</v>
      </c>
      <c r="AM126">
        <f ca="1"/>
        <v>5.34</v>
      </c>
      <c r="AN126">
        <f ca="1"/>
        <v>14.06</v>
      </c>
      <c r="AO126" s="8">
        <f ca="1"/>
        <v>-10.41</v>
      </c>
      <c r="AQ126" s="7" t="str">
        <f ca="1"/>
        <v>Item_56</v>
      </c>
      <c r="AR126">
        <f ca="1"/>
        <v>-0.66</v>
      </c>
      <c r="AS126">
        <f ca="1"/>
        <v>-10.119999999999999</v>
      </c>
      <c r="AT126">
        <f ca="1"/>
        <v>5.34</v>
      </c>
      <c r="AU126">
        <f ca="1"/>
        <v>14.06</v>
      </c>
      <c r="AV126">
        <f ca="1"/>
        <v>-10.41</v>
      </c>
      <c r="AW126" s="8">
        <f ca="1"/>
        <v>8.4000000000000005E-2</v>
      </c>
    </row>
    <row r="127" spans="4:49" x14ac:dyDescent="0.3">
      <c r="D127" s="32" t="s">
        <v>218</v>
      </c>
      <c r="E127" s="33">
        <v>-2.44</v>
      </c>
      <c r="F127" s="33">
        <v>-7.03</v>
      </c>
      <c r="G127" s="33">
        <v>0.76</v>
      </c>
      <c r="H127" s="33">
        <v>4.71</v>
      </c>
      <c r="I127" s="34">
        <v>-1.34</v>
      </c>
      <c r="N127" s="18" t="str">
        <f ca="1"/>
        <v>Item_103</v>
      </c>
      <c r="W127" s="18" t="str">
        <f ca="1"/>
        <v>Item_103</v>
      </c>
      <c r="Y127" s="18" t="str">
        <f ca="1"/>
        <v>Item_59</v>
      </c>
      <c r="AA127" s="18" t="str">
        <f ca="1"/>
        <v>Item_233</v>
      </c>
      <c r="AC127" s="18" t="str">
        <f ca="1"/>
        <v>Item_190</v>
      </c>
      <c r="AG127" s="7" t="str">
        <f ca="1"/>
        <v>Item_190</v>
      </c>
      <c r="AH127" s="8">
        <f ca="1"/>
        <v>8.1699999999999995E-2</v>
      </c>
      <c r="AJ127" s="7" t="str">
        <f ca="1"/>
        <v>Item_190</v>
      </c>
      <c r="AK127">
        <f ca="1"/>
        <v>5.72</v>
      </c>
      <c r="AL127">
        <f ca="1"/>
        <v>-18.28</v>
      </c>
      <c r="AM127">
        <f ca="1"/>
        <v>5.89</v>
      </c>
      <c r="AN127">
        <f ca="1"/>
        <v>4.0199999999999996</v>
      </c>
      <c r="AO127" s="8">
        <f ca="1"/>
        <v>1.49</v>
      </c>
      <c r="AQ127" s="7" t="str">
        <f ca="1"/>
        <v>Item_190</v>
      </c>
      <c r="AR127">
        <f ca="1"/>
        <v>5.72</v>
      </c>
      <c r="AS127">
        <f ca="1"/>
        <v>-18.28</v>
      </c>
      <c r="AT127">
        <f ca="1"/>
        <v>5.89</v>
      </c>
      <c r="AU127">
        <f ca="1"/>
        <v>4.0199999999999996</v>
      </c>
      <c r="AV127">
        <f ca="1"/>
        <v>1.49</v>
      </c>
      <c r="AW127" s="8">
        <f ca="1"/>
        <v>8.1699999999999995E-2</v>
      </c>
    </row>
    <row r="128" spans="4:49" x14ac:dyDescent="0.3">
      <c r="D128" s="32" t="s">
        <v>219</v>
      </c>
      <c r="E128" s="33">
        <v>5.86</v>
      </c>
      <c r="F128" s="33">
        <v>-2.0099999999999998</v>
      </c>
      <c r="G128" s="33">
        <v>15.81</v>
      </c>
      <c r="H128" s="33">
        <v>6.72</v>
      </c>
      <c r="I128" s="34">
        <v>7.34</v>
      </c>
      <c r="N128" s="18" t="str">
        <f ca="1"/>
        <v>Item_137</v>
      </c>
      <c r="W128" s="18" t="str">
        <f ca="1"/>
        <v>Item_137</v>
      </c>
      <c r="Y128" s="18" t="str">
        <f ca="1"/>
        <v>Item_112</v>
      </c>
      <c r="AA128" s="18" t="str">
        <f ca="1"/>
        <v>Item_195</v>
      </c>
      <c r="AC128" s="18" t="str">
        <f ca="1"/>
        <v>Item_174</v>
      </c>
      <c r="AG128" s="7" t="str">
        <f ca="1"/>
        <v>Item_174</v>
      </c>
      <c r="AH128" s="8">
        <f ca="1"/>
        <v>0.08</v>
      </c>
      <c r="AJ128" s="7" t="str">
        <f ca="1"/>
        <v>Item_174</v>
      </c>
      <c r="AK128">
        <f ca="1"/>
        <v>1.0900000000000001</v>
      </c>
      <c r="AL128">
        <f ca="1"/>
        <v>12.49</v>
      </c>
      <c r="AM128">
        <f ca="1"/>
        <v>7.37</v>
      </c>
      <c r="AN128">
        <f ca="1"/>
        <v>10.75</v>
      </c>
      <c r="AO128" s="8">
        <f ca="1"/>
        <v>3.27</v>
      </c>
      <c r="AQ128" s="7" t="str">
        <f ca="1"/>
        <v>Item_174</v>
      </c>
      <c r="AR128">
        <f ca="1"/>
        <v>1.0900000000000001</v>
      </c>
      <c r="AS128">
        <f ca="1"/>
        <v>12.49</v>
      </c>
      <c r="AT128">
        <f ca="1"/>
        <v>7.37</v>
      </c>
      <c r="AU128">
        <f ca="1"/>
        <v>10.75</v>
      </c>
      <c r="AV128">
        <f ca="1"/>
        <v>3.27</v>
      </c>
      <c r="AW128" s="8">
        <f ca="1"/>
        <v>0.08</v>
      </c>
    </row>
    <row r="129" spans="4:49" x14ac:dyDescent="0.3">
      <c r="D129" s="32" t="s">
        <v>220</v>
      </c>
      <c r="E129" s="33">
        <v>7.15</v>
      </c>
      <c r="F129" s="33">
        <v>-13.87</v>
      </c>
      <c r="G129" s="33">
        <v>-7.51</v>
      </c>
      <c r="H129" s="33">
        <v>13.08</v>
      </c>
      <c r="I129" s="34">
        <v>5.36</v>
      </c>
      <c r="N129" s="18" t="str">
        <f ca="1"/>
        <v>Item_364</v>
      </c>
      <c r="W129" s="18" t="str">
        <f ca="1"/>
        <v>Item_364</v>
      </c>
      <c r="Y129" s="18" t="str">
        <f ca="1"/>
        <v>Item_106</v>
      </c>
      <c r="AA129" s="18" t="str">
        <f ca="1"/>
        <v>Item_213</v>
      </c>
      <c r="AC129" s="18" t="str">
        <f ca="1"/>
        <v>Item_49</v>
      </c>
      <c r="AG129" s="7" t="str">
        <f ca="1"/>
        <v>Item_49</v>
      </c>
      <c r="AH129" s="8">
        <f ca="1"/>
        <v>7.8299999999999995E-2</v>
      </c>
      <c r="AJ129" s="7" t="str">
        <f ca="1"/>
        <v>Item_49</v>
      </c>
      <c r="AK129">
        <f ca="1"/>
        <v>1.37</v>
      </c>
      <c r="AL129">
        <f ca="1"/>
        <v>-6.07</v>
      </c>
      <c r="AM129">
        <f ca="1"/>
        <v>2.0499999999999998</v>
      </c>
      <c r="AN129">
        <f ca="1"/>
        <v>9.9700000000000006</v>
      </c>
      <c r="AO129" s="8">
        <f ca="1"/>
        <v>23.18</v>
      </c>
      <c r="AQ129" s="7" t="str">
        <f ca="1"/>
        <v>Item_49</v>
      </c>
      <c r="AR129">
        <f ca="1"/>
        <v>1.37</v>
      </c>
      <c r="AS129">
        <f ca="1"/>
        <v>-6.07</v>
      </c>
      <c r="AT129">
        <f ca="1"/>
        <v>2.0499999999999998</v>
      </c>
      <c r="AU129">
        <f ca="1"/>
        <v>9.9700000000000006</v>
      </c>
      <c r="AV129">
        <f ca="1"/>
        <v>23.18</v>
      </c>
      <c r="AW129" s="8">
        <f ca="1"/>
        <v>7.8299999999999995E-2</v>
      </c>
    </row>
    <row r="130" spans="4:49" x14ac:dyDescent="0.3">
      <c r="D130" s="32" t="s">
        <v>221</v>
      </c>
      <c r="E130" s="33">
        <v>4.47</v>
      </c>
      <c r="F130" s="33">
        <v>-19.98</v>
      </c>
      <c r="G130" s="33">
        <v>8.3699999999999992</v>
      </c>
      <c r="H130" s="33">
        <v>12.6</v>
      </c>
      <c r="I130" s="34">
        <v>1.99</v>
      </c>
      <c r="N130" s="18" t="str">
        <f ca="1"/>
        <v>Item_271</v>
      </c>
      <c r="W130" s="18" t="str">
        <f ca="1"/>
        <v>Item_271</v>
      </c>
      <c r="Y130" s="18" t="str">
        <f ca="1"/>
        <v>Item_384</v>
      </c>
      <c r="AA130" s="18" t="str">
        <f ca="1"/>
        <v>Item_116</v>
      </c>
      <c r="AC130" s="18" t="str">
        <f ca="1"/>
        <v>Item_62</v>
      </c>
      <c r="AG130" s="7" t="str">
        <f ca="1"/>
        <v>Item_62</v>
      </c>
      <c r="AH130" s="8">
        <f ca="1"/>
        <v>7.51E-2</v>
      </c>
      <c r="AJ130" s="7" t="str">
        <f ca="1"/>
        <v>Item_62</v>
      </c>
      <c r="AK130">
        <f ca="1"/>
        <v>4.7</v>
      </c>
      <c r="AL130">
        <f ca="1"/>
        <v>-11.19</v>
      </c>
      <c r="AM130">
        <f ca="1"/>
        <v>6.44</v>
      </c>
      <c r="AN130">
        <f ca="1"/>
        <v>8.7200000000000006</v>
      </c>
      <c r="AO130" s="8">
        <f ca="1"/>
        <v>-10.02</v>
      </c>
      <c r="AQ130" s="7" t="str">
        <f ca="1"/>
        <v>Item_62</v>
      </c>
      <c r="AR130">
        <f ca="1"/>
        <v>4.7</v>
      </c>
      <c r="AS130">
        <f ca="1"/>
        <v>-11.19</v>
      </c>
      <c r="AT130">
        <f ca="1"/>
        <v>6.44</v>
      </c>
      <c r="AU130">
        <f ca="1"/>
        <v>8.7200000000000006</v>
      </c>
      <c r="AV130">
        <f ca="1"/>
        <v>-10.02</v>
      </c>
      <c r="AW130" s="8">
        <f ca="1"/>
        <v>7.51E-2</v>
      </c>
    </row>
    <row r="131" spans="4:49" x14ac:dyDescent="0.3">
      <c r="D131" s="32" t="s">
        <v>222</v>
      </c>
      <c r="E131" s="33">
        <v>0.82</v>
      </c>
      <c r="F131" s="33">
        <v>-4.96</v>
      </c>
      <c r="G131" s="33">
        <v>9.93</v>
      </c>
      <c r="H131" s="33">
        <v>17.649999999999999</v>
      </c>
      <c r="I131" s="34">
        <v>13.28</v>
      </c>
      <c r="N131" s="18" t="str">
        <f ca="1"/>
        <v>Item_324</v>
      </c>
      <c r="W131" s="18" t="str">
        <f ca="1"/>
        <v>Item_324</v>
      </c>
      <c r="Y131" s="18" t="str">
        <f ca="1"/>
        <v>Item_341</v>
      </c>
      <c r="AA131" s="18" t="str">
        <f ca="1"/>
        <v>Item_185</v>
      </c>
      <c r="AC131" s="18" t="str">
        <f ca="1"/>
        <v>Item_395</v>
      </c>
      <c r="AG131" s="7" t="str">
        <f ca="1"/>
        <v>Item_395</v>
      </c>
      <c r="AH131" s="8">
        <f ca="1"/>
        <v>7.4399999999999994E-2</v>
      </c>
      <c r="AJ131" s="7" t="str">
        <f ca="1"/>
        <v>Item_395</v>
      </c>
      <c r="AK131">
        <f ca="1"/>
        <v>0.77</v>
      </c>
      <c r="AL131">
        <f ca="1"/>
        <v>-9.7200000000000006</v>
      </c>
      <c r="AM131">
        <f ca="1"/>
        <v>7.07</v>
      </c>
      <c r="AN131">
        <f ca="1"/>
        <v>16.55</v>
      </c>
      <c r="AO131" s="8">
        <f ca="1"/>
        <v>-8.93</v>
      </c>
      <c r="AQ131" s="7" t="str">
        <f ca="1"/>
        <v>Item_395</v>
      </c>
      <c r="AR131">
        <f ca="1"/>
        <v>0.77</v>
      </c>
      <c r="AS131">
        <f ca="1"/>
        <v>-9.7200000000000006</v>
      </c>
      <c r="AT131">
        <f ca="1"/>
        <v>7.07</v>
      </c>
      <c r="AU131">
        <f ca="1"/>
        <v>16.55</v>
      </c>
      <c r="AV131">
        <f ca="1"/>
        <v>-8.93</v>
      </c>
      <c r="AW131" s="8">
        <f ca="1"/>
        <v>7.4399999999999994E-2</v>
      </c>
    </row>
    <row r="132" spans="4:49" x14ac:dyDescent="0.3">
      <c r="D132" s="32" t="s">
        <v>223</v>
      </c>
      <c r="E132" s="33">
        <v>5.19</v>
      </c>
      <c r="F132" s="33">
        <v>5.61</v>
      </c>
      <c r="G132" s="33">
        <v>-6.05</v>
      </c>
      <c r="H132" s="33">
        <v>4.92</v>
      </c>
      <c r="I132" s="34">
        <v>-15.93</v>
      </c>
      <c r="N132" s="18" t="str">
        <f ca="1"/>
        <v>Item_204</v>
      </c>
      <c r="W132" s="18" t="str">
        <f ca="1"/>
        <v>Item_204</v>
      </c>
      <c r="Y132" s="18" t="str">
        <f ca="1"/>
        <v>Item_89</v>
      </c>
      <c r="AA132" s="18" t="str">
        <f ca="1"/>
        <v>Item_204</v>
      </c>
      <c r="AC132" s="18" t="str">
        <f ca="1"/>
        <v>Item_382</v>
      </c>
      <c r="AG132" s="7" t="str">
        <f ca="1"/>
        <v>Item_382</v>
      </c>
      <c r="AH132" s="8">
        <f ca="1"/>
        <v>7.4200000000000002E-2</v>
      </c>
      <c r="AJ132" s="7" t="str">
        <f ca="1"/>
        <v>Item_382</v>
      </c>
      <c r="AK132">
        <f ca="1"/>
        <v>-1.04</v>
      </c>
      <c r="AL132">
        <f ca="1"/>
        <v>4.45</v>
      </c>
      <c r="AM132">
        <f ca="1"/>
        <v>-10.73</v>
      </c>
      <c r="AN132">
        <f ca="1"/>
        <v>18.05</v>
      </c>
      <c r="AO132" s="8">
        <f ca="1"/>
        <v>19.399999999999999</v>
      </c>
      <c r="AQ132" s="7" t="str">
        <f ca="1"/>
        <v>Item_382</v>
      </c>
      <c r="AR132">
        <f ca="1"/>
        <v>-1.04</v>
      </c>
      <c r="AS132">
        <f ca="1"/>
        <v>4.45</v>
      </c>
      <c r="AT132">
        <f ca="1"/>
        <v>-10.73</v>
      </c>
      <c r="AU132">
        <f ca="1"/>
        <v>18.05</v>
      </c>
      <c r="AV132">
        <f ca="1"/>
        <v>19.399999999999999</v>
      </c>
      <c r="AW132" s="8">
        <f ca="1"/>
        <v>7.4200000000000002E-2</v>
      </c>
    </row>
    <row r="133" spans="4:49" x14ac:dyDescent="0.3">
      <c r="D133" s="32" t="s">
        <v>224</v>
      </c>
      <c r="E133" s="33">
        <v>14.09</v>
      </c>
      <c r="F133" s="33">
        <v>3.24</v>
      </c>
      <c r="G133" s="33">
        <v>1.95</v>
      </c>
      <c r="H133" s="33">
        <v>2.27</v>
      </c>
      <c r="I133" s="34">
        <v>25.05</v>
      </c>
      <c r="N133" s="18" t="str">
        <f ca="1"/>
        <v>Item_366</v>
      </c>
      <c r="W133" s="18" t="str">
        <f ca="1"/>
        <v>Item_366</v>
      </c>
      <c r="Y133" s="18" t="str">
        <f ca="1"/>
        <v>Item_330</v>
      </c>
      <c r="AA133" s="18" t="str">
        <f ca="1"/>
        <v>Item_76</v>
      </c>
      <c r="AC133" s="18" t="str">
        <f ca="1"/>
        <v>Item_125</v>
      </c>
      <c r="AG133" s="7" t="str">
        <f ca="1"/>
        <v>Item_125</v>
      </c>
      <c r="AH133" s="8">
        <f ca="1"/>
        <v>7.3800000000000004E-2</v>
      </c>
      <c r="AJ133" s="7" t="str">
        <f ca="1"/>
        <v>Item_125</v>
      </c>
      <c r="AK133">
        <f ca="1"/>
        <v>-0.28000000000000003</v>
      </c>
      <c r="AL133">
        <f ca="1"/>
        <v>5.88</v>
      </c>
      <c r="AM133">
        <f ca="1"/>
        <v>19.22</v>
      </c>
      <c r="AN133">
        <f ca="1"/>
        <v>17.97</v>
      </c>
      <c r="AO133" s="8">
        <f ca="1"/>
        <v>3.52</v>
      </c>
      <c r="AQ133" s="7" t="str">
        <f ca="1"/>
        <v>Item_125</v>
      </c>
      <c r="AR133">
        <f ca="1"/>
        <v>-0.28000000000000003</v>
      </c>
      <c r="AS133">
        <f ca="1"/>
        <v>5.88</v>
      </c>
      <c r="AT133">
        <f ca="1"/>
        <v>19.22</v>
      </c>
      <c r="AU133">
        <f ca="1"/>
        <v>17.97</v>
      </c>
      <c r="AV133">
        <f ca="1"/>
        <v>3.52</v>
      </c>
      <c r="AW133" s="8">
        <f ca="1"/>
        <v>7.3800000000000004E-2</v>
      </c>
    </row>
    <row r="134" spans="4:49" x14ac:dyDescent="0.3">
      <c r="D134" s="32" t="s">
        <v>225</v>
      </c>
      <c r="E134" s="33">
        <v>18.2</v>
      </c>
      <c r="F134" s="33">
        <v>-11.65</v>
      </c>
      <c r="G134" s="33">
        <v>12.32</v>
      </c>
      <c r="H134" s="33">
        <v>16.440000000000001</v>
      </c>
      <c r="I134" s="34">
        <v>15.52</v>
      </c>
      <c r="N134" s="18" t="str">
        <f ca="1"/>
        <v>Item_260</v>
      </c>
      <c r="W134" s="18" t="str">
        <f ca="1"/>
        <v>Item_260</v>
      </c>
      <c r="Y134" s="18" t="str">
        <f ca="1"/>
        <v>Item_324</v>
      </c>
      <c r="AA134" s="18" t="str">
        <f ca="1"/>
        <v>Item_59</v>
      </c>
      <c r="AC134" s="18" t="str">
        <f ca="1"/>
        <v>Item_378</v>
      </c>
      <c r="AG134" s="7" t="str">
        <f ca="1"/>
        <v>Item_378</v>
      </c>
      <c r="AH134" s="8">
        <f ca="1"/>
        <v>7.1999999999999995E-2</v>
      </c>
      <c r="AJ134" s="7" t="str">
        <f ca="1"/>
        <v>Item_378</v>
      </c>
      <c r="AK134">
        <f ca="1"/>
        <v>3.13</v>
      </c>
      <c r="AL134">
        <f ca="1"/>
        <v>11.71</v>
      </c>
      <c r="AM134">
        <f ca="1"/>
        <v>10.49</v>
      </c>
      <c r="AN134">
        <f ca="1"/>
        <v>2.77</v>
      </c>
      <c r="AO134" s="8">
        <f ca="1"/>
        <v>20.23</v>
      </c>
      <c r="AQ134" s="7" t="str">
        <f ca="1"/>
        <v>Item_378</v>
      </c>
      <c r="AR134">
        <f ca="1"/>
        <v>3.13</v>
      </c>
      <c r="AS134">
        <f ca="1"/>
        <v>11.71</v>
      </c>
      <c r="AT134">
        <f ca="1"/>
        <v>10.49</v>
      </c>
      <c r="AU134">
        <f ca="1"/>
        <v>2.77</v>
      </c>
      <c r="AV134">
        <f ca="1"/>
        <v>20.23</v>
      </c>
      <c r="AW134" s="8">
        <f ca="1"/>
        <v>7.1999999999999995E-2</v>
      </c>
    </row>
    <row r="135" spans="4:49" x14ac:dyDescent="0.3">
      <c r="D135" s="32" t="s">
        <v>226</v>
      </c>
      <c r="E135" s="33">
        <v>-1.77</v>
      </c>
      <c r="F135" s="33">
        <v>-9.25</v>
      </c>
      <c r="G135" s="33">
        <v>4.3099999999999996</v>
      </c>
      <c r="H135" s="33">
        <v>-2.13</v>
      </c>
      <c r="I135" s="34">
        <v>-13.97</v>
      </c>
      <c r="N135" s="18" t="str">
        <f ca="1"/>
        <v>Item_57</v>
      </c>
      <c r="W135" s="18" t="str">
        <f ca="1"/>
        <v>Item_57</v>
      </c>
      <c r="Y135" s="18" t="str">
        <f ca="1"/>
        <v>Item_312</v>
      </c>
      <c r="AA135" s="18" t="str">
        <f ca="1"/>
        <v>Item_137</v>
      </c>
      <c r="AC135" s="18" t="str">
        <f ca="1"/>
        <v>Item_371</v>
      </c>
      <c r="AG135" s="7" t="str">
        <f ca="1"/>
        <v>Item_371</v>
      </c>
      <c r="AH135" s="8">
        <f ca="1"/>
        <v>7.0099999999999996E-2</v>
      </c>
      <c r="AJ135" s="7" t="str">
        <f ca="1"/>
        <v>Item_371</v>
      </c>
      <c r="AK135">
        <f ca="1"/>
        <v>0.61</v>
      </c>
      <c r="AL135">
        <f ca="1"/>
        <v>-0.12</v>
      </c>
      <c r="AM135">
        <f ca="1"/>
        <v>22.65</v>
      </c>
      <c r="AN135">
        <f ca="1"/>
        <v>13.69</v>
      </c>
      <c r="AO135" s="8">
        <f ca="1"/>
        <v>17.010000000000002</v>
      </c>
      <c r="AQ135" s="7" t="str">
        <f ca="1"/>
        <v>Item_371</v>
      </c>
      <c r="AR135">
        <f ca="1"/>
        <v>0.61</v>
      </c>
      <c r="AS135">
        <f ca="1"/>
        <v>-0.12</v>
      </c>
      <c r="AT135">
        <f ca="1"/>
        <v>22.65</v>
      </c>
      <c r="AU135">
        <f ca="1"/>
        <v>13.69</v>
      </c>
      <c r="AV135">
        <f ca="1"/>
        <v>17.010000000000002</v>
      </c>
      <c r="AW135" s="8">
        <f ca="1"/>
        <v>7.0099999999999996E-2</v>
      </c>
    </row>
    <row r="136" spans="4:49" x14ac:dyDescent="0.3">
      <c r="D136" s="32" t="s">
        <v>227</v>
      </c>
      <c r="E136" s="33">
        <v>3.36</v>
      </c>
      <c r="F136" s="33">
        <v>-6.25</v>
      </c>
      <c r="G136" s="33">
        <v>12.44</v>
      </c>
      <c r="H136" s="33">
        <v>2.38</v>
      </c>
      <c r="I136" s="34">
        <v>28.79</v>
      </c>
      <c r="N136" s="18" t="str">
        <f ca="1"/>
        <v>Item_93</v>
      </c>
      <c r="W136" s="18" t="str">
        <f ca="1"/>
        <v>Item_93</v>
      </c>
      <c r="Y136" s="18" t="str">
        <f ca="1"/>
        <v>Item_307</v>
      </c>
      <c r="AA136" s="18" t="str">
        <f ca="1"/>
        <v>Item_196</v>
      </c>
      <c r="AC136" s="18" t="str">
        <f ca="1"/>
        <v>Item_231</v>
      </c>
      <c r="AG136" s="7" t="str">
        <f ca="1"/>
        <v>Item_231</v>
      </c>
      <c r="AH136" s="8">
        <f ca="1"/>
        <v>6.8099999999999994E-2</v>
      </c>
      <c r="AJ136" s="7" t="str">
        <f ca="1"/>
        <v>Item_231</v>
      </c>
      <c r="AK136">
        <f ca="1"/>
        <v>-4</v>
      </c>
      <c r="AL136">
        <f ca="1"/>
        <v>-1.75</v>
      </c>
      <c r="AM136">
        <f ca="1"/>
        <v>6.12</v>
      </c>
      <c r="AN136">
        <f ca="1"/>
        <v>10.18</v>
      </c>
      <c r="AO136" s="8">
        <f ca="1"/>
        <v>8.7899999999999991</v>
      </c>
      <c r="AQ136" s="7" t="str">
        <f ca="1"/>
        <v>Item_231</v>
      </c>
      <c r="AR136">
        <f ca="1"/>
        <v>-4</v>
      </c>
      <c r="AS136">
        <f ca="1"/>
        <v>-1.75</v>
      </c>
      <c r="AT136">
        <f ca="1"/>
        <v>6.12</v>
      </c>
      <c r="AU136">
        <f ca="1"/>
        <v>10.18</v>
      </c>
      <c r="AV136">
        <f ca="1"/>
        <v>8.7899999999999991</v>
      </c>
      <c r="AW136" s="8">
        <f ca="1"/>
        <v>6.8099999999999994E-2</v>
      </c>
    </row>
    <row r="137" spans="4:49" x14ac:dyDescent="0.3">
      <c r="D137" s="32" t="s">
        <v>228</v>
      </c>
      <c r="E137" s="33">
        <v>2.1800000000000002</v>
      </c>
      <c r="F137" s="33">
        <v>-9.3000000000000007</v>
      </c>
      <c r="G137" s="33">
        <v>-5.71</v>
      </c>
      <c r="H137" s="33">
        <v>10.5</v>
      </c>
      <c r="I137" s="34">
        <v>6.27</v>
      </c>
      <c r="N137" s="18" t="str">
        <f ca="1"/>
        <v>Item_111</v>
      </c>
      <c r="W137" s="18" t="str">
        <f ca="1"/>
        <v>Item_111</v>
      </c>
      <c r="Y137" s="18" t="str">
        <f ca="1"/>
        <v>Item_260</v>
      </c>
      <c r="AA137" s="18" t="str">
        <f ca="1"/>
        <v>Item_348</v>
      </c>
      <c r="AC137" s="18" t="str">
        <f ca="1"/>
        <v>Item_84</v>
      </c>
      <c r="AG137" s="7" t="str">
        <f ca="1"/>
        <v>Item_84</v>
      </c>
      <c r="AH137" s="8">
        <f ca="1"/>
        <v>6.7699999999999996E-2</v>
      </c>
      <c r="AJ137" s="7" t="str">
        <f ca="1"/>
        <v>Item_84</v>
      </c>
      <c r="AK137">
        <f ca="1"/>
        <v>12.4</v>
      </c>
      <c r="AL137">
        <f ca="1"/>
        <v>4.75</v>
      </c>
      <c r="AM137">
        <f ca="1"/>
        <v>3.53</v>
      </c>
      <c r="AN137">
        <f ca="1"/>
        <v>4.96</v>
      </c>
      <c r="AO137" s="8">
        <f ca="1"/>
        <v>10.01</v>
      </c>
      <c r="AQ137" s="7" t="str">
        <f ca="1"/>
        <v>Item_84</v>
      </c>
      <c r="AR137">
        <f ca="1"/>
        <v>12.4</v>
      </c>
      <c r="AS137">
        <f ca="1"/>
        <v>4.75</v>
      </c>
      <c r="AT137">
        <f ca="1"/>
        <v>3.53</v>
      </c>
      <c r="AU137">
        <f ca="1"/>
        <v>4.96</v>
      </c>
      <c r="AV137">
        <f ca="1"/>
        <v>10.01</v>
      </c>
      <c r="AW137" s="8">
        <f ca="1"/>
        <v>6.7699999999999996E-2</v>
      </c>
    </row>
    <row r="138" spans="4:49" x14ac:dyDescent="0.3">
      <c r="D138" s="32" t="s">
        <v>229</v>
      </c>
      <c r="E138" s="33">
        <v>7.93</v>
      </c>
      <c r="F138" s="33">
        <v>9.0399999999999991</v>
      </c>
      <c r="G138" s="33">
        <v>-9.66</v>
      </c>
      <c r="H138" s="33">
        <v>6.48</v>
      </c>
      <c r="I138" s="34">
        <v>7.16</v>
      </c>
      <c r="N138" s="18" t="str">
        <f ca="1"/>
        <v>Item_313</v>
      </c>
      <c r="W138" s="18" t="str">
        <f ca="1"/>
        <v>Item_313</v>
      </c>
      <c r="Y138" s="18" t="str">
        <f ca="1"/>
        <v>Item_204</v>
      </c>
      <c r="AA138" s="18" t="str">
        <f ca="1"/>
        <v>Item_296</v>
      </c>
      <c r="AC138" s="18" t="str">
        <f ca="1"/>
        <v>Item_167</v>
      </c>
      <c r="AG138" s="7" t="str">
        <f ca="1"/>
        <v>Item_167</v>
      </c>
      <c r="AH138" s="8">
        <f ca="1"/>
        <v>6.6299999999999998E-2</v>
      </c>
      <c r="AJ138" s="7" t="str">
        <f ca="1"/>
        <v>Item_167</v>
      </c>
      <c r="AK138">
        <f ca="1"/>
        <v>1</v>
      </c>
      <c r="AL138">
        <f ca="1"/>
        <v>-1.42</v>
      </c>
      <c r="AM138">
        <f ca="1"/>
        <v>12.56</v>
      </c>
      <c r="AN138">
        <f ca="1"/>
        <v>11.28</v>
      </c>
      <c r="AO138" s="8">
        <f ca="1"/>
        <v>-9.6300000000000008</v>
      </c>
      <c r="AQ138" s="7" t="str">
        <f ca="1"/>
        <v>Item_167</v>
      </c>
      <c r="AR138">
        <f ca="1"/>
        <v>1</v>
      </c>
      <c r="AS138">
        <f ca="1"/>
        <v>-1.42</v>
      </c>
      <c r="AT138">
        <f ca="1"/>
        <v>12.56</v>
      </c>
      <c r="AU138">
        <f ca="1"/>
        <v>11.28</v>
      </c>
      <c r="AV138">
        <f ca="1"/>
        <v>-9.6300000000000008</v>
      </c>
      <c r="AW138" s="8">
        <f ca="1"/>
        <v>6.6299999999999998E-2</v>
      </c>
    </row>
    <row r="139" spans="4:49" x14ac:dyDescent="0.3">
      <c r="D139" s="32" t="s">
        <v>230</v>
      </c>
      <c r="E139" s="33">
        <v>-0.28000000000000003</v>
      </c>
      <c r="F139" s="33">
        <v>5.88</v>
      </c>
      <c r="G139" s="33">
        <v>19.22</v>
      </c>
      <c r="H139" s="33">
        <v>17.97</v>
      </c>
      <c r="I139" s="34">
        <v>3.52</v>
      </c>
      <c r="N139" s="18" t="str">
        <f ca="1"/>
        <v>Item_106</v>
      </c>
      <c r="W139" s="18" t="str">
        <f ca="1"/>
        <v>Item_106</v>
      </c>
      <c r="Y139" s="18" t="str">
        <f ca="1"/>
        <v>Item_177</v>
      </c>
      <c r="AA139" s="18" t="str">
        <f ca="1"/>
        <v>Item_90</v>
      </c>
      <c r="AC139" s="18" t="str">
        <f ca="1"/>
        <v>Item_35</v>
      </c>
      <c r="AG139" s="7" t="str">
        <f ca="1"/>
        <v>Item_35</v>
      </c>
      <c r="AH139" s="8">
        <f ca="1"/>
        <v>6.59E-2</v>
      </c>
      <c r="AJ139" s="7" t="str">
        <f ca="1"/>
        <v>Item_35</v>
      </c>
      <c r="AK139">
        <f ca="1"/>
        <v>-3.68</v>
      </c>
      <c r="AL139">
        <f ca="1"/>
        <v>9.75</v>
      </c>
      <c r="AM139">
        <f ca="1"/>
        <v>-2.56</v>
      </c>
      <c r="AN139">
        <f ca="1"/>
        <v>1.07</v>
      </c>
      <c r="AO139" s="8">
        <f ca="1"/>
        <v>8.57</v>
      </c>
      <c r="AQ139" s="7" t="str">
        <f ca="1"/>
        <v>Item_35</v>
      </c>
      <c r="AR139">
        <f ca="1"/>
        <v>-3.68</v>
      </c>
      <c r="AS139">
        <f ca="1"/>
        <v>9.75</v>
      </c>
      <c r="AT139">
        <f ca="1"/>
        <v>-2.56</v>
      </c>
      <c r="AU139">
        <f ca="1"/>
        <v>1.07</v>
      </c>
      <c r="AV139">
        <f ca="1"/>
        <v>8.57</v>
      </c>
      <c r="AW139" s="8">
        <f ca="1"/>
        <v>6.59E-2</v>
      </c>
    </row>
    <row r="140" spans="4:49" x14ac:dyDescent="0.3">
      <c r="D140" s="32" t="s">
        <v>231</v>
      </c>
      <c r="E140" s="33">
        <v>7.78</v>
      </c>
      <c r="F140" s="33">
        <v>3.55</v>
      </c>
      <c r="G140" s="33">
        <v>2.0299999999999998</v>
      </c>
      <c r="H140" s="33">
        <v>-0.75</v>
      </c>
      <c r="I140" s="34">
        <v>13.95</v>
      </c>
      <c r="N140" s="18" t="str">
        <f ca="1"/>
        <v>Item_346</v>
      </c>
      <c r="W140" s="18" t="str">
        <f ca="1"/>
        <v>Item_346</v>
      </c>
      <c r="Y140" s="18" t="str">
        <f ca="1"/>
        <v>Item_188</v>
      </c>
      <c r="AA140" s="18" t="str">
        <f ca="1"/>
        <v>Item_165</v>
      </c>
      <c r="AC140" s="18" t="str">
        <f ca="1"/>
        <v>Item_101</v>
      </c>
      <c r="AG140" s="7" t="str">
        <f ca="1"/>
        <v>Item_101</v>
      </c>
      <c r="AH140" s="8">
        <f ca="1"/>
        <v>6.4000000000000001E-2</v>
      </c>
      <c r="AJ140" s="7" t="str">
        <f ca="1"/>
        <v>Item_101</v>
      </c>
      <c r="AK140">
        <f ca="1"/>
        <v>6.59</v>
      </c>
      <c r="AL140">
        <f ca="1"/>
        <v>5.05</v>
      </c>
      <c r="AM140">
        <f ca="1"/>
        <v>22.34</v>
      </c>
      <c r="AN140">
        <f ca="1"/>
        <v>6.96</v>
      </c>
      <c r="AO140" s="8">
        <f ca="1"/>
        <v>4.3899999999999997</v>
      </c>
      <c r="AQ140" s="7" t="str">
        <f ca="1"/>
        <v>Item_101</v>
      </c>
      <c r="AR140">
        <f ca="1"/>
        <v>6.59</v>
      </c>
      <c r="AS140">
        <f ca="1"/>
        <v>5.05</v>
      </c>
      <c r="AT140">
        <f ca="1"/>
        <v>22.34</v>
      </c>
      <c r="AU140">
        <f ca="1"/>
        <v>6.96</v>
      </c>
      <c r="AV140">
        <f ca="1"/>
        <v>4.3899999999999997</v>
      </c>
      <c r="AW140" s="8">
        <f ca="1"/>
        <v>6.4000000000000001E-2</v>
      </c>
    </row>
    <row r="141" spans="4:49" x14ac:dyDescent="0.3">
      <c r="D141" s="32" t="s">
        <v>232</v>
      </c>
      <c r="E141" s="33">
        <v>10.46</v>
      </c>
      <c r="F141" s="33">
        <v>-6.71</v>
      </c>
      <c r="G141" s="33">
        <v>-4.6100000000000003</v>
      </c>
      <c r="H141" s="33">
        <v>2.1800000000000002</v>
      </c>
      <c r="I141" s="34">
        <v>2.86</v>
      </c>
      <c r="N141" s="18" t="str">
        <f ca="1"/>
        <v>Item_128</v>
      </c>
      <c r="W141" s="18" t="str">
        <f ca="1"/>
        <v>Item_128</v>
      </c>
      <c r="Y141" s="18" t="str">
        <f ca="1"/>
        <v>Item_200</v>
      </c>
      <c r="AA141" s="18" t="str">
        <f ca="1"/>
        <v>Item_150</v>
      </c>
      <c r="AC141" s="18" t="str">
        <f ca="1"/>
        <v>Item_293</v>
      </c>
      <c r="AG141" s="7" t="str">
        <f ca="1"/>
        <v>Item_293</v>
      </c>
      <c r="AH141" s="8">
        <f ca="1"/>
        <v>6.3899999999999998E-2</v>
      </c>
      <c r="AJ141" s="7" t="str">
        <f ca="1"/>
        <v>Item_293</v>
      </c>
      <c r="AK141">
        <f ca="1"/>
        <v>6.91</v>
      </c>
      <c r="AL141">
        <f ca="1"/>
        <v>-17.559999999999999</v>
      </c>
      <c r="AM141">
        <f ca="1"/>
        <v>-3.46</v>
      </c>
      <c r="AN141">
        <f ca="1"/>
        <v>10.18</v>
      </c>
      <c r="AO141" s="8">
        <f ca="1"/>
        <v>3.99</v>
      </c>
      <c r="AQ141" s="7" t="str">
        <f ca="1"/>
        <v>Item_293</v>
      </c>
      <c r="AR141">
        <f ca="1"/>
        <v>6.91</v>
      </c>
      <c r="AS141">
        <f ca="1"/>
        <v>-17.559999999999999</v>
      </c>
      <c r="AT141">
        <f ca="1"/>
        <v>-3.46</v>
      </c>
      <c r="AU141">
        <f ca="1"/>
        <v>10.18</v>
      </c>
      <c r="AV141">
        <f ca="1"/>
        <v>3.99</v>
      </c>
      <c r="AW141" s="8">
        <f ca="1"/>
        <v>6.3899999999999998E-2</v>
      </c>
    </row>
    <row r="142" spans="4:49" x14ac:dyDescent="0.3">
      <c r="D142" s="32" t="s">
        <v>233</v>
      </c>
      <c r="E142" s="33">
        <v>3.79</v>
      </c>
      <c r="F142" s="33">
        <v>4.75</v>
      </c>
      <c r="G142" s="33">
        <v>0.11</v>
      </c>
      <c r="H142" s="33">
        <v>14.86</v>
      </c>
      <c r="I142" s="34">
        <v>22.51</v>
      </c>
      <c r="N142" s="18" t="str">
        <f ca="1"/>
        <v>Item_188</v>
      </c>
      <c r="W142" s="18" t="str">
        <f ca="1"/>
        <v>Item_188</v>
      </c>
      <c r="Y142" s="18" t="str">
        <f ca="1"/>
        <v>Item_397</v>
      </c>
      <c r="AA142" s="18" t="str">
        <f ca="1"/>
        <v>Item_112</v>
      </c>
      <c r="AC142" s="18" t="str">
        <f ca="1"/>
        <v>Item_128</v>
      </c>
      <c r="AG142" s="7" t="str">
        <f ca="1"/>
        <v>Item_128</v>
      </c>
      <c r="AH142" s="8">
        <f ca="1"/>
        <v>6.3100000000000003E-2</v>
      </c>
      <c r="AJ142" s="7" t="str">
        <f ca="1"/>
        <v>Item_128</v>
      </c>
      <c r="AK142">
        <f ca="1"/>
        <v>3.79</v>
      </c>
      <c r="AL142">
        <f ca="1"/>
        <v>4.75</v>
      </c>
      <c r="AM142">
        <f ca="1"/>
        <v>0.11</v>
      </c>
      <c r="AN142">
        <f ca="1"/>
        <v>14.86</v>
      </c>
      <c r="AO142" s="8">
        <f ca="1"/>
        <v>22.51</v>
      </c>
      <c r="AQ142" s="7" t="str">
        <f ca="1"/>
        <v>Item_128</v>
      </c>
      <c r="AR142">
        <f ca="1"/>
        <v>3.79</v>
      </c>
      <c r="AS142">
        <f ca="1"/>
        <v>4.75</v>
      </c>
      <c r="AT142">
        <f ca="1"/>
        <v>0.11</v>
      </c>
      <c r="AU142">
        <f ca="1"/>
        <v>14.86</v>
      </c>
      <c r="AV142">
        <f ca="1"/>
        <v>22.51</v>
      </c>
      <c r="AW142" s="8">
        <f ca="1"/>
        <v>6.3100000000000003E-2</v>
      </c>
    </row>
    <row r="143" spans="4:49" x14ac:dyDescent="0.3">
      <c r="D143" s="32" t="s">
        <v>234</v>
      </c>
      <c r="E143" s="33">
        <v>6.33</v>
      </c>
      <c r="F143" s="33">
        <v>-16.57</v>
      </c>
      <c r="G143" s="33">
        <v>4.1399999999999997</v>
      </c>
      <c r="H143" s="33">
        <v>6.96</v>
      </c>
      <c r="I143" s="34">
        <v>6.38</v>
      </c>
      <c r="N143" s="18" t="str">
        <f ca="1"/>
        <v>Item_308</v>
      </c>
      <c r="W143" s="18" t="str">
        <f ca="1"/>
        <v>Item_308</v>
      </c>
      <c r="Y143" s="18" t="str">
        <f ca="1"/>
        <v>Item_145</v>
      </c>
      <c r="AA143" s="18" t="str">
        <f ca="1"/>
        <v>Item_97</v>
      </c>
      <c r="AC143" s="18" t="str">
        <f ca="1"/>
        <v>Item_117</v>
      </c>
      <c r="AG143" s="7" t="str">
        <f ca="1"/>
        <v>Item_117</v>
      </c>
      <c r="AH143" s="8">
        <f ca="1"/>
        <v>6.08E-2</v>
      </c>
      <c r="AJ143" s="7" t="str">
        <f ca="1"/>
        <v>Item_117</v>
      </c>
      <c r="AK143">
        <f ca="1"/>
        <v>0.82</v>
      </c>
      <c r="AL143">
        <f ca="1"/>
        <v>-4.96</v>
      </c>
      <c r="AM143">
        <f ca="1"/>
        <v>9.93</v>
      </c>
      <c r="AN143">
        <f ca="1"/>
        <v>17.649999999999999</v>
      </c>
      <c r="AO143" s="8">
        <f ca="1"/>
        <v>13.28</v>
      </c>
      <c r="AQ143" s="7" t="str">
        <f ca="1"/>
        <v>Item_117</v>
      </c>
      <c r="AR143">
        <f ca="1"/>
        <v>0.82</v>
      </c>
      <c r="AS143">
        <f ca="1"/>
        <v>-4.96</v>
      </c>
      <c r="AT143">
        <f ca="1"/>
        <v>9.93</v>
      </c>
      <c r="AU143">
        <f ca="1"/>
        <v>17.649999999999999</v>
      </c>
      <c r="AV143">
        <f ca="1"/>
        <v>13.28</v>
      </c>
      <c r="AW143" s="8">
        <f ca="1"/>
        <v>6.08E-2</v>
      </c>
    </row>
    <row r="144" spans="4:49" x14ac:dyDescent="0.3">
      <c r="D144" s="32" t="s">
        <v>235</v>
      </c>
      <c r="E144" s="33">
        <v>5.0599999999999996</v>
      </c>
      <c r="F144" s="33">
        <v>0.63</v>
      </c>
      <c r="G144" s="33">
        <v>-3.34</v>
      </c>
      <c r="H144" s="33">
        <v>11.89</v>
      </c>
      <c r="I144" s="34">
        <v>10.79</v>
      </c>
      <c r="N144" s="18" t="str">
        <f ca="1"/>
        <v>Item_12</v>
      </c>
      <c r="W144" s="18" t="str">
        <f ca="1"/>
        <v>Item_12</v>
      </c>
      <c r="Y144" s="18" t="str">
        <f ca="1"/>
        <v>Item_12</v>
      </c>
      <c r="AA144" s="18" t="str">
        <f ca="1"/>
        <v>Item_134</v>
      </c>
      <c r="AC144" s="18" t="str">
        <f ca="1"/>
        <v>Item_182</v>
      </c>
      <c r="AG144" s="7" t="str">
        <f ca="1"/>
        <v>Item_182</v>
      </c>
      <c r="AH144" s="8">
        <f ca="1"/>
        <v>0.06</v>
      </c>
      <c r="AJ144" s="7" t="str">
        <f ca="1"/>
        <v>Item_182</v>
      </c>
      <c r="AK144">
        <f ca="1"/>
        <v>12.23</v>
      </c>
      <c r="AL144">
        <f ca="1"/>
        <v>1.42</v>
      </c>
      <c r="AM144">
        <f ca="1"/>
        <v>9.4499999999999993</v>
      </c>
      <c r="AN144">
        <f ca="1"/>
        <v>5.19</v>
      </c>
      <c r="AO144" s="8">
        <f ca="1"/>
        <v>15.87</v>
      </c>
      <c r="AQ144" s="7" t="str">
        <f ca="1"/>
        <v>Item_182</v>
      </c>
      <c r="AR144">
        <f ca="1"/>
        <v>12.23</v>
      </c>
      <c r="AS144">
        <f ca="1"/>
        <v>1.42</v>
      </c>
      <c r="AT144">
        <f ca="1"/>
        <v>9.4499999999999993</v>
      </c>
      <c r="AU144">
        <f ca="1"/>
        <v>5.19</v>
      </c>
      <c r="AV144">
        <f ca="1"/>
        <v>15.87</v>
      </c>
      <c r="AW144" s="8">
        <f ca="1"/>
        <v>0.06</v>
      </c>
    </row>
    <row r="145" spans="4:49" x14ac:dyDescent="0.3">
      <c r="D145" s="32" t="s">
        <v>236</v>
      </c>
      <c r="E145" s="33">
        <v>0.99</v>
      </c>
      <c r="F145" s="33">
        <v>-16.260000000000002</v>
      </c>
      <c r="G145" s="33">
        <v>5.29</v>
      </c>
      <c r="H145" s="33">
        <v>14.83</v>
      </c>
      <c r="I145" s="34">
        <v>24.91</v>
      </c>
      <c r="N145" s="18" t="str">
        <f ca="1"/>
        <v>Item_27</v>
      </c>
      <c r="W145" s="18" t="str">
        <f ca="1"/>
        <v>Item_27</v>
      </c>
      <c r="Y145" s="18" t="str">
        <f ca="1"/>
        <v>Item_66</v>
      </c>
      <c r="AA145" s="18" t="str">
        <f ca="1"/>
        <v>Item_271</v>
      </c>
      <c r="AC145" s="18" t="str">
        <f ca="1"/>
        <v>Item_388</v>
      </c>
      <c r="AG145" s="7" t="str">
        <f ca="1"/>
        <v>Item_388</v>
      </c>
      <c r="AH145" s="8">
        <f ca="1"/>
        <v>5.9200000000000003E-2</v>
      </c>
      <c r="AJ145" s="7" t="str">
        <f ca="1"/>
        <v>Item_388</v>
      </c>
      <c r="AK145">
        <f ca="1"/>
        <v>10.86</v>
      </c>
      <c r="AL145">
        <f ca="1"/>
        <v>2.1</v>
      </c>
      <c r="AM145">
        <f ca="1"/>
        <v>22.1</v>
      </c>
      <c r="AN145">
        <f ca="1"/>
        <v>1.02</v>
      </c>
      <c r="AO145" s="8">
        <f ca="1"/>
        <v>9.7799999999999994</v>
      </c>
      <c r="AQ145" s="7" t="str">
        <f ca="1"/>
        <v>Item_388</v>
      </c>
      <c r="AR145">
        <f ca="1"/>
        <v>10.86</v>
      </c>
      <c r="AS145">
        <f ca="1"/>
        <v>2.1</v>
      </c>
      <c r="AT145">
        <f ca="1"/>
        <v>22.1</v>
      </c>
      <c r="AU145">
        <f ca="1"/>
        <v>1.02</v>
      </c>
      <c r="AV145">
        <f ca="1"/>
        <v>9.7799999999999994</v>
      </c>
      <c r="AW145" s="8">
        <f ca="1"/>
        <v>5.9200000000000003E-2</v>
      </c>
    </row>
    <row r="146" spans="4:49" x14ac:dyDescent="0.3">
      <c r="D146" s="32" t="s">
        <v>237</v>
      </c>
      <c r="E146" s="33">
        <v>2.4300000000000002</v>
      </c>
      <c r="F146" s="33">
        <v>-12.54</v>
      </c>
      <c r="G146" s="33">
        <v>15.54</v>
      </c>
      <c r="H146" s="33">
        <v>7.34</v>
      </c>
      <c r="I146" s="34">
        <v>18.32</v>
      </c>
      <c r="N146" s="18" t="str">
        <f ca="1"/>
        <v>Item_50</v>
      </c>
      <c r="W146" s="18" t="str">
        <f ca="1"/>
        <v>Item_50</v>
      </c>
      <c r="Y146" s="18" t="str">
        <f ca="1"/>
        <v>Item_104</v>
      </c>
      <c r="AA146" s="18" t="str">
        <f ca="1"/>
        <v>Item_289</v>
      </c>
      <c r="AC146" s="18" t="str">
        <f ca="1"/>
        <v>Item_251</v>
      </c>
      <c r="AG146" s="7" t="str">
        <f ca="1"/>
        <v>Item_251</v>
      </c>
      <c r="AH146" s="8">
        <f ca="1"/>
        <v>5.8099999999999999E-2</v>
      </c>
      <c r="AJ146" s="7" t="str">
        <f ca="1"/>
        <v>Item_251</v>
      </c>
      <c r="AK146">
        <f ca="1"/>
        <v>2.56</v>
      </c>
      <c r="AL146">
        <f ca="1"/>
        <v>6.83</v>
      </c>
      <c r="AM146">
        <f ca="1"/>
        <v>-9.08</v>
      </c>
      <c r="AN146">
        <f ca="1"/>
        <v>4.5599999999999996</v>
      </c>
      <c r="AO146" s="8">
        <f ca="1"/>
        <v>22.29</v>
      </c>
      <c r="AQ146" s="7" t="str">
        <f ca="1"/>
        <v>Item_251</v>
      </c>
      <c r="AR146">
        <f ca="1"/>
        <v>2.56</v>
      </c>
      <c r="AS146">
        <f ca="1"/>
        <v>6.83</v>
      </c>
      <c r="AT146">
        <f ca="1"/>
        <v>-9.08</v>
      </c>
      <c r="AU146">
        <f ca="1"/>
        <v>4.5599999999999996</v>
      </c>
      <c r="AV146">
        <f ca="1"/>
        <v>22.29</v>
      </c>
      <c r="AW146" s="8">
        <f ca="1"/>
        <v>5.8099999999999999E-2</v>
      </c>
    </row>
    <row r="147" spans="4:49" x14ac:dyDescent="0.3">
      <c r="D147" s="32" t="s">
        <v>238</v>
      </c>
      <c r="E147" s="33">
        <v>3.25</v>
      </c>
      <c r="F147" s="33">
        <v>-11.33</v>
      </c>
      <c r="G147" s="33">
        <v>-3.94</v>
      </c>
      <c r="H147" s="33">
        <v>15.75</v>
      </c>
      <c r="I147" s="34">
        <v>19.37</v>
      </c>
      <c r="N147" s="18" t="str">
        <f ca="1"/>
        <v>Item_185</v>
      </c>
      <c r="W147" s="18" t="str">
        <f ca="1"/>
        <v>Item_185</v>
      </c>
      <c r="Y147" s="18" t="str">
        <f ca="1"/>
        <v>Item_50</v>
      </c>
      <c r="AA147" s="18" t="str">
        <f ca="1"/>
        <v>Item_177</v>
      </c>
      <c r="AC147" s="18" t="str">
        <f ca="1"/>
        <v>Item_80</v>
      </c>
      <c r="AG147" s="7" t="str">
        <f ca="1"/>
        <v>Item_80</v>
      </c>
      <c r="AH147" s="8">
        <f ca="1"/>
        <v>5.67E-2</v>
      </c>
      <c r="AJ147" s="7" t="str">
        <f ca="1"/>
        <v>Item_80</v>
      </c>
      <c r="AK147">
        <f ca="1"/>
        <v>8.33</v>
      </c>
      <c r="AL147">
        <f ca="1"/>
        <v>-17.27</v>
      </c>
      <c r="AM147">
        <f ca="1"/>
        <v>0.43</v>
      </c>
      <c r="AN147">
        <f ca="1"/>
        <v>9.84</v>
      </c>
      <c r="AO147" s="8">
        <f ca="1"/>
        <v>14.66</v>
      </c>
      <c r="AQ147" s="7" t="str">
        <f ca="1"/>
        <v>Item_80</v>
      </c>
      <c r="AR147">
        <f ca="1"/>
        <v>8.33</v>
      </c>
      <c r="AS147">
        <f ca="1"/>
        <v>-17.27</v>
      </c>
      <c r="AT147">
        <f ca="1"/>
        <v>0.43</v>
      </c>
      <c r="AU147">
        <f ca="1"/>
        <v>9.84</v>
      </c>
      <c r="AV147">
        <f ca="1"/>
        <v>14.66</v>
      </c>
      <c r="AW147" s="8">
        <f ca="1"/>
        <v>5.67E-2</v>
      </c>
    </row>
    <row r="148" spans="4:49" x14ac:dyDescent="0.3">
      <c r="D148" s="32" t="s">
        <v>239</v>
      </c>
      <c r="E148" s="33">
        <v>5.79</v>
      </c>
      <c r="F148" s="33">
        <v>-3.15</v>
      </c>
      <c r="G148" s="33">
        <v>7.78</v>
      </c>
      <c r="H148" s="33">
        <v>-5.32</v>
      </c>
      <c r="I148" s="34">
        <v>1.81</v>
      </c>
      <c r="N148" s="18" t="str">
        <f ca="1"/>
        <v>Item_177</v>
      </c>
      <c r="W148" s="18" t="str">
        <f ca="1"/>
        <v>Item_177</v>
      </c>
      <c r="Y148" s="18" t="str">
        <f ca="1"/>
        <v>Item_335</v>
      </c>
      <c r="AA148" s="18" t="str">
        <f ca="1"/>
        <v>Item_346</v>
      </c>
      <c r="AC148" s="18" t="str">
        <f ca="1"/>
        <v>Item_58</v>
      </c>
      <c r="AG148" s="7" t="str">
        <f ca="1"/>
        <v>Item_58</v>
      </c>
      <c r="AH148" s="8">
        <f ca="1"/>
        <v>5.6000000000000001E-2</v>
      </c>
      <c r="AJ148" s="7" t="str">
        <f ca="1"/>
        <v>Item_58</v>
      </c>
      <c r="AK148">
        <f ca="1"/>
        <v>2.54</v>
      </c>
      <c r="AL148">
        <f ca="1"/>
        <v>-17.239999999999998</v>
      </c>
      <c r="AM148">
        <f ca="1"/>
        <v>-3.66</v>
      </c>
      <c r="AN148">
        <f ca="1"/>
        <v>10.98</v>
      </c>
      <c r="AO148" s="8">
        <f ca="1"/>
        <v>12.6</v>
      </c>
      <c r="AQ148" s="7" t="str">
        <f ca="1"/>
        <v>Item_58</v>
      </c>
      <c r="AR148">
        <f ca="1"/>
        <v>2.54</v>
      </c>
      <c r="AS148">
        <f ca="1"/>
        <v>-17.239999999999998</v>
      </c>
      <c r="AT148">
        <f ca="1"/>
        <v>-3.66</v>
      </c>
      <c r="AU148">
        <f ca="1"/>
        <v>10.98</v>
      </c>
      <c r="AV148">
        <f ca="1"/>
        <v>12.6</v>
      </c>
      <c r="AW148" s="8">
        <f ca="1"/>
        <v>5.6000000000000001E-2</v>
      </c>
    </row>
    <row r="149" spans="4:49" x14ac:dyDescent="0.3">
      <c r="D149" s="32" t="s">
        <v>240</v>
      </c>
      <c r="E149" s="33">
        <v>0.83</v>
      </c>
      <c r="F149" s="33">
        <v>6.78</v>
      </c>
      <c r="G149" s="33">
        <v>15.74</v>
      </c>
      <c r="H149" s="33">
        <v>10.99</v>
      </c>
      <c r="I149" s="34">
        <v>2.41</v>
      </c>
      <c r="N149" s="18" t="str">
        <f ca="1"/>
        <v>Item_325</v>
      </c>
      <c r="W149" s="18" t="str">
        <f ca="1"/>
        <v>Item_325</v>
      </c>
      <c r="Y149" s="18" t="str">
        <f ca="1"/>
        <v>Item_150</v>
      </c>
      <c r="AA149" s="18" t="str">
        <f ca="1"/>
        <v>Item_145</v>
      </c>
      <c r="AC149" s="18" t="str">
        <f ca="1"/>
        <v>Item_346</v>
      </c>
      <c r="AG149" s="7" t="str">
        <f ca="1"/>
        <v>Item_346</v>
      </c>
      <c r="AH149" s="8">
        <f ca="1"/>
        <v>5.33E-2</v>
      </c>
      <c r="AJ149" s="7" t="str">
        <f ca="1"/>
        <v>Item_346</v>
      </c>
      <c r="AK149">
        <f ca="1"/>
        <v>-1.34</v>
      </c>
      <c r="AL149">
        <f ca="1"/>
        <v>-6.14</v>
      </c>
      <c r="AM149">
        <f ca="1"/>
        <v>21.8</v>
      </c>
      <c r="AN149">
        <f ca="1"/>
        <v>2.34</v>
      </c>
      <c r="AO149" s="8">
        <f ca="1"/>
        <v>3.03</v>
      </c>
      <c r="AQ149" s="7" t="str">
        <f ca="1"/>
        <v>Item_346</v>
      </c>
      <c r="AR149">
        <f ca="1"/>
        <v>-1.34</v>
      </c>
      <c r="AS149">
        <f ca="1"/>
        <v>-6.14</v>
      </c>
      <c r="AT149">
        <f ca="1"/>
        <v>21.8</v>
      </c>
      <c r="AU149">
        <f ca="1"/>
        <v>2.34</v>
      </c>
      <c r="AV149">
        <f ca="1"/>
        <v>3.03</v>
      </c>
      <c r="AW149" s="8">
        <f ca="1"/>
        <v>5.33E-2</v>
      </c>
    </row>
    <row r="150" spans="4:49" x14ac:dyDescent="0.3">
      <c r="D150" s="32" t="s">
        <v>241</v>
      </c>
      <c r="E150" s="33">
        <v>7.66</v>
      </c>
      <c r="F150" s="33">
        <v>-6.5</v>
      </c>
      <c r="G150" s="33">
        <v>10.050000000000001</v>
      </c>
      <c r="H150" s="33">
        <v>3.16</v>
      </c>
      <c r="I150" s="34">
        <v>6.41</v>
      </c>
      <c r="N150" s="18" t="str">
        <f ca="1"/>
        <v>Item_80</v>
      </c>
      <c r="W150" s="18" t="str">
        <f ca="1"/>
        <v>Item_80</v>
      </c>
      <c r="Y150" s="18" t="str">
        <f ca="1"/>
        <v>Item_27</v>
      </c>
      <c r="AA150" s="18" t="str">
        <f ca="1"/>
        <v>Item_341</v>
      </c>
      <c r="AC150" s="18" t="str">
        <f ca="1"/>
        <v>Item_143</v>
      </c>
      <c r="AG150" s="7" t="str">
        <f ca="1"/>
        <v>Item_143</v>
      </c>
      <c r="AH150" s="8">
        <f ca="1"/>
        <v>5.2200000000000003E-2</v>
      </c>
      <c r="AJ150" s="7" t="str">
        <f ca="1"/>
        <v>Item_143</v>
      </c>
      <c r="AK150">
        <f ca="1"/>
        <v>7.9</v>
      </c>
      <c r="AL150">
        <f ca="1"/>
        <v>5.91</v>
      </c>
      <c r="AM150">
        <f ca="1"/>
        <v>-0.47</v>
      </c>
      <c r="AN150">
        <f ca="1"/>
        <v>12.67</v>
      </c>
      <c r="AO150" s="8">
        <f ca="1"/>
        <v>22.03</v>
      </c>
      <c r="AQ150" s="7" t="str">
        <f ca="1"/>
        <v>Item_143</v>
      </c>
      <c r="AR150">
        <f ca="1"/>
        <v>7.9</v>
      </c>
      <c r="AS150">
        <f ca="1"/>
        <v>5.91</v>
      </c>
      <c r="AT150">
        <f ca="1"/>
        <v>-0.47</v>
      </c>
      <c r="AU150">
        <f ca="1"/>
        <v>12.67</v>
      </c>
      <c r="AV150">
        <f ca="1"/>
        <v>22.03</v>
      </c>
      <c r="AW150" s="8">
        <f ca="1"/>
        <v>5.2200000000000003E-2</v>
      </c>
    </row>
    <row r="151" spans="4:49" x14ac:dyDescent="0.3">
      <c r="D151" s="32" t="s">
        <v>242</v>
      </c>
      <c r="E151" s="33">
        <v>8.3000000000000007</v>
      </c>
      <c r="F151" s="33">
        <v>-6.04</v>
      </c>
      <c r="G151" s="33">
        <v>10.09</v>
      </c>
      <c r="H151" s="33">
        <v>2.66</v>
      </c>
      <c r="I151" s="34">
        <v>-11.87</v>
      </c>
      <c r="N151" s="18" t="str">
        <f ca="1"/>
        <v>Item_155</v>
      </c>
      <c r="W151" s="18" t="str">
        <f ca="1"/>
        <v>Item_155</v>
      </c>
      <c r="Y151" s="18" t="str">
        <f ca="1"/>
        <v>Item_271</v>
      </c>
      <c r="AA151" s="18" t="str">
        <f ca="1"/>
        <v>Item_156</v>
      </c>
      <c r="AC151" s="18" t="str">
        <f ca="1"/>
        <v>Item_233</v>
      </c>
      <c r="AG151" s="7" t="str">
        <f ca="1"/>
        <v>Item_233</v>
      </c>
      <c r="AH151" s="8">
        <f ca="1"/>
        <v>5.1499999999999997E-2</v>
      </c>
      <c r="AJ151" s="7" t="str">
        <f ca="1"/>
        <v>Item_233</v>
      </c>
      <c r="AK151">
        <f ca="1"/>
        <v>-3.63</v>
      </c>
      <c r="AL151">
        <f ca="1"/>
        <v>-14.1</v>
      </c>
      <c r="AM151">
        <f ca="1"/>
        <v>-2.0499999999999998</v>
      </c>
      <c r="AN151">
        <f ca="1"/>
        <v>7.55</v>
      </c>
      <c r="AO151" s="8">
        <f ca="1"/>
        <v>5.66</v>
      </c>
      <c r="AQ151" s="7" t="str">
        <f ca="1"/>
        <v>Item_233</v>
      </c>
      <c r="AR151">
        <f ca="1"/>
        <v>-3.63</v>
      </c>
      <c r="AS151">
        <f ca="1"/>
        <v>-14.1</v>
      </c>
      <c r="AT151">
        <f ca="1"/>
        <v>-2.0499999999999998</v>
      </c>
      <c r="AU151">
        <f ca="1"/>
        <v>7.55</v>
      </c>
      <c r="AV151">
        <f ca="1"/>
        <v>5.66</v>
      </c>
      <c r="AW151" s="8">
        <f ca="1"/>
        <v>5.1499999999999997E-2</v>
      </c>
    </row>
    <row r="152" spans="4:49" x14ac:dyDescent="0.3">
      <c r="D152" s="32" t="s">
        <v>243</v>
      </c>
      <c r="E152" s="33">
        <v>12.23</v>
      </c>
      <c r="F152" s="33">
        <v>10.92</v>
      </c>
      <c r="G152" s="33">
        <v>27.6</v>
      </c>
      <c r="H152" s="33">
        <v>7.76</v>
      </c>
      <c r="I152" s="34">
        <v>-1.48</v>
      </c>
      <c r="N152" s="18" t="str">
        <f ca="1"/>
        <v>Item_200</v>
      </c>
      <c r="W152" s="18" t="str">
        <f ca="1"/>
        <v>Item_200</v>
      </c>
      <c r="Y152" s="18" t="str">
        <f ca="1"/>
        <v>Item_70</v>
      </c>
      <c r="AA152" s="18" t="str">
        <f ca="1"/>
        <v>Item_215</v>
      </c>
      <c r="AC152" s="18" t="str">
        <f ca="1"/>
        <v>Item_275</v>
      </c>
      <c r="AG152" s="7" t="str">
        <f ca="1"/>
        <v>Item_275</v>
      </c>
      <c r="AH152" s="8">
        <f ca="1"/>
        <v>5.0500000000000003E-2</v>
      </c>
      <c r="AJ152" s="7" t="str">
        <f ca="1"/>
        <v>Item_275</v>
      </c>
      <c r="AK152">
        <f ca="1"/>
        <v>8.08</v>
      </c>
      <c r="AL152">
        <f ca="1"/>
        <v>4.49</v>
      </c>
      <c r="AM152">
        <f ca="1"/>
        <v>1.22</v>
      </c>
      <c r="AN152">
        <f ca="1"/>
        <v>-3.61</v>
      </c>
      <c r="AO152" s="8">
        <f ca="1"/>
        <v>7.03</v>
      </c>
      <c r="AQ152" s="7" t="str">
        <f ca="1"/>
        <v>Item_275</v>
      </c>
      <c r="AR152">
        <f ca="1"/>
        <v>8.08</v>
      </c>
      <c r="AS152">
        <f ca="1"/>
        <v>4.49</v>
      </c>
      <c r="AT152">
        <f ca="1"/>
        <v>1.22</v>
      </c>
      <c r="AU152">
        <f ca="1"/>
        <v>-3.61</v>
      </c>
      <c r="AV152">
        <f ca="1"/>
        <v>7.03</v>
      </c>
      <c r="AW152" s="8">
        <f ca="1"/>
        <v>5.0500000000000003E-2</v>
      </c>
    </row>
    <row r="153" spans="4:49" x14ac:dyDescent="0.3">
      <c r="D153" s="32" t="s">
        <v>244</v>
      </c>
      <c r="E153" s="33">
        <v>-0.54</v>
      </c>
      <c r="F153" s="33">
        <v>1.48</v>
      </c>
      <c r="G153" s="33">
        <v>-4.4800000000000004</v>
      </c>
      <c r="H153" s="33">
        <v>-1.1399999999999999</v>
      </c>
      <c r="I153" s="34">
        <v>2.1800000000000002</v>
      </c>
      <c r="N153" s="18" t="str">
        <f ca="1"/>
        <v>Item_263</v>
      </c>
      <c r="W153" s="18" t="str">
        <f ca="1"/>
        <v>Item_263</v>
      </c>
      <c r="Y153" s="18" t="str">
        <f ca="1"/>
        <v>Item_40</v>
      </c>
      <c r="AA153" s="18" t="str">
        <f ca="1"/>
        <v>Item_133</v>
      </c>
      <c r="AC153" s="18" t="str">
        <f ca="1"/>
        <v>Item_8</v>
      </c>
      <c r="AG153" s="7" t="str">
        <f ca="1"/>
        <v>Item_8</v>
      </c>
      <c r="AH153" s="8">
        <f ca="1"/>
        <v>4.9700000000000001E-2</v>
      </c>
      <c r="AJ153" s="7" t="str">
        <f ca="1"/>
        <v>Item_8</v>
      </c>
      <c r="AK153">
        <f ca="1"/>
        <v>-3.59</v>
      </c>
      <c r="AL153">
        <f ca="1"/>
        <v>2.97</v>
      </c>
      <c r="AM153">
        <f ca="1"/>
        <v>-10.48</v>
      </c>
      <c r="AN153">
        <f ca="1"/>
        <v>0.56999999999999995</v>
      </c>
      <c r="AO153" s="8">
        <f ca="1"/>
        <v>13.51</v>
      </c>
      <c r="AQ153" s="7" t="str">
        <f ca="1"/>
        <v>Item_8</v>
      </c>
      <c r="AR153">
        <f ca="1"/>
        <v>-3.59</v>
      </c>
      <c r="AS153">
        <f ca="1"/>
        <v>2.97</v>
      </c>
      <c r="AT153">
        <f ca="1"/>
        <v>-10.48</v>
      </c>
      <c r="AU153">
        <f ca="1"/>
        <v>0.56999999999999995</v>
      </c>
      <c r="AV153">
        <f ca="1"/>
        <v>13.51</v>
      </c>
      <c r="AW153" s="8">
        <f ca="1"/>
        <v>4.9700000000000001E-2</v>
      </c>
    </row>
    <row r="154" spans="4:49" x14ac:dyDescent="0.3">
      <c r="D154" s="32" t="s">
        <v>245</v>
      </c>
      <c r="E154" s="33">
        <v>1.99</v>
      </c>
      <c r="F154" s="33">
        <v>3.16</v>
      </c>
      <c r="G154" s="33">
        <v>6.2</v>
      </c>
      <c r="H154" s="33">
        <v>6.58</v>
      </c>
      <c r="I154" s="34">
        <v>7.71</v>
      </c>
      <c r="N154" s="18" t="str">
        <f ca="1"/>
        <v>Item_157</v>
      </c>
      <c r="W154" s="18" t="str">
        <f ca="1"/>
        <v>Item_157</v>
      </c>
      <c r="Y154" s="18" t="str">
        <f ca="1"/>
        <v>Item_78</v>
      </c>
      <c r="AA154" s="18" t="str">
        <f ca="1"/>
        <v>Item_12</v>
      </c>
      <c r="AC154" s="18" t="str">
        <f ca="1"/>
        <v>Item_145</v>
      </c>
      <c r="AG154" s="7" t="str">
        <f ca="1"/>
        <v>Item_145</v>
      </c>
      <c r="AH154" s="8">
        <f ca="1"/>
        <v>4.8599999999999997E-2</v>
      </c>
      <c r="AJ154" s="7" t="str">
        <f ca="1"/>
        <v>Item_145</v>
      </c>
      <c r="AK154">
        <f ca="1"/>
        <v>7.05</v>
      </c>
      <c r="AL154">
        <f ca="1"/>
        <v>-16.940000000000001</v>
      </c>
      <c r="AM154">
        <f ca="1"/>
        <v>8.3000000000000007</v>
      </c>
      <c r="AN154">
        <f ca="1"/>
        <v>14.4</v>
      </c>
      <c r="AO154" s="8">
        <f ca="1"/>
        <v>13.2</v>
      </c>
      <c r="AQ154" s="7" t="str">
        <f ca="1"/>
        <v>Item_145</v>
      </c>
      <c r="AR154">
        <f ca="1"/>
        <v>7.05</v>
      </c>
      <c r="AS154">
        <f ca="1"/>
        <v>-16.940000000000001</v>
      </c>
      <c r="AT154">
        <f ca="1"/>
        <v>8.3000000000000007</v>
      </c>
      <c r="AU154">
        <f ca="1"/>
        <v>14.4</v>
      </c>
      <c r="AV154">
        <f ca="1"/>
        <v>13.2</v>
      </c>
      <c r="AW154" s="8">
        <f ca="1"/>
        <v>4.8599999999999997E-2</v>
      </c>
    </row>
    <row r="155" spans="4:49" x14ac:dyDescent="0.3">
      <c r="D155" s="32" t="s">
        <v>246</v>
      </c>
      <c r="E155" s="33">
        <v>4.4400000000000004</v>
      </c>
      <c r="F155" s="33">
        <v>8.31</v>
      </c>
      <c r="G155" s="33">
        <v>18.07</v>
      </c>
      <c r="H155" s="33">
        <v>1.1000000000000001</v>
      </c>
      <c r="I155" s="34">
        <v>-3.86</v>
      </c>
      <c r="N155" s="18" t="str">
        <f ca="1"/>
        <v>Item_7</v>
      </c>
      <c r="W155" s="18" t="str">
        <f ca="1"/>
        <v>Item_7</v>
      </c>
      <c r="Y155" s="18" t="str">
        <f ca="1"/>
        <v>Item_21</v>
      </c>
      <c r="AA155" s="18" t="str">
        <f ca="1"/>
        <v>Item_141</v>
      </c>
      <c r="AC155" s="18" t="str">
        <f ca="1"/>
        <v>Item_31</v>
      </c>
      <c r="AG155" s="7" t="str">
        <f ca="1"/>
        <v>Item_31</v>
      </c>
      <c r="AH155" s="8">
        <f ca="1"/>
        <v>4.82E-2</v>
      </c>
      <c r="AJ155" s="7" t="str">
        <f ca="1"/>
        <v>Item_31</v>
      </c>
      <c r="AK155">
        <f ca="1"/>
        <v>6.64</v>
      </c>
      <c r="AL155">
        <f ca="1"/>
        <v>0.68</v>
      </c>
      <c r="AM155">
        <f ca="1"/>
        <v>-13.66</v>
      </c>
      <c r="AN155">
        <f ca="1"/>
        <v>7.22</v>
      </c>
      <c r="AO155" s="8">
        <f ca="1"/>
        <v>2.73</v>
      </c>
      <c r="AQ155" s="7" t="str">
        <f ca="1"/>
        <v>Item_31</v>
      </c>
      <c r="AR155">
        <f ca="1"/>
        <v>6.64</v>
      </c>
      <c r="AS155">
        <f ca="1"/>
        <v>0.68</v>
      </c>
      <c r="AT155">
        <f ca="1"/>
        <v>-13.66</v>
      </c>
      <c r="AU155">
        <f ca="1"/>
        <v>7.22</v>
      </c>
      <c r="AV155">
        <f ca="1"/>
        <v>2.73</v>
      </c>
      <c r="AW155" s="8">
        <f ca="1"/>
        <v>4.82E-2</v>
      </c>
    </row>
    <row r="156" spans="4:49" x14ac:dyDescent="0.3">
      <c r="D156" s="32" t="s">
        <v>247</v>
      </c>
      <c r="E156" s="33">
        <v>2.11</v>
      </c>
      <c r="F156" s="33">
        <v>8.26</v>
      </c>
      <c r="G156" s="33">
        <v>-0.79</v>
      </c>
      <c r="H156" s="33">
        <v>9.57</v>
      </c>
      <c r="I156" s="34">
        <v>0.41</v>
      </c>
      <c r="N156" s="18" t="str">
        <f ca="1"/>
        <v>Item_307</v>
      </c>
      <c r="W156" s="18" t="str">
        <f ca="1"/>
        <v>Item_307</v>
      </c>
      <c r="Y156" s="18" t="str">
        <f ca="1"/>
        <v>Item_137</v>
      </c>
      <c r="AA156" s="18" t="str">
        <f ca="1"/>
        <v>Item_81</v>
      </c>
      <c r="AC156" s="18" t="str">
        <f ca="1"/>
        <v>Item_164</v>
      </c>
      <c r="AG156" s="7" t="str">
        <f ca="1"/>
        <v>Item_164</v>
      </c>
      <c r="AH156" s="8">
        <f ca="1"/>
        <v>4.7800000000000002E-2</v>
      </c>
      <c r="AJ156" s="7" t="str">
        <f ca="1"/>
        <v>Item_164</v>
      </c>
      <c r="AK156">
        <f ca="1"/>
        <v>4.66</v>
      </c>
      <c r="AL156">
        <f ca="1"/>
        <v>2.6</v>
      </c>
      <c r="AM156">
        <f ca="1"/>
        <v>-4.42</v>
      </c>
      <c r="AN156">
        <f ca="1"/>
        <v>-3.53</v>
      </c>
      <c r="AO156" s="8">
        <f ca="1"/>
        <v>1.82</v>
      </c>
      <c r="AQ156" s="7" t="str">
        <f ca="1"/>
        <v>Item_164</v>
      </c>
      <c r="AR156">
        <f ca="1"/>
        <v>4.66</v>
      </c>
      <c r="AS156">
        <f ca="1"/>
        <v>2.6</v>
      </c>
      <c r="AT156">
        <f ca="1"/>
        <v>-4.42</v>
      </c>
      <c r="AU156">
        <f ca="1"/>
        <v>-3.53</v>
      </c>
      <c r="AV156">
        <f ca="1"/>
        <v>1.82</v>
      </c>
      <c r="AW156" s="8">
        <f ca="1"/>
        <v>4.7800000000000002E-2</v>
      </c>
    </row>
    <row r="157" spans="4:49" x14ac:dyDescent="0.3">
      <c r="D157" s="32" t="s">
        <v>248</v>
      </c>
      <c r="E157" s="33">
        <v>7.9</v>
      </c>
      <c r="F157" s="33">
        <v>5.91</v>
      </c>
      <c r="G157" s="33">
        <v>-0.47</v>
      </c>
      <c r="H157" s="33">
        <v>12.67</v>
      </c>
      <c r="I157" s="34">
        <v>22.03</v>
      </c>
      <c r="N157" s="18" t="str">
        <f ca="1"/>
        <v>Item_150</v>
      </c>
      <c r="W157" s="18" t="str">
        <f ca="1"/>
        <v>Item_150</v>
      </c>
      <c r="Y157" s="18" t="str">
        <f ca="1"/>
        <v>Item_325</v>
      </c>
      <c r="AA157" s="18" t="str">
        <f ca="1"/>
        <v>Item_332</v>
      </c>
      <c r="AC157" s="18" t="str">
        <f ca="1"/>
        <v>Item_222</v>
      </c>
      <c r="AG157" s="7" t="str">
        <f ca="1"/>
        <v>Item_222</v>
      </c>
      <c r="AH157" s="8">
        <f ca="1"/>
        <v>4.6600000000000003E-2</v>
      </c>
      <c r="AJ157" s="7" t="str">
        <f ca="1"/>
        <v>Item_222</v>
      </c>
      <c r="AK157">
        <f ca="1"/>
        <v>-3.52</v>
      </c>
      <c r="AL157">
        <f ca="1"/>
        <v>-7.61</v>
      </c>
      <c r="AM157">
        <f ca="1"/>
        <v>5.8</v>
      </c>
      <c r="AN157">
        <f ca="1"/>
        <v>0.28000000000000003</v>
      </c>
      <c r="AO157" s="8">
        <f ca="1"/>
        <v>19.010000000000002</v>
      </c>
      <c r="AQ157" s="7" t="str">
        <f ca="1"/>
        <v>Item_222</v>
      </c>
      <c r="AR157">
        <f ca="1"/>
        <v>-3.52</v>
      </c>
      <c r="AS157">
        <f ca="1"/>
        <v>-7.61</v>
      </c>
      <c r="AT157">
        <f ca="1"/>
        <v>5.8</v>
      </c>
      <c r="AU157">
        <f ca="1"/>
        <v>0.28000000000000003</v>
      </c>
      <c r="AV157">
        <f ca="1"/>
        <v>19.010000000000002</v>
      </c>
      <c r="AW157" s="8">
        <f ca="1"/>
        <v>4.6600000000000003E-2</v>
      </c>
    </row>
    <row r="158" spans="4:49" x14ac:dyDescent="0.3">
      <c r="D158" s="32" t="s">
        <v>249</v>
      </c>
      <c r="E158" s="33">
        <v>4.45</v>
      </c>
      <c r="F158" s="33">
        <v>-9.31</v>
      </c>
      <c r="G158" s="33">
        <v>11.24</v>
      </c>
      <c r="H158" s="33">
        <v>4.33</v>
      </c>
      <c r="I158" s="34">
        <v>9.5500000000000007</v>
      </c>
      <c r="N158" s="18" t="str">
        <f ca="1"/>
        <v>Item_323</v>
      </c>
      <c r="W158" s="18" t="str">
        <f ca="1"/>
        <v>Item_323</v>
      </c>
      <c r="Y158" s="18" t="str">
        <f ca="1"/>
        <v>Item_338</v>
      </c>
      <c r="AA158" s="18" t="str">
        <f ca="1"/>
        <v>Item_15</v>
      </c>
      <c r="AC158" s="18" t="str">
        <f ca="1"/>
        <v>Item_93</v>
      </c>
      <c r="AG158" s="7" t="str">
        <f ca="1"/>
        <v>Item_93</v>
      </c>
      <c r="AH158" s="8">
        <f ca="1"/>
        <v>4.4600000000000001E-2</v>
      </c>
      <c r="AJ158" s="7" t="str">
        <f ca="1"/>
        <v>Item_93</v>
      </c>
      <c r="AK158">
        <f ca="1"/>
        <v>6.29</v>
      </c>
      <c r="AL158">
        <f ca="1"/>
        <v>6.57</v>
      </c>
      <c r="AM158">
        <f ca="1"/>
        <v>-13.48</v>
      </c>
      <c r="AN158">
        <f ca="1"/>
        <v>11.44</v>
      </c>
      <c r="AO158" s="8">
        <f ca="1"/>
        <v>10.86</v>
      </c>
      <c r="AQ158" s="7" t="str">
        <f ca="1"/>
        <v>Item_93</v>
      </c>
      <c r="AR158">
        <f ca="1"/>
        <v>6.29</v>
      </c>
      <c r="AS158">
        <f ca="1"/>
        <v>6.57</v>
      </c>
      <c r="AT158">
        <f ca="1"/>
        <v>-13.48</v>
      </c>
      <c r="AU158">
        <f ca="1"/>
        <v>11.44</v>
      </c>
      <c r="AV158">
        <f ca="1"/>
        <v>10.86</v>
      </c>
      <c r="AW158" s="8">
        <f ca="1"/>
        <v>4.4600000000000001E-2</v>
      </c>
    </row>
    <row r="159" spans="4:49" x14ac:dyDescent="0.3">
      <c r="D159" s="32" t="s">
        <v>250</v>
      </c>
      <c r="E159" s="33">
        <v>7.05</v>
      </c>
      <c r="F159" s="33">
        <v>-16.940000000000001</v>
      </c>
      <c r="G159" s="33">
        <v>8.3000000000000007</v>
      </c>
      <c r="H159" s="33">
        <v>14.4</v>
      </c>
      <c r="I159" s="34">
        <v>13.2</v>
      </c>
      <c r="N159" s="18" t="str">
        <f ca="1"/>
        <v>Item_209</v>
      </c>
      <c r="W159" s="18" t="str">
        <f ca="1"/>
        <v>Item_209</v>
      </c>
      <c r="Y159" s="18" t="str">
        <f ca="1"/>
        <v>Item_57</v>
      </c>
      <c r="AA159" s="18" t="str">
        <f ca="1"/>
        <v>Item_111</v>
      </c>
      <c r="AC159" s="18" t="str">
        <f ca="1"/>
        <v>Item_319</v>
      </c>
      <c r="AG159" s="7" t="str">
        <f ca="1"/>
        <v>Item_319</v>
      </c>
      <c r="AH159" s="8">
        <f ca="1"/>
        <v>4.4400000000000002E-2</v>
      </c>
      <c r="AJ159" s="7" t="str">
        <f ca="1"/>
        <v>Item_319</v>
      </c>
      <c r="AK159">
        <f ca="1"/>
        <v>8.82</v>
      </c>
      <c r="AL159">
        <f ca="1"/>
        <v>2.88</v>
      </c>
      <c r="AM159">
        <f ca="1"/>
        <v>21.35</v>
      </c>
      <c r="AN159">
        <f ca="1"/>
        <v>3.71</v>
      </c>
      <c r="AO159" s="8">
        <f ca="1"/>
        <v>5.69</v>
      </c>
      <c r="AQ159" s="7" t="str">
        <f ca="1"/>
        <v>Item_319</v>
      </c>
      <c r="AR159">
        <f ca="1"/>
        <v>8.82</v>
      </c>
      <c r="AS159">
        <f ca="1"/>
        <v>2.88</v>
      </c>
      <c r="AT159">
        <f ca="1"/>
        <v>21.35</v>
      </c>
      <c r="AU159">
        <f ca="1"/>
        <v>3.71</v>
      </c>
      <c r="AV159">
        <f ca="1"/>
        <v>5.69</v>
      </c>
      <c r="AW159" s="8">
        <f ca="1"/>
        <v>4.4400000000000002E-2</v>
      </c>
    </row>
    <row r="160" spans="4:49" x14ac:dyDescent="0.3">
      <c r="D160" s="32" t="s">
        <v>251</v>
      </c>
      <c r="E160" s="33">
        <v>-1.83</v>
      </c>
      <c r="F160" s="33">
        <v>-12.93</v>
      </c>
      <c r="G160" s="33">
        <v>2.7</v>
      </c>
      <c r="H160" s="33">
        <v>8.82</v>
      </c>
      <c r="I160" s="34">
        <v>15.05</v>
      </c>
      <c r="N160" s="18" t="str">
        <f ca="1"/>
        <v>Item_273</v>
      </c>
      <c r="W160" s="18" t="str">
        <f ca="1"/>
        <v>Item_273</v>
      </c>
      <c r="Y160" s="18" t="str">
        <f ca="1"/>
        <v>Item_47</v>
      </c>
      <c r="AA160" s="18" t="str">
        <f ca="1"/>
        <v>Item_46</v>
      </c>
      <c r="AC160" s="18" t="str">
        <f ca="1"/>
        <v>Item_262</v>
      </c>
      <c r="AG160" s="7" t="str">
        <f ca="1"/>
        <v>Item_262</v>
      </c>
      <c r="AH160" s="8">
        <f ca="1"/>
        <v>4.3799999999999999E-2</v>
      </c>
      <c r="AJ160" s="7" t="str">
        <f ca="1"/>
        <v>Item_262</v>
      </c>
      <c r="AK160">
        <f ca="1"/>
        <v>0.34</v>
      </c>
      <c r="AL160">
        <f ca="1"/>
        <v>-16.75</v>
      </c>
      <c r="AM160">
        <f ca="1"/>
        <v>-7.06</v>
      </c>
      <c r="AN160">
        <f ca="1"/>
        <v>8.4499999999999993</v>
      </c>
      <c r="AO160" s="8">
        <f ca="1"/>
        <v>10.57</v>
      </c>
      <c r="AQ160" s="7" t="str">
        <f ca="1"/>
        <v>Item_262</v>
      </c>
      <c r="AR160">
        <f ca="1"/>
        <v>0.34</v>
      </c>
      <c r="AS160">
        <f ca="1"/>
        <v>-16.75</v>
      </c>
      <c r="AT160">
        <f ca="1"/>
        <v>-7.06</v>
      </c>
      <c r="AU160">
        <f ca="1"/>
        <v>8.4499999999999993</v>
      </c>
      <c r="AV160">
        <f ca="1"/>
        <v>10.57</v>
      </c>
      <c r="AW160" s="8">
        <f ca="1"/>
        <v>4.3799999999999999E-2</v>
      </c>
    </row>
    <row r="161" spans="4:49" x14ac:dyDescent="0.3">
      <c r="D161" s="32" t="s">
        <v>252</v>
      </c>
      <c r="E161" s="33">
        <v>7.07</v>
      </c>
      <c r="F161" s="33">
        <v>-3.98</v>
      </c>
      <c r="G161" s="33">
        <v>3.88</v>
      </c>
      <c r="H161" s="33">
        <v>9.15</v>
      </c>
      <c r="I161" s="34">
        <v>-0.35</v>
      </c>
      <c r="N161" s="18" t="str">
        <f ca="1"/>
        <v>Item_268</v>
      </c>
      <c r="W161" s="18" t="str">
        <f ca="1"/>
        <v>Item_268</v>
      </c>
      <c r="Y161" s="18" t="str">
        <f ca="1"/>
        <v>Item_263</v>
      </c>
      <c r="AA161" s="18" t="str">
        <f ca="1"/>
        <v>Item_5</v>
      </c>
      <c r="AC161" s="18" t="str">
        <f ca="1"/>
        <v>Item_179</v>
      </c>
      <c r="AG161" s="7" t="str">
        <f ca="1"/>
        <v>Item_179</v>
      </c>
      <c r="AH161" s="8">
        <f ca="1"/>
        <v>4.3799999999999999E-2</v>
      </c>
      <c r="AJ161" s="7" t="str">
        <f ca="1"/>
        <v>Item_179</v>
      </c>
      <c r="AK161">
        <f ca="1"/>
        <v>6.41</v>
      </c>
      <c r="AL161">
        <f ca="1"/>
        <v>-9.56</v>
      </c>
      <c r="AM161">
        <f ca="1"/>
        <v>21.32</v>
      </c>
      <c r="AN161">
        <f ca="1"/>
        <v>7.84</v>
      </c>
      <c r="AO161" s="8">
        <f ca="1"/>
        <v>13.17</v>
      </c>
      <c r="AQ161" s="7" t="str">
        <f ca="1"/>
        <v>Item_179</v>
      </c>
      <c r="AR161">
        <f ca="1"/>
        <v>6.41</v>
      </c>
      <c r="AS161">
        <f ca="1"/>
        <v>-9.56</v>
      </c>
      <c r="AT161">
        <f ca="1"/>
        <v>21.32</v>
      </c>
      <c r="AU161">
        <f ca="1"/>
        <v>7.84</v>
      </c>
      <c r="AV161">
        <f ca="1"/>
        <v>13.17</v>
      </c>
      <c r="AW161" s="8">
        <f ca="1"/>
        <v>4.3799999999999999E-2</v>
      </c>
    </row>
    <row r="162" spans="4:49" x14ac:dyDescent="0.3">
      <c r="D162" s="32" t="s">
        <v>253</v>
      </c>
      <c r="E162" s="33">
        <v>4.74</v>
      </c>
      <c r="F162" s="33">
        <v>5.26</v>
      </c>
      <c r="G162" s="33">
        <v>-0.17</v>
      </c>
      <c r="H162" s="33">
        <v>6.98</v>
      </c>
      <c r="I162" s="34">
        <v>1.44</v>
      </c>
      <c r="N162" s="18" t="str">
        <f ca="1"/>
        <v>Item_1</v>
      </c>
      <c r="W162" s="18" t="str">
        <f ca="1"/>
        <v>Item_1</v>
      </c>
      <c r="Y162" s="18" t="str">
        <f ca="1"/>
        <v>Item_346</v>
      </c>
      <c r="AA162" s="18" t="str">
        <f ca="1"/>
        <v>Item_163</v>
      </c>
      <c r="AC162" s="18" t="str">
        <f ca="1"/>
        <v>Item_287</v>
      </c>
      <c r="AG162" s="7" t="str">
        <f ca="1"/>
        <v>Item_287</v>
      </c>
      <c r="AH162" s="8">
        <f ca="1"/>
        <v>4.3400000000000001E-2</v>
      </c>
      <c r="AJ162" s="7" t="str">
        <f ca="1"/>
        <v>Item_287</v>
      </c>
      <c r="AK162">
        <f ca="1"/>
        <v>6.16</v>
      </c>
      <c r="AL162">
        <f ca="1"/>
        <v>1.03</v>
      </c>
      <c r="AM162">
        <f ca="1"/>
        <v>-13.42</v>
      </c>
      <c r="AN162">
        <f ca="1"/>
        <v>9.4499999999999993</v>
      </c>
      <c r="AO162" s="8">
        <f ca="1"/>
        <v>9.4700000000000006</v>
      </c>
      <c r="AQ162" s="7" t="str">
        <f ca="1"/>
        <v>Item_287</v>
      </c>
      <c r="AR162">
        <f ca="1"/>
        <v>6.16</v>
      </c>
      <c r="AS162">
        <f ca="1"/>
        <v>1.03</v>
      </c>
      <c r="AT162">
        <f ca="1"/>
        <v>-13.42</v>
      </c>
      <c r="AU162">
        <f ca="1"/>
        <v>9.4499999999999993</v>
      </c>
      <c r="AV162">
        <f ca="1"/>
        <v>9.4700000000000006</v>
      </c>
      <c r="AW162" s="8">
        <f ca="1"/>
        <v>4.3400000000000001E-2</v>
      </c>
    </row>
    <row r="163" spans="4:49" x14ac:dyDescent="0.3">
      <c r="D163" s="32" t="s">
        <v>254</v>
      </c>
      <c r="E163" s="33">
        <v>-0.89</v>
      </c>
      <c r="F163" s="33">
        <v>4.01</v>
      </c>
      <c r="G163" s="33">
        <v>-7.02</v>
      </c>
      <c r="H163" s="33">
        <v>5.38</v>
      </c>
      <c r="I163" s="34">
        <v>14.4</v>
      </c>
      <c r="N163" s="18" t="str">
        <f ca="1"/>
        <v>Item_262</v>
      </c>
      <c r="W163" s="18" t="str">
        <f ca="1"/>
        <v>Item_262</v>
      </c>
      <c r="Y163" s="18" t="str">
        <f ca="1"/>
        <v>Item_1</v>
      </c>
      <c r="AA163" s="18" t="str">
        <f ca="1"/>
        <v>Item_200</v>
      </c>
      <c r="AC163" s="18" t="str">
        <f ca="1"/>
        <v>Item_270</v>
      </c>
      <c r="AG163" s="7" t="str">
        <f ca="1"/>
        <v>Item_270</v>
      </c>
      <c r="AH163" s="8">
        <f ca="1"/>
        <v>4.3299999999999998E-2</v>
      </c>
      <c r="AJ163" s="7" t="str">
        <f ca="1"/>
        <v>Item_270</v>
      </c>
      <c r="AK163">
        <f ca="1"/>
        <v>6.44</v>
      </c>
      <c r="AL163">
        <f ca="1"/>
        <v>-6.42</v>
      </c>
      <c r="AM163">
        <f ca="1"/>
        <v>13.78</v>
      </c>
      <c r="AN163">
        <f ca="1"/>
        <v>8.86</v>
      </c>
      <c r="AO163" s="8">
        <f ca="1"/>
        <v>21.64</v>
      </c>
      <c r="AQ163" s="7" t="str">
        <f ca="1"/>
        <v>Item_270</v>
      </c>
      <c r="AR163">
        <f ca="1"/>
        <v>6.44</v>
      </c>
      <c r="AS163">
        <f ca="1"/>
        <v>-6.42</v>
      </c>
      <c r="AT163">
        <f ca="1"/>
        <v>13.78</v>
      </c>
      <c r="AU163">
        <f ca="1"/>
        <v>8.86</v>
      </c>
      <c r="AV163">
        <f ca="1"/>
        <v>21.64</v>
      </c>
      <c r="AW163" s="8">
        <f ca="1"/>
        <v>4.3299999999999998E-2</v>
      </c>
    </row>
    <row r="164" spans="4:49" x14ac:dyDescent="0.3">
      <c r="D164" s="32" t="s">
        <v>255</v>
      </c>
      <c r="E164" s="33">
        <v>8.06</v>
      </c>
      <c r="F164" s="33">
        <v>4.01</v>
      </c>
      <c r="G164" s="33">
        <v>3.16</v>
      </c>
      <c r="H164" s="33">
        <v>3.42</v>
      </c>
      <c r="I164" s="34">
        <v>-11.64</v>
      </c>
      <c r="N164" s="18" t="str">
        <f ca="1"/>
        <v>Item_355</v>
      </c>
      <c r="W164" s="18" t="str">
        <f ca="1"/>
        <v>Item_355</v>
      </c>
      <c r="Y164" s="18" t="str">
        <f ca="1"/>
        <v>Item_233</v>
      </c>
      <c r="AA164" s="18" t="str">
        <f ca="1"/>
        <v>Item_190</v>
      </c>
      <c r="AC164" s="18" t="str">
        <f ca="1"/>
        <v>Item_86</v>
      </c>
      <c r="AG164" s="7" t="str">
        <f ca="1"/>
        <v>Item_86</v>
      </c>
      <c r="AH164" s="8">
        <f ca="1"/>
        <v>4.2099999999999999E-2</v>
      </c>
      <c r="AJ164" s="7" t="str">
        <f ca="1"/>
        <v>Item_86</v>
      </c>
      <c r="AK164">
        <f ca="1"/>
        <v>2.13</v>
      </c>
      <c r="AL164">
        <f ca="1"/>
        <v>1.47</v>
      </c>
      <c r="AM164">
        <f ca="1"/>
        <v>1.24</v>
      </c>
      <c r="AN164">
        <f ca="1"/>
        <v>17.09</v>
      </c>
      <c r="AO164" s="8">
        <f ca="1"/>
        <v>15.29</v>
      </c>
      <c r="AQ164" s="7" t="str">
        <f ca="1"/>
        <v>Item_86</v>
      </c>
      <c r="AR164">
        <f ca="1"/>
        <v>2.13</v>
      </c>
      <c r="AS164">
        <f ca="1"/>
        <v>1.47</v>
      </c>
      <c r="AT164">
        <f ca="1"/>
        <v>1.24</v>
      </c>
      <c r="AU164">
        <f ca="1"/>
        <v>17.09</v>
      </c>
      <c r="AV164">
        <f ca="1"/>
        <v>15.29</v>
      </c>
      <c r="AW164" s="8">
        <f ca="1"/>
        <v>4.2099999999999999E-2</v>
      </c>
    </row>
    <row r="165" spans="4:49" x14ac:dyDescent="0.3">
      <c r="D165" s="32" t="s">
        <v>256</v>
      </c>
      <c r="E165" s="33">
        <v>-2.89</v>
      </c>
      <c r="F165" s="33">
        <v>-2.08</v>
      </c>
      <c r="G165" s="33">
        <v>7.08</v>
      </c>
      <c r="H165" s="33">
        <v>6.28</v>
      </c>
      <c r="I165" s="34">
        <v>13.84</v>
      </c>
      <c r="N165" s="18" t="str">
        <f ca="1"/>
        <v>Item_302</v>
      </c>
      <c r="W165" s="18" t="str">
        <f ca="1"/>
        <v>Item_302</v>
      </c>
      <c r="Y165" s="18" t="str">
        <f ca="1"/>
        <v>Item_308</v>
      </c>
      <c r="AA165" s="18" t="str">
        <f ca="1"/>
        <v>Item_62</v>
      </c>
      <c r="AC165" s="18" t="str">
        <f ca="1"/>
        <v>Item_5</v>
      </c>
      <c r="AG165" s="7" t="str">
        <f ca="1"/>
        <v>Item_5</v>
      </c>
      <c r="AH165" s="8">
        <f ca="1"/>
        <v>4.1399999999999999E-2</v>
      </c>
      <c r="AJ165" s="7" t="str">
        <f ca="1"/>
        <v>Item_5</v>
      </c>
      <c r="AK165">
        <f ca="1"/>
        <v>9.69</v>
      </c>
      <c r="AL165">
        <f ca="1"/>
        <v>-16.649999999999999</v>
      </c>
      <c r="AM165">
        <f ca="1"/>
        <v>13.54</v>
      </c>
      <c r="AN165">
        <f ca="1"/>
        <v>1.0900000000000001</v>
      </c>
      <c r="AO165" s="8">
        <f ca="1"/>
        <v>10.57</v>
      </c>
      <c r="AQ165" s="7" t="str">
        <f ca="1"/>
        <v>Item_5</v>
      </c>
      <c r="AR165">
        <f ca="1"/>
        <v>9.69</v>
      </c>
      <c r="AS165">
        <f ca="1"/>
        <v>-16.649999999999999</v>
      </c>
      <c r="AT165">
        <f ca="1"/>
        <v>13.54</v>
      </c>
      <c r="AU165">
        <f ca="1"/>
        <v>1.0900000000000001</v>
      </c>
      <c r="AV165">
        <f ca="1"/>
        <v>10.57</v>
      </c>
      <c r="AW165" s="8">
        <f ca="1"/>
        <v>4.1399999999999999E-2</v>
      </c>
    </row>
    <row r="166" spans="4:49" x14ac:dyDescent="0.3">
      <c r="D166" s="32" t="s">
        <v>257</v>
      </c>
      <c r="E166" s="33">
        <v>10.54</v>
      </c>
      <c r="F166" s="33">
        <v>-7.86</v>
      </c>
      <c r="G166" s="33">
        <v>7.5</v>
      </c>
      <c r="H166" s="33">
        <v>4.51</v>
      </c>
      <c r="I166" s="34">
        <v>0.9</v>
      </c>
      <c r="N166" s="18" t="str">
        <f ca="1"/>
        <v>Item_335</v>
      </c>
      <c r="W166" s="18" t="str">
        <f ca="1"/>
        <v>Item_335</v>
      </c>
      <c r="Y166" s="18" t="str">
        <f ca="1"/>
        <v>Item_115</v>
      </c>
      <c r="AA166" s="18" t="str">
        <f ca="1"/>
        <v>Item_47</v>
      </c>
      <c r="AC166" s="18" t="str">
        <f ca="1"/>
        <v>Item_90</v>
      </c>
      <c r="AG166" s="7" t="str">
        <f ca="1"/>
        <v>Item_90</v>
      </c>
      <c r="AH166" s="8">
        <f ca="1"/>
        <v>4.1200000000000001E-2</v>
      </c>
      <c r="AJ166" s="7" t="str">
        <f ca="1"/>
        <v>Item_90</v>
      </c>
      <c r="AK166">
        <f ca="1"/>
        <v>-3.4</v>
      </c>
      <c r="AL166">
        <f ca="1"/>
        <v>-13.58</v>
      </c>
      <c r="AM166">
        <f ca="1"/>
        <v>-6.51</v>
      </c>
      <c r="AN166">
        <f ca="1"/>
        <v>5.53</v>
      </c>
      <c r="AO166" s="8">
        <f ca="1"/>
        <v>-0.38</v>
      </c>
      <c r="AQ166" s="7" t="str">
        <f ca="1"/>
        <v>Item_90</v>
      </c>
      <c r="AR166">
        <f ca="1"/>
        <v>-3.4</v>
      </c>
      <c r="AS166">
        <f ca="1"/>
        <v>-13.58</v>
      </c>
      <c r="AT166">
        <f ca="1"/>
        <v>-6.51</v>
      </c>
      <c r="AU166">
        <f ca="1"/>
        <v>5.53</v>
      </c>
      <c r="AV166">
        <f ca="1"/>
        <v>-0.38</v>
      </c>
      <c r="AW166" s="8">
        <f ca="1"/>
        <v>4.1200000000000001E-2</v>
      </c>
    </row>
    <row r="167" spans="4:49" x14ac:dyDescent="0.3">
      <c r="D167" s="32" t="s">
        <v>258</v>
      </c>
      <c r="E167" s="33">
        <v>3.95</v>
      </c>
      <c r="F167" s="33">
        <v>4.96</v>
      </c>
      <c r="G167" s="33">
        <v>0.68</v>
      </c>
      <c r="H167" s="33">
        <v>8.94</v>
      </c>
      <c r="I167" s="34">
        <v>2.6</v>
      </c>
      <c r="N167" s="18" t="str">
        <f ca="1"/>
        <v>Item_112</v>
      </c>
      <c r="W167" s="18" t="str">
        <f ca="1"/>
        <v>Item_112</v>
      </c>
      <c r="Y167" s="18" t="str">
        <f ca="1"/>
        <v>Item_185</v>
      </c>
      <c r="AA167" s="18" t="str">
        <f ca="1"/>
        <v>Item_174</v>
      </c>
      <c r="AC167" s="18" t="str">
        <f ca="1"/>
        <v>Item_356</v>
      </c>
      <c r="AG167" s="7" t="str">
        <f ca="1"/>
        <v>Item_356</v>
      </c>
      <c r="AH167" s="8">
        <f ca="1"/>
        <v>4.0399999999999998E-2</v>
      </c>
      <c r="AJ167" s="7" t="str">
        <f ca="1"/>
        <v>Item_356</v>
      </c>
      <c r="AK167">
        <f ca="1"/>
        <v>-0.11</v>
      </c>
      <c r="AL167">
        <f ca="1"/>
        <v>1.97</v>
      </c>
      <c r="AM167">
        <f ca="1"/>
        <v>19</v>
      </c>
      <c r="AN167">
        <f ca="1"/>
        <v>5.18</v>
      </c>
      <c r="AO167" s="8">
        <f ca="1"/>
        <v>21.51</v>
      </c>
      <c r="AQ167" s="7" t="str">
        <f ca="1"/>
        <v>Item_356</v>
      </c>
      <c r="AR167">
        <f ca="1"/>
        <v>-0.11</v>
      </c>
      <c r="AS167">
        <f ca="1"/>
        <v>1.97</v>
      </c>
      <c r="AT167">
        <f ca="1"/>
        <v>19</v>
      </c>
      <c r="AU167">
        <f ca="1"/>
        <v>5.18</v>
      </c>
      <c r="AV167">
        <f ca="1"/>
        <v>21.51</v>
      </c>
      <c r="AW167" s="8">
        <f ca="1"/>
        <v>4.0399999999999998E-2</v>
      </c>
    </row>
    <row r="168" spans="4:49" x14ac:dyDescent="0.3">
      <c r="D168" s="32" t="s">
        <v>259</v>
      </c>
      <c r="E168" s="33">
        <v>3.71</v>
      </c>
      <c r="F168" s="33">
        <v>0.54</v>
      </c>
      <c r="G168" s="33">
        <v>21.04</v>
      </c>
      <c r="H168" s="33">
        <v>21.5</v>
      </c>
      <c r="I168" s="34">
        <v>20.28</v>
      </c>
      <c r="N168" s="18" t="str">
        <f ca="1"/>
        <v>Item_276</v>
      </c>
      <c r="W168" s="18" t="str">
        <f ca="1"/>
        <v>Item_276</v>
      </c>
      <c r="Y168" s="18" t="str">
        <f ca="1"/>
        <v>Item_132</v>
      </c>
      <c r="AA168" s="18" t="str">
        <f ca="1"/>
        <v>Item_263</v>
      </c>
      <c r="AC168" s="18" t="str">
        <f ca="1"/>
        <v>Item_381</v>
      </c>
      <c r="AG168" s="7" t="str">
        <f ca="1"/>
        <v>Item_381</v>
      </c>
      <c r="AH168" s="8">
        <f ca="1"/>
        <v>3.9899999999999998E-2</v>
      </c>
      <c r="AJ168" s="7" t="str">
        <f ca="1"/>
        <v>Item_381</v>
      </c>
      <c r="AK168">
        <f ca="1"/>
        <v>-3.37</v>
      </c>
      <c r="AL168">
        <f ca="1"/>
        <v>-8.58</v>
      </c>
      <c r="AM168">
        <f ca="1"/>
        <v>10.74</v>
      </c>
      <c r="AN168">
        <f ca="1"/>
        <v>8.73</v>
      </c>
      <c r="AO168" s="8">
        <f ca="1"/>
        <v>10.44</v>
      </c>
      <c r="AQ168" s="7" t="str">
        <f ca="1"/>
        <v>Item_381</v>
      </c>
      <c r="AR168">
        <f ca="1"/>
        <v>-3.37</v>
      </c>
      <c r="AS168">
        <f ca="1"/>
        <v>-8.58</v>
      </c>
      <c r="AT168">
        <f ca="1"/>
        <v>10.74</v>
      </c>
      <c r="AU168">
        <f ca="1"/>
        <v>8.73</v>
      </c>
      <c r="AV168">
        <f ca="1"/>
        <v>10.44</v>
      </c>
      <c r="AW168" s="8">
        <f ca="1"/>
        <v>3.9899999999999998E-2</v>
      </c>
    </row>
    <row r="169" spans="4:49" x14ac:dyDescent="0.3">
      <c r="D169" s="32" t="s">
        <v>260</v>
      </c>
      <c r="E169" s="33">
        <v>6</v>
      </c>
      <c r="F169" s="33">
        <v>-4.1399999999999997</v>
      </c>
      <c r="G169" s="33">
        <v>-15.29</v>
      </c>
      <c r="H169" s="33">
        <v>4.93</v>
      </c>
      <c r="I169" s="34">
        <v>-8.39</v>
      </c>
      <c r="N169" s="18" t="str">
        <f ca="1"/>
        <v>Item_316</v>
      </c>
      <c r="W169" s="18" t="str">
        <f ca="1"/>
        <v>Item_316</v>
      </c>
      <c r="Y169" s="18" t="str">
        <f ca="1"/>
        <v>Item_262</v>
      </c>
      <c r="AA169" s="18" t="str">
        <f ca="1"/>
        <v>Item_49</v>
      </c>
      <c r="AC169" s="18" t="str">
        <f ca="1"/>
        <v>Item_129</v>
      </c>
      <c r="AG169" s="7" t="str">
        <f ca="1"/>
        <v>Item_129</v>
      </c>
      <c r="AH169" s="8">
        <f ca="1"/>
        <v>3.9399999999999998E-2</v>
      </c>
      <c r="AJ169" s="7" t="str">
        <f ca="1"/>
        <v>Item_129</v>
      </c>
      <c r="AK169">
        <f ca="1"/>
        <v>6.33</v>
      </c>
      <c r="AL169">
        <f ca="1"/>
        <v>-16.57</v>
      </c>
      <c r="AM169">
        <f ca="1"/>
        <v>4.1399999999999997</v>
      </c>
      <c r="AN169">
        <f ca="1"/>
        <v>6.96</v>
      </c>
      <c r="AO169" s="8">
        <f ca="1"/>
        <v>6.38</v>
      </c>
      <c r="AQ169" s="7" t="str">
        <f ca="1"/>
        <v>Item_129</v>
      </c>
      <c r="AR169">
        <f ca="1"/>
        <v>6.33</v>
      </c>
      <c r="AS169">
        <f ca="1"/>
        <v>-16.57</v>
      </c>
      <c r="AT169">
        <f ca="1"/>
        <v>4.1399999999999997</v>
      </c>
      <c r="AU169">
        <f ca="1"/>
        <v>6.96</v>
      </c>
      <c r="AV169">
        <f ca="1"/>
        <v>6.38</v>
      </c>
      <c r="AW169" s="8">
        <f ca="1"/>
        <v>3.9399999999999998E-2</v>
      </c>
    </row>
    <row r="170" spans="4:49" x14ac:dyDescent="0.3">
      <c r="D170" s="32" t="s">
        <v>261</v>
      </c>
      <c r="E170" s="33">
        <v>1.97</v>
      </c>
      <c r="F170" s="33">
        <v>13.31</v>
      </c>
      <c r="G170" s="33">
        <v>3.24</v>
      </c>
      <c r="H170" s="33">
        <v>7.77</v>
      </c>
      <c r="I170" s="34">
        <v>-1.51</v>
      </c>
      <c r="N170" s="18" t="str">
        <f ca="1"/>
        <v>Item_26</v>
      </c>
      <c r="W170" s="18" t="str">
        <f ca="1"/>
        <v>Item_26</v>
      </c>
      <c r="Y170" s="18" t="str">
        <f ca="1"/>
        <v>Item_276</v>
      </c>
      <c r="AA170" s="18" t="str">
        <f ca="1"/>
        <v>Item_93</v>
      </c>
      <c r="AC170" s="18" t="str">
        <f ca="1"/>
        <v>Item_42</v>
      </c>
      <c r="AG170" s="7" t="str">
        <f ca="1"/>
        <v>Item_42</v>
      </c>
      <c r="AH170" s="8">
        <f ca="1"/>
        <v>3.8600000000000002E-2</v>
      </c>
      <c r="AJ170" s="7" t="str">
        <f ca="1"/>
        <v>Item_42</v>
      </c>
      <c r="AK170">
        <f ca="1"/>
        <v>5.0599999999999996</v>
      </c>
      <c r="AL170">
        <f ca="1"/>
        <v>4.83</v>
      </c>
      <c r="AM170">
        <f ca="1"/>
        <v>21.06</v>
      </c>
      <c r="AN170">
        <f ca="1"/>
        <v>14.73</v>
      </c>
      <c r="AO170" s="8">
        <f ca="1"/>
        <v>-4.57</v>
      </c>
      <c r="AQ170" s="7" t="str">
        <f ca="1"/>
        <v>Item_42</v>
      </c>
      <c r="AR170">
        <f ca="1"/>
        <v>5.0599999999999996</v>
      </c>
      <c r="AS170">
        <f ca="1"/>
        <v>4.83</v>
      </c>
      <c r="AT170">
        <f ca="1"/>
        <v>21.06</v>
      </c>
      <c r="AU170">
        <f ca="1"/>
        <v>14.73</v>
      </c>
      <c r="AV170">
        <f ca="1"/>
        <v>-4.57</v>
      </c>
      <c r="AW170" s="8">
        <f ca="1"/>
        <v>3.8600000000000002E-2</v>
      </c>
    </row>
    <row r="171" spans="4:49" x14ac:dyDescent="0.3">
      <c r="D171" s="32" t="s">
        <v>262</v>
      </c>
      <c r="E171" s="33">
        <v>-1.03</v>
      </c>
      <c r="F171" s="33">
        <v>4.7300000000000004</v>
      </c>
      <c r="G171" s="33">
        <v>0.82</v>
      </c>
      <c r="H171" s="33">
        <v>10.199999999999999</v>
      </c>
      <c r="I171" s="34">
        <v>19.38</v>
      </c>
      <c r="N171" s="18" t="str">
        <f ca="1"/>
        <v>Item_40</v>
      </c>
      <c r="W171" s="18" t="str">
        <f ca="1"/>
        <v>Item_40</v>
      </c>
      <c r="Y171" s="18" t="str">
        <f ca="1"/>
        <v>Item_268</v>
      </c>
      <c r="AA171" s="18" t="str">
        <f ca="1"/>
        <v>Item_273</v>
      </c>
      <c r="AC171" s="18" t="str">
        <f ca="1"/>
        <v>Item_78</v>
      </c>
      <c r="AG171" s="7" t="str">
        <f ca="1"/>
        <v>Item_78</v>
      </c>
      <c r="AH171" s="8">
        <f ca="1"/>
        <v>3.7699999999999997E-2</v>
      </c>
      <c r="AJ171" s="7" t="str">
        <f ca="1"/>
        <v>Item_78</v>
      </c>
      <c r="AK171">
        <f ca="1"/>
        <v>7.02</v>
      </c>
      <c r="AL171">
        <f ca="1"/>
        <v>-3.05</v>
      </c>
      <c r="AM171">
        <f ca="1"/>
        <v>20.51</v>
      </c>
      <c r="AN171">
        <f ca="1"/>
        <v>4.05</v>
      </c>
      <c r="AO171" s="8">
        <f ca="1"/>
        <v>-7.15</v>
      </c>
      <c r="AQ171" s="7" t="str">
        <f ca="1"/>
        <v>Item_78</v>
      </c>
      <c r="AR171">
        <f ca="1"/>
        <v>7.02</v>
      </c>
      <c r="AS171">
        <f ca="1"/>
        <v>-3.05</v>
      </c>
      <c r="AT171">
        <f ca="1"/>
        <v>20.51</v>
      </c>
      <c r="AU171">
        <f ca="1"/>
        <v>4.05</v>
      </c>
      <c r="AV171">
        <f ca="1"/>
        <v>-7.15</v>
      </c>
      <c r="AW171" s="8">
        <f ca="1"/>
        <v>3.7699999999999997E-2</v>
      </c>
    </row>
    <row r="172" spans="4:49" x14ac:dyDescent="0.3">
      <c r="D172" s="32" t="s">
        <v>263</v>
      </c>
      <c r="E172" s="33">
        <v>5.35</v>
      </c>
      <c r="F172" s="33">
        <v>1.33</v>
      </c>
      <c r="G172" s="33">
        <v>5.85</v>
      </c>
      <c r="H172" s="33">
        <v>9.5</v>
      </c>
      <c r="I172" s="34">
        <v>-4.6100000000000003</v>
      </c>
      <c r="N172" s="18" t="str">
        <f ca="1"/>
        <v>Item_70</v>
      </c>
      <c r="W172" s="18" t="str">
        <f ca="1"/>
        <v>Item_70</v>
      </c>
      <c r="Y172" s="18" t="str">
        <f ca="1"/>
        <v>Item_111</v>
      </c>
      <c r="AA172" s="18" t="str">
        <f ca="1"/>
        <v>Item_27</v>
      </c>
      <c r="AC172" s="18" t="str">
        <f ca="1"/>
        <v>Item_165</v>
      </c>
      <c r="AG172" s="7" t="str">
        <f ca="1"/>
        <v>Item_165</v>
      </c>
      <c r="AH172" s="8">
        <f ca="1"/>
        <v>3.6400000000000002E-2</v>
      </c>
      <c r="AJ172" s="7" t="str">
        <f ca="1"/>
        <v>Item_165</v>
      </c>
      <c r="AK172">
        <f ca="1"/>
        <v>-1.95</v>
      </c>
      <c r="AL172">
        <f ca="1"/>
        <v>-16.45</v>
      </c>
      <c r="AM172">
        <f ca="1"/>
        <v>13.6</v>
      </c>
      <c r="AN172">
        <f ca="1"/>
        <v>2.96</v>
      </c>
      <c r="AO172" s="8">
        <f ca="1"/>
        <v>2.2400000000000002</v>
      </c>
      <c r="AQ172" s="7" t="str">
        <f ca="1"/>
        <v>Item_165</v>
      </c>
      <c r="AR172">
        <f ca="1"/>
        <v>-1.95</v>
      </c>
      <c r="AS172">
        <f ca="1"/>
        <v>-16.45</v>
      </c>
      <c r="AT172">
        <f ca="1"/>
        <v>13.6</v>
      </c>
      <c r="AU172">
        <f ca="1"/>
        <v>2.96</v>
      </c>
      <c r="AV172">
        <f ca="1"/>
        <v>2.2400000000000002</v>
      </c>
      <c r="AW172" s="8">
        <f ca="1"/>
        <v>3.6400000000000002E-2</v>
      </c>
    </row>
    <row r="173" spans="4:49" x14ac:dyDescent="0.3">
      <c r="D173" s="32" t="s">
        <v>264</v>
      </c>
      <c r="E173" s="33">
        <v>2.83</v>
      </c>
      <c r="F173" s="33">
        <v>4.29</v>
      </c>
      <c r="G173" s="33">
        <v>11.21</v>
      </c>
      <c r="H173" s="33">
        <v>2.02</v>
      </c>
      <c r="I173" s="34">
        <v>5.38</v>
      </c>
      <c r="N173" s="18" t="str">
        <f ca="1"/>
        <v>Item_115</v>
      </c>
      <c r="W173" s="18" t="str">
        <f ca="1"/>
        <v>Item_115</v>
      </c>
      <c r="Y173" s="18" t="str">
        <f ca="1"/>
        <v>Item_93</v>
      </c>
      <c r="AA173" s="18" t="str">
        <f ca="1"/>
        <v>Item_182</v>
      </c>
      <c r="AC173" s="18" t="str">
        <f ca="1"/>
        <v>Item_12</v>
      </c>
      <c r="AG173" s="7" t="str">
        <f ca="1"/>
        <v>Item_12</v>
      </c>
      <c r="AH173" s="8">
        <f ca="1"/>
        <v>3.5799999999999998E-2</v>
      </c>
      <c r="AJ173" s="7" t="str">
        <f ca="1"/>
        <v>Item_12</v>
      </c>
      <c r="AK173">
        <f ca="1"/>
        <v>-3.28</v>
      </c>
      <c r="AL173">
        <f ca="1"/>
        <v>-10.17</v>
      </c>
      <c r="AM173">
        <f ca="1"/>
        <v>7.62</v>
      </c>
      <c r="AN173">
        <f ca="1"/>
        <v>5.15</v>
      </c>
      <c r="AO173" s="8">
        <f ca="1"/>
        <v>-5</v>
      </c>
      <c r="AQ173" s="7" t="str">
        <f ca="1"/>
        <v>Item_12</v>
      </c>
      <c r="AR173">
        <f ca="1"/>
        <v>-3.28</v>
      </c>
      <c r="AS173">
        <f ca="1"/>
        <v>-10.17</v>
      </c>
      <c r="AT173">
        <f ca="1"/>
        <v>7.62</v>
      </c>
      <c r="AU173">
        <f ca="1"/>
        <v>5.15</v>
      </c>
      <c r="AV173">
        <f ca="1"/>
        <v>-5</v>
      </c>
      <c r="AW173" s="8">
        <f ca="1"/>
        <v>3.5799999999999998E-2</v>
      </c>
    </row>
    <row r="174" spans="4:49" x14ac:dyDescent="0.3">
      <c r="D174" s="32" t="s">
        <v>265</v>
      </c>
      <c r="E174" s="33">
        <v>4.38</v>
      </c>
      <c r="F174" s="33">
        <v>-3.55</v>
      </c>
      <c r="G174" s="33">
        <v>16.97</v>
      </c>
      <c r="H174" s="33">
        <v>4.68</v>
      </c>
      <c r="I174" s="34">
        <v>12.11</v>
      </c>
      <c r="N174" s="18" t="str">
        <f ca="1"/>
        <v>Item_167</v>
      </c>
      <c r="W174" s="18" t="str">
        <f ca="1"/>
        <v>Item_167</v>
      </c>
      <c r="Y174" s="18" t="str">
        <f ca="1"/>
        <v>Item_124</v>
      </c>
      <c r="AA174" s="18" t="str">
        <f ca="1"/>
        <v>Item_385</v>
      </c>
      <c r="AC174" s="18" t="str">
        <f ca="1"/>
        <v>Item_351</v>
      </c>
      <c r="AG174" s="7" t="str">
        <f ca="1"/>
        <v>Item_351</v>
      </c>
      <c r="AH174" s="8">
        <f ca="1"/>
        <v>3.5299999999999998E-2</v>
      </c>
      <c r="AJ174" s="7" t="str">
        <f ca="1"/>
        <v>Item_351</v>
      </c>
      <c r="AK174">
        <f ca="1"/>
        <v>-3.15</v>
      </c>
      <c r="AL174">
        <f ca="1"/>
        <v>6.17</v>
      </c>
      <c r="AM174">
        <f ca="1"/>
        <v>8.18</v>
      </c>
      <c r="AN174">
        <f ca="1"/>
        <v>15.99</v>
      </c>
      <c r="AO174" s="8">
        <f ca="1"/>
        <v>13.89</v>
      </c>
      <c r="AQ174" s="7" t="str">
        <f ca="1"/>
        <v>Item_351</v>
      </c>
      <c r="AR174">
        <f ca="1"/>
        <v>-3.15</v>
      </c>
      <c r="AS174">
        <f ca="1"/>
        <v>6.17</v>
      </c>
      <c r="AT174">
        <f ca="1"/>
        <v>8.18</v>
      </c>
      <c r="AU174">
        <f ca="1"/>
        <v>15.99</v>
      </c>
      <c r="AV174">
        <f ca="1"/>
        <v>13.89</v>
      </c>
      <c r="AW174" s="8">
        <f ca="1"/>
        <v>3.5299999999999998E-2</v>
      </c>
    </row>
    <row r="175" spans="4:49" x14ac:dyDescent="0.3">
      <c r="D175" s="32" t="s">
        <v>266</v>
      </c>
      <c r="E175" s="33">
        <v>-1.35</v>
      </c>
      <c r="F175" s="33">
        <v>-10.89</v>
      </c>
      <c r="G175" s="33">
        <v>5.8</v>
      </c>
      <c r="H175" s="33">
        <v>1.05</v>
      </c>
      <c r="I175" s="34">
        <v>7.5</v>
      </c>
      <c r="N175" s="18" t="str">
        <f ca="1"/>
        <v>Item_78</v>
      </c>
      <c r="W175" s="18" t="str">
        <f ca="1"/>
        <v>Item_78</v>
      </c>
      <c r="Y175" s="18" t="str">
        <f ca="1"/>
        <v>Item_167</v>
      </c>
      <c r="AA175" s="18" t="str">
        <f ca="1"/>
        <v>Item_57</v>
      </c>
      <c r="AC175" s="18" t="str">
        <f ca="1"/>
        <v>Item_27</v>
      </c>
      <c r="AG175" s="7" t="str">
        <f ca="1"/>
        <v>Item_27</v>
      </c>
      <c r="AH175" s="8">
        <f ca="1"/>
        <v>3.49E-2</v>
      </c>
      <c r="AJ175" s="7" t="str">
        <f ca="1"/>
        <v>Item_27</v>
      </c>
      <c r="AK175">
        <f ca="1"/>
        <v>11.67</v>
      </c>
      <c r="AL175">
        <f ca="1"/>
        <v>0.62</v>
      </c>
      <c r="AM175">
        <f ca="1"/>
        <v>13.89</v>
      </c>
      <c r="AN175">
        <f ca="1"/>
        <v>13.99</v>
      </c>
      <c r="AO175" s="8">
        <f ca="1"/>
        <v>4.25</v>
      </c>
      <c r="AQ175" s="7" t="str">
        <f ca="1"/>
        <v>Item_27</v>
      </c>
      <c r="AR175">
        <f ca="1"/>
        <v>11.67</v>
      </c>
      <c r="AS175">
        <f ca="1"/>
        <v>0.62</v>
      </c>
      <c r="AT175">
        <f ca="1"/>
        <v>13.89</v>
      </c>
      <c r="AU175">
        <f ca="1"/>
        <v>13.99</v>
      </c>
      <c r="AV175">
        <f ca="1"/>
        <v>4.25</v>
      </c>
      <c r="AW175" s="8">
        <f ca="1"/>
        <v>3.49E-2</v>
      </c>
    </row>
    <row r="176" spans="4:49" x14ac:dyDescent="0.3">
      <c r="D176" s="32" t="s">
        <v>267</v>
      </c>
      <c r="E176" s="33">
        <v>9.81</v>
      </c>
      <c r="F176" s="33">
        <v>-11.55</v>
      </c>
      <c r="G176" s="33">
        <v>-16.100000000000001</v>
      </c>
      <c r="H176" s="33">
        <v>3.84</v>
      </c>
      <c r="I176" s="34">
        <v>5.33</v>
      </c>
      <c r="N176" s="18" t="str">
        <f ca="1"/>
        <v>Item_54</v>
      </c>
      <c r="W176" s="18" t="str">
        <f ca="1"/>
        <v>Item_54</v>
      </c>
      <c r="Y176" s="18" t="str">
        <f ca="1"/>
        <v>Item_80</v>
      </c>
      <c r="AA176" s="18" t="str">
        <f ca="1"/>
        <v>Item_143</v>
      </c>
      <c r="AC176" s="18" t="str">
        <f ca="1"/>
        <v>Item_273</v>
      </c>
      <c r="AG176" s="7" t="str">
        <f ca="1"/>
        <v>Item_273</v>
      </c>
      <c r="AH176" s="8">
        <f ca="1"/>
        <v>3.4500000000000003E-2</v>
      </c>
      <c r="AJ176" s="7" t="str">
        <f ca="1"/>
        <v>Item_273</v>
      </c>
      <c r="AK176">
        <f ca="1"/>
        <v>11.66</v>
      </c>
      <c r="AL176">
        <f ca="1"/>
        <v>-0.27</v>
      </c>
      <c r="AM176">
        <f ca="1"/>
        <v>-8.32</v>
      </c>
      <c r="AN176">
        <f ca="1"/>
        <v>10.73</v>
      </c>
      <c r="AO176" s="8">
        <f ca="1"/>
        <v>11.4</v>
      </c>
      <c r="AQ176" s="7" t="str">
        <f ca="1"/>
        <v>Item_273</v>
      </c>
      <c r="AR176">
        <f ca="1"/>
        <v>11.66</v>
      </c>
      <c r="AS176">
        <f ca="1"/>
        <v>-0.27</v>
      </c>
      <c r="AT176">
        <f ca="1"/>
        <v>-8.32</v>
      </c>
      <c r="AU176">
        <f ca="1"/>
        <v>10.73</v>
      </c>
      <c r="AV176">
        <f ca="1"/>
        <v>11.4</v>
      </c>
      <c r="AW176" s="8">
        <f ca="1"/>
        <v>3.4500000000000003E-2</v>
      </c>
    </row>
    <row r="177" spans="4:49" x14ac:dyDescent="0.3">
      <c r="D177" s="32" t="s">
        <v>268</v>
      </c>
      <c r="E177" s="33">
        <v>-2.0499999999999998</v>
      </c>
      <c r="F177" s="33">
        <v>-15.19</v>
      </c>
      <c r="G177" s="33">
        <v>1.51</v>
      </c>
      <c r="H177" s="33">
        <v>7.71</v>
      </c>
      <c r="I177" s="34">
        <v>1</v>
      </c>
      <c r="N177" s="18" t="str">
        <f ca="1"/>
        <v>Item_338</v>
      </c>
      <c r="W177" s="18" t="str">
        <f ca="1"/>
        <v>Item_338</v>
      </c>
      <c r="Y177" s="18" t="str">
        <f ca="1"/>
        <v>Item_157</v>
      </c>
      <c r="AA177" s="18" t="str">
        <f ca="1"/>
        <v>Item_231</v>
      </c>
      <c r="AC177" s="18" t="str">
        <f ca="1"/>
        <v>Item_199</v>
      </c>
      <c r="AG177" s="7" t="str">
        <f ca="1"/>
        <v>Item_199</v>
      </c>
      <c r="AH177" s="8">
        <f ca="1"/>
        <v>3.4000000000000002E-2</v>
      </c>
      <c r="AJ177" s="7" t="str">
        <f ca="1"/>
        <v>Item_199</v>
      </c>
      <c r="AK177">
        <f ca="1"/>
        <v>-3.24</v>
      </c>
      <c r="AL177">
        <f ca="1"/>
        <v>-0.53</v>
      </c>
      <c r="AM177">
        <f ca="1"/>
        <v>6.28</v>
      </c>
      <c r="AN177">
        <f ca="1"/>
        <v>11.99</v>
      </c>
      <c r="AO177" s="8">
        <f ca="1"/>
        <v>10.82</v>
      </c>
      <c r="AQ177" s="7" t="str">
        <f ca="1"/>
        <v>Item_199</v>
      </c>
      <c r="AR177">
        <f ca="1"/>
        <v>-3.24</v>
      </c>
      <c r="AS177">
        <f ca="1"/>
        <v>-0.53</v>
      </c>
      <c r="AT177">
        <f ca="1"/>
        <v>6.28</v>
      </c>
      <c r="AU177">
        <f ca="1"/>
        <v>11.99</v>
      </c>
      <c r="AV177">
        <f ca="1"/>
        <v>10.82</v>
      </c>
      <c r="AW177" s="8">
        <f ca="1"/>
        <v>3.4000000000000002E-2</v>
      </c>
    </row>
    <row r="178" spans="4:49" x14ac:dyDescent="0.3">
      <c r="D178" s="32" t="s">
        <v>269</v>
      </c>
      <c r="E178" s="33">
        <v>4.66</v>
      </c>
      <c r="F178" s="33">
        <v>2.6</v>
      </c>
      <c r="G178" s="33">
        <v>-4.42</v>
      </c>
      <c r="H178" s="33">
        <v>-3.53</v>
      </c>
      <c r="I178" s="34">
        <v>1.82</v>
      </c>
      <c r="N178" s="18" t="str">
        <f ca="1"/>
        <v>Item_397</v>
      </c>
      <c r="W178" s="18" t="str">
        <f ca="1"/>
        <v>Item_397</v>
      </c>
      <c r="Y178" s="18" t="str">
        <f ca="1"/>
        <v>Item_316</v>
      </c>
      <c r="AA178" s="18" t="str">
        <f ca="1"/>
        <v>Item_84</v>
      </c>
      <c r="AC178" s="18" t="str">
        <f ca="1"/>
        <v>Item_347</v>
      </c>
      <c r="AG178" s="7" t="str">
        <f ca="1"/>
        <v>Item_347</v>
      </c>
      <c r="AH178" s="8">
        <f ca="1"/>
        <v>3.3399999999999999E-2</v>
      </c>
      <c r="AJ178" s="7" t="str">
        <f ca="1"/>
        <v>Item_347</v>
      </c>
      <c r="AK178">
        <f ca="1"/>
        <v>2.13</v>
      </c>
      <c r="AL178">
        <f ca="1"/>
        <v>10.61</v>
      </c>
      <c r="AM178">
        <f ca="1"/>
        <v>3.42</v>
      </c>
      <c r="AN178">
        <f ca="1"/>
        <v>3.08</v>
      </c>
      <c r="AO178" s="8">
        <f ca="1"/>
        <v>9.24</v>
      </c>
      <c r="AQ178" s="7" t="str">
        <f ca="1"/>
        <v>Item_347</v>
      </c>
      <c r="AR178">
        <f ca="1"/>
        <v>2.13</v>
      </c>
      <c r="AS178">
        <f ca="1"/>
        <v>10.61</v>
      </c>
      <c r="AT178">
        <f ca="1"/>
        <v>3.42</v>
      </c>
      <c r="AU178">
        <f ca="1"/>
        <v>3.08</v>
      </c>
      <c r="AV178">
        <f ca="1"/>
        <v>9.24</v>
      </c>
      <c r="AW178" s="8">
        <f ca="1"/>
        <v>3.3399999999999999E-2</v>
      </c>
    </row>
    <row r="179" spans="4:49" x14ac:dyDescent="0.3">
      <c r="D179" s="32" t="s">
        <v>270</v>
      </c>
      <c r="E179" s="33">
        <v>-1.95</v>
      </c>
      <c r="F179" s="33">
        <v>-16.45</v>
      </c>
      <c r="G179" s="33">
        <v>13.6</v>
      </c>
      <c r="H179" s="33">
        <v>2.96</v>
      </c>
      <c r="I179" s="34">
        <v>2.2400000000000002</v>
      </c>
      <c r="N179" s="18" t="str">
        <f ca="1"/>
        <v>Item_58</v>
      </c>
      <c r="W179" s="18" t="str">
        <f ca="1"/>
        <v>Item_58</v>
      </c>
      <c r="Y179" s="18" t="str">
        <f ca="1"/>
        <v>Item_68</v>
      </c>
      <c r="AA179" s="18" t="str">
        <f ca="1"/>
        <v>Item_167</v>
      </c>
      <c r="AC179" s="18" t="str">
        <f ca="1"/>
        <v>Item_208</v>
      </c>
      <c r="AG179" s="7" t="str">
        <f ca="1"/>
        <v>Item_208</v>
      </c>
      <c r="AH179" s="8">
        <f ca="1"/>
        <v>3.2199999999999999E-2</v>
      </c>
      <c r="AJ179" s="7" t="str">
        <f ca="1"/>
        <v>Item_208</v>
      </c>
      <c r="AK179">
        <f ca="1"/>
        <v>-2.0099999999999998</v>
      </c>
      <c r="AL179">
        <f ca="1"/>
        <v>-1.02</v>
      </c>
      <c r="AM179">
        <f ca="1"/>
        <v>-9.32</v>
      </c>
      <c r="AN179">
        <f ca="1"/>
        <v>-0.86</v>
      </c>
      <c r="AO179" s="8">
        <f ca="1"/>
        <v>21.15</v>
      </c>
      <c r="AQ179" s="7" t="str">
        <f ca="1"/>
        <v>Item_208</v>
      </c>
      <c r="AR179">
        <f ca="1"/>
        <v>-2.0099999999999998</v>
      </c>
      <c r="AS179">
        <f ca="1"/>
        <v>-1.02</v>
      </c>
      <c r="AT179">
        <f ca="1"/>
        <v>-9.32</v>
      </c>
      <c r="AU179">
        <f ca="1"/>
        <v>-0.86</v>
      </c>
      <c r="AV179">
        <f ca="1"/>
        <v>21.15</v>
      </c>
      <c r="AW179" s="8">
        <f ca="1"/>
        <v>3.2199999999999999E-2</v>
      </c>
    </row>
    <row r="180" spans="4:49" x14ac:dyDescent="0.3">
      <c r="D180" s="32" t="s">
        <v>271</v>
      </c>
      <c r="E180" s="33">
        <v>-6.12</v>
      </c>
      <c r="F180" s="33">
        <v>-5.35</v>
      </c>
      <c r="G180" s="33">
        <v>23.05</v>
      </c>
      <c r="H180" s="33">
        <v>4.93</v>
      </c>
      <c r="I180" s="34">
        <v>5.54</v>
      </c>
      <c r="N180" s="18" t="str">
        <f ca="1"/>
        <v>Item_236</v>
      </c>
      <c r="W180" s="18" t="str">
        <f ca="1"/>
        <v>Item_236</v>
      </c>
      <c r="Y180" s="18" t="str">
        <f ca="1"/>
        <v>Item_116</v>
      </c>
      <c r="AA180" s="18" t="str">
        <f ca="1"/>
        <v>Item_40</v>
      </c>
      <c r="AC180" s="18" t="str">
        <f ca="1"/>
        <v>Item_308</v>
      </c>
      <c r="AG180" s="7" t="str">
        <f ca="1"/>
        <v>Item_308</v>
      </c>
      <c r="AH180" s="8">
        <f ca="1"/>
        <v>3.1800000000000002E-2</v>
      </c>
      <c r="AJ180" s="7" t="str">
        <f ca="1"/>
        <v>Item_308</v>
      </c>
      <c r="AK180">
        <f ca="1"/>
        <v>-3.19</v>
      </c>
      <c r="AL180">
        <f ca="1"/>
        <v>5.36</v>
      </c>
      <c r="AM180">
        <f ca="1"/>
        <v>7.48</v>
      </c>
      <c r="AN180">
        <f ca="1"/>
        <v>0.91</v>
      </c>
      <c r="AO180" s="8">
        <f ca="1"/>
        <v>1.81</v>
      </c>
      <c r="AQ180" s="7" t="str">
        <f ca="1"/>
        <v>Item_308</v>
      </c>
      <c r="AR180">
        <f ca="1"/>
        <v>-3.19</v>
      </c>
      <c r="AS180">
        <f ca="1"/>
        <v>5.36</v>
      </c>
      <c r="AT180">
        <f ca="1"/>
        <v>7.48</v>
      </c>
      <c r="AU180">
        <f ca="1"/>
        <v>0.91</v>
      </c>
      <c r="AV180">
        <f ca="1"/>
        <v>1.81</v>
      </c>
      <c r="AW180" s="8">
        <f ca="1"/>
        <v>3.1800000000000002E-2</v>
      </c>
    </row>
    <row r="181" spans="4:49" x14ac:dyDescent="0.3">
      <c r="D181" s="32" t="s">
        <v>272</v>
      </c>
      <c r="E181" s="33">
        <v>1</v>
      </c>
      <c r="F181" s="33">
        <v>-1.42</v>
      </c>
      <c r="G181" s="33">
        <v>12.56</v>
      </c>
      <c r="H181" s="33">
        <v>11.28</v>
      </c>
      <c r="I181" s="34">
        <v>-9.6300000000000008</v>
      </c>
      <c r="N181" s="18" t="str">
        <f ca="1"/>
        <v>Item_135</v>
      </c>
      <c r="W181" s="18" t="str">
        <f ca="1"/>
        <v>Item_135</v>
      </c>
      <c r="Y181" s="18" t="str">
        <f ca="1"/>
        <v>Item_273</v>
      </c>
      <c r="AA181" s="18" t="str">
        <f ca="1"/>
        <v>Item_101</v>
      </c>
      <c r="AC181" s="18" t="str">
        <f ca="1"/>
        <v>Item_323</v>
      </c>
      <c r="AG181" s="7" t="str">
        <f ca="1"/>
        <v>Item_323</v>
      </c>
      <c r="AH181" s="8">
        <f ca="1"/>
        <v>3.1300000000000001E-2</v>
      </c>
      <c r="AJ181" s="7" t="str">
        <f ca="1"/>
        <v>Item_323</v>
      </c>
      <c r="AK181">
        <f ca="1"/>
        <v>9.39</v>
      </c>
      <c r="AL181">
        <f ca="1"/>
        <v>-3.46</v>
      </c>
      <c r="AM181">
        <f ca="1"/>
        <v>20.47</v>
      </c>
      <c r="AN181">
        <f ca="1"/>
        <v>-2.23</v>
      </c>
      <c r="AO181" s="8">
        <f ca="1"/>
        <v>6.25</v>
      </c>
      <c r="AQ181" s="7" t="str">
        <f ca="1"/>
        <v>Item_323</v>
      </c>
      <c r="AR181">
        <f ca="1"/>
        <v>9.39</v>
      </c>
      <c r="AS181">
        <f ca="1"/>
        <v>-3.46</v>
      </c>
      <c r="AT181">
        <f ca="1"/>
        <v>20.47</v>
      </c>
      <c r="AU181">
        <f ca="1"/>
        <v>-2.23</v>
      </c>
      <c r="AV181">
        <f ca="1"/>
        <v>6.25</v>
      </c>
      <c r="AW181" s="8">
        <f ca="1"/>
        <v>3.1300000000000001E-2</v>
      </c>
    </row>
    <row r="182" spans="4:49" x14ac:dyDescent="0.3">
      <c r="D182" s="32" t="s">
        <v>273</v>
      </c>
      <c r="E182" s="33">
        <v>6.33</v>
      </c>
      <c r="F182" s="33">
        <v>-20.58</v>
      </c>
      <c r="G182" s="33">
        <v>10.130000000000001</v>
      </c>
      <c r="H182" s="33">
        <v>15.67</v>
      </c>
      <c r="I182" s="34">
        <v>6.8</v>
      </c>
      <c r="N182" s="18" t="str">
        <f ca="1"/>
        <v>Item_359</v>
      </c>
      <c r="W182" s="18" t="str">
        <f ca="1"/>
        <v>Item_359</v>
      </c>
      <c r="Y182" s="18" t="str">
        <f ca="1"/>
        <v>Item_6</v>
      </c>
      <c r="AA182" s="18" t="str">
        <f ca="1"/>
        <v>Item_293</v>
      </c>
      <c r="AC182" s="18" t="str">
        <f ca="1"/>
        <v>Item_305</v>
      </c>
      <c r="AG182" s="7" t="str">
        <f ca="1"/>
        <v>Item_305</v>
      </c>
      <c r="AH182" s="8">
        <f ca="1"/>
        <v>2.9100000000000001E-2</v>
      </c>
      <c r="AJ182" s="7" t="str">
        <f ca="1"/>
        <v>Item_305</v>
      </c>
      <c r="AK182">
        <f ca="1"/>
        <v>-3.13</v>
      </c>
      <c r="AL182">
        <f ca="1"/>
        <v>-1.51</v>
      </c>
      <c r="AM182">
        <f ca="1"/>
        <v>11.43</v>
      </c>
      <c r="AN182">
        <f ca="1"/>
        <v>7.68</v>
      </c>
      <c r="AO182" s="8">
        <f ca="1"/>
        <v>0.52</v>
      </c>
      <c r="AQ182" s="7" t="str">
        <f ca="1"/>
        <v>Item_305</v>
      </c>
      <c r="AR182">
        <f ca="1"/>
        <v>-3.13</v>
      </c>
      <c r="AS182">
        <f ca="1"/>
        <v>-1.51</v>
      </c>
      <c r="AT182">
        <f ca="1"/>
        <v>11.43</v>
      </c>
      <c r="AU182">
        <f ca="1"/>
        <v>7.68</v>
      </c>
      <c r="AV182">
        <f ca="1"/>
        <v>0.52</v>
      </c>
      <c r="AW182" s="8">
        <f ca="1"/>
        <v>2.9100000000000001E-2</v>
      </c>
    </row>
    <row r="183" spans="4:49" x14ac:dyDescent="0.3">
      <c r="D183" s="32" t="s">
        <v>274</v>
      </c>
      <c r="E183" s="33">
        <v>5.46</v>
      </c>
      <c r="F183" s="33">
        <v>-10.119999999999999</v>
      </c>
      <c r="G183" s="33">
        <v>-0.59</v>
      </c>
      <c r="H183" s="33">
        <v>0.67</v>
      </c>
      <c r="I183" s="34">
        <v>11.56</v>
      </c>
      <c r="N183" s="18" t="str">
        <f ca="1"/>
        <v>Item_139</v>
      </c>
      <c r="W183" s="18" t="str">
        <f ca="1"/>
        <v>Item_139</v>
      </c>
      <c r="Y183" s="18" t="str">
        <f ca="1"/>
        <v>Item_345</v>
      </c>
      <c r="AA183" s="18" t="str">
        <f ca="1"/>
        <v>Item_124</v>
      </c>
      <c r="AC183" s="18" t="str">
        <f ca="1"/>
        <v>Item_19</v>
      </c>
      <c r="AG183" s="7" t="str">
        <f ca="1"/>
        <v>Item_19</v>
      </c>
      <c r="AH183" s="8">
        <f ca="1"/>
        <v>2.7E-2</v>
      </c>
      <c r="AJ183" s="7" t="str">
        <f ca="1"/>
        <v>Item_19</v>
      </c>
      <c r="AK183">
        <f ca="1"/>
        <v>7.43</v>
      </c>
      <c r="AL183">
        <f ca="1"/>
        <v>-16.07</v>
      </c>
      <c r="AM183">
        <f ca="1"/>
        <v>13.82</v>
      </c>
      <c r="AN183">
        <f ca="1"/>
        <v>7.25</v>
      </c>
      <c r="AO183" s="8">
        <f ca="1"/>
        <v>6.83</v>
      </c>
      <c r="AQ183" s="7" t="str">
        <f ca="1"/>
        <v>Item_19</v>
      </c>
      <c r="AR183">
        <f ca="1"/>
        <v>7.43</v>
      </c>
      <c r="AS183">
        <f ca="1"/>
        <v>-16.07</v>
      </c>
      <c r="AT183">
        <f ca="1"/>
        <v>13.82</v>
      </c>
      <c r="AU183">
        <f ca="1"/>
        <v>7.25</v>
      </c>
      <c r="AV183">
        <f ca="1"/>
        <v>6.83</v>
      </c>
      <c r="AW183" s="8">
        <f ca="1"/>
        <v>2.7E-2</v>
      </c>
    </row>
    <row r="184" spans="4:49" x14ac:dyDescent="0.3">
      <c r="D184" s="32" t="s">
        <v>275</v>
      </c>
      <c r="E184" s="33">
        <v>8.09</v>
      </c>
      <c r="F184" s="33">
        <v>7.81</v>
      </c>
      <c r="G184" s="33">
        <v>-9.86</v>
      </c>
      <c r="H184" s="33">
        <v>5.33</v>
      </c>
      <c r="I184" s="34">
        <v>7.37</v>
      </c>
      <c r="N184" s="18" t="str">
        <f ca="1"/>
        <v>Item_47</v>
      </c>
      <c r="W184" s="18" t="str">
        <f ca="1"/>
        <v>Item_47</v>
      </c>
      <c r="Y184" s="18" t="str">
        <f ca="1"/>
        <v>Item_146</v>
      </c>
      <c r="AA184" s="18" t="str">
        <f ca="1"/>
        <v>Item_325</v>
      </c>
      <c r="AC184" s="18" t="str">
        <f ca="1"/>
        <v>Item_30</v>
      </c>
      <c r="AG184" s="7" t="str">
        <f ca="1"/>
        <v>Item_30</v>
      </c>
      <c r="AH184" s="8">
        <f ca="1"/>
        <v>2.5000000000000001E-2</v>
      </c>
      <c r="AJ184" s="7" t="str">
        <f ca="1"/>
        <v>Item_30</v>
      </c>
      <c r="AK184">
        <f ca="1"/>
        <v>5.63</v>
      </c>
      <c r="AL184">
        <f ca="1"/>
        <v>-1.49</v>
      </c>
      <c r="AM184">
        <f ca="1"/>
        <v>-1.95</v>
      </c>
      <c r="AN184">
        <f ca="1"/>
        <v>16.579999999999998</v>
      </c>
      <c r="AO184" s="8">
        <f ca="1"/>
        <v>5.32</v>
      </c>
      <c r="AQ184" s="7" t="str">
        <f ca="1"/>
        <v>Item_30</v>
      </c>
      <c r="AR184">
        <f ca="1"/>
        <v>5.63</v>
      </c>
      <c r="AS184">
        <f ca="1"/>
        <v>-1.49</v>
      </c>
      <c r="AT184">
        <f ca="1"/>
        <v>-1.95</v>
      </c>
      <c r="AU184">
        <f ca="1"/>
        <v>16.579999999999998</v>
      </c>
      <c r="AV184">
        <f ca="1"/>
        <v>5.32</v>
      </c>
      <c r="AW184" s="8">
        <f ca="1"/>
        <v>2.5000000000000001E-2</v>
      </c>
    </row>
    <row r="185" spans="4:49" x14ac:dyDescent="0.3">
      <c r="D185" s="32" t="s">
        <v>276</v>
      </c>
      <c r="E185" s="33">
        <v>4.92</v>
      </c>
      <c r="F185" s="33">
        <v>-14.87</v>
      </c>
      <c r="G185" s="33">
        <v>-3.75</v>
      </c>
      <c r="H185" s="33">
        <v>-8.64</v>
      </c>
      <c r="I185" s="34">
        <v>5.96</v>
      </c>
      <c r="N185" s="18" t="str">
        <f ca="1"/>
        <v>Item_257</v>
      </c>
      <c r="W185" s="18" t="str">
        <f ca="1"/>
        <v>Item_257</v>
      </c>
      <c r="Y185" s="18" t="str">
        <f ca="1"/>
        <v>Item_170</v>
      </c>
      <c r="AA185" s="18" t="str">
        <f ca="1"/>
        <v>Item_262</v>
      </c>
      <c r="AC185" s="18" t="str">
        <f ca="1"/>
        <v>Item_235</v>
      </c>
      <c r="AG185" s="7" t="str">
        <f ca="1"/>
        <v>Item_235</v>
      </c>
      <c r="AH185" s="8">
        <f ca="1"/>
        <v>2.3400000000000001E-2</v>
      </c>
      <c r="AJ185" s="7" t="str">
        <f ca="1"/>
        <v>Item_235</v>
      </c>
      <c r="AK185">
        <f ca="1"/>
        <v>2.98</v>
      </c>
      <c r="AL185">
        <f ca="1"/>
        <v>5.53</v>
      </c>
      <c r="AM185">
        <f ca="1"/>
        <v>8.64</v>
      </c>
      <c r="AN185">
        <f ca="1"/>
        <v>5.12</v>
      </c>
      <c r="AO185" s="8">
        <f ca="1"/>
        <v>-7.74</v>
      </c>
      <c r="AQ185" s="7" t="str">
        <f ca="1"/>
        <v>Item_235</v>
      </c>
      <c r="AR185">
        <f ca="1"/>
        <v>2.98</v>
      </c>
      <c r="AS185">
        <f ca="1"/>
        <v>5.53</v>
      </c>
      <c r="AT185">
        <f ca="1"/>
        <v>8.64</v>
      </c>
      <c r="AU185">
        <f ca="1"/>
        <v>5.12</v>
      </c>
      <c r="AV185">
        <f ca="1"/>
        <v>-7.74</v>
      </c>
      <c r="AW185" s="8">
        <f ca="1"/>
        <v>2.3400000000000001E-2</v>
      </c>
    </row>
    <row r="186" spans="4:49" x14ac:dyDescent="0.3">
      <c r="D186" s="32" t="s">
        <v>277</v>
      </c>
      <c r="E186" s="33">
        <v>1.58</v>
      </c>
      <c r="F186" s="33">
        <v>-21.15</v>
      </c>
      <c r="G186" s="33">
        <v>4.17</v>
      </c>
      <c r="H186" s="33">
        <v>12.52</v>
      </c>
      <c r="I186" s="34">
        <v>15.16</v>
      </c>
      <c r="N186" s="18" t="str">
        <f ca="1"/>
        <v>Item_149</v>
      </c>
      <c r="W186" s="18" t="str">
        <f ca="1"/>
        <v>Item_149</v>
      </c>
      <c r="Y186" s="18" t="str">
        <f ca="1"/>
        <v>Item_163</v>
      </c>
      <c r="AA186" s="18" t="str">
        <f ca="1"/>
        <v>Item_389</v>
      </c>
      <c r="AC186" s="18" t="str">
        <f ca="1"/>
        <v>Item_385</v>
      </c>
      <c r="AG186" s="7" t="str">
        <f ca="1"/>
        <v>Item_385</v>
      </c>
      <c r="AH186" s="8">
        <f ca="1"/>
        <v>2.3099999999999999E-2</v>
      </c>
      <c r="AJ186" s="7" t="str">
        <f ca="1"/>
        <v>Item_385</v>
      </c>
      <c r="AK186">
        <f ca="1"/>
        <v>-1.35</v>
      </c>
      <c r="AL186">
        <f ca="1"/>
        <v>-15.91</v>
      </c>
      <c r="AM186">
        <f ca="1"/>
        <v>6.93</v>
      </c>
      <c r="AN186">
        <f ca="1"/>
        <v>9.67</v>
      </c>
      <c r="AO186" s="8">
        <f ca="1"/>
        <v>5.54</v>
      </c>
      <c r="AQ186" s="7" t="str">
        <f ca="1"/>
        <v>Item_385</v>
      </c>
      <c r="AR186">
        <f ca="1"/>
        <v>-1.35</v>
      </c>
      <c r="AS186">
        <f ca="1"/>
        <v>-15.91</v>
      </c>
      <c r="AT186">
        <f ca="1"/>
        <v>6.93</v>
      </c>
      <c r="AU186">
        <f ca="1"/>
        <v>9.67</v>
      </c>
      <c r="AV186">
        <f ca="1"/>
        <v>5.54</v>
      </c>
      <c r="AW186" s="8">
        <f ca="1"/>
        <v>2.3099999999999999E-2</v>
      </c>
    </row>
    <row r="187" spans="4:49" x14ac:dyDescent="0.3">
      <c r="D187" s="32" t="s">
        <v>278</v>
      </c>
      <c r="E187" s="33">
        <v>10.14</v>
      </c>
      <c r="F187" s="33">
        <v>14.89</v>
      </c>
      <c r="G187" s="33">
        <v>6.2</v>
      </c>
      <c r="H187" s="33">
        <v>12.83</v>
      </c>
      <c r="I187" s="34">
        <v>2.2000000000000002</v>
      </c>
      <c r="N187" s="18" t="str">
        <f ca="1"/>
        <v>Item_182</v>
      </c>
      <c r="W187" s="18" t="str">
        <f ca="1"/>
        <v>Item_182</v>
      </c>
      <c r="Y187" s="18" t="str">
        <f ca="1"/>
        <v>Item_26</v>
      </c>
      <c r="AA187" s="18" t="str">
        <f ca="1"/>
        <v>Item_117</v>
      </c>
      <c r="AC187" s="18" t="str">
        <f ca="1"/>
        <v>Item_357</v>
      </c>
      <c r="AG187" s="7" t="str">
        <f ca="1"/>
        <v>Item_357</v>
      </c>
      <c r="AH187" s="8">
        <f ca="1"/>
        <v>1.9300000000000001E-2</v>
      </c>
      <c r="AJ187" s="7" t="str">
        <f ca="1"/>
        <v>Item_357</v>
      </c>
      <c r="AK187">
        <f ca="1"/>
        <v>1.8</v>
      </c>
      <c r="AL187">
        <f ca="1"/>
        <v>-1.81</v>
      </c>
      <c r="AM187">
        <f ca="1"/>
        <v>-12.2</v>
      </c>
      <c r="AN187">
        <f ca="1"/>
        <v>8.7799999999999994</v>
      </c>
      <c r="AO187" s="8">
        <f ca="1"/>
        <v>12.13</v>
      </c>
      <c r="AQ187" s="7" t="str">
        <f ca="1"/>
        <v>Item_357</v>
      </c>
      <c r="AR187">
        <f ca="1"/>
        <v>1.8</v>
      </c>
      <c r="AS187">
        <f ca="1"/>
        <v>-1.81</v>
      </c>
      <c r="AT187">
        <f ca="1"/>
        <v>-12.2</v>
      </c>
      <c r="AU187">
        <f ca="1"/>
        <v>8.7799999999999994</v>
      </c>
      <c r="AV187">
        <f ca="1"/>
        <v>12.13</v>
      </c>
      <c r="AW187" s="8">
        <f ca="1"/>
        <v>1.9300000000000001E-2</v>
      </c>
    </row>
    <row r="188" spans="4:49" x14ac:dyDescent="0.3">
      <c r="D188" s="32" t="s">
        <v>279</v>
      </c>
      <c r="E188" s="33">
        <v>1.0900000000000001</v>
      </c>
      <c r="F188" s="33">
        <v>12.49</v>
      </c>
      <c r="G188" s="33">
        <v>7.37</v>
      </c>
      <c r="H188" s="33">
        <v>10.75</v>
      </c>
      <c r="I188" s="34">
        <v>3.27</v>
      </c>
      <c r="N188" s="18" t="str">
        <f ca="1"/>
        <v>Item_6</v>
      </c>
      <c r="W188" s="18" t="str">
        <f ca="1"/>
        <v>Item_6</v>
      </c>
      <c r="Y188" s="18" t="str">
        <f ca="1"/>
        <v>Item_389</v>
      </c>
      <c r="AA188" s="18" t="str">
        <f ca="1"/>
        <v>Item_338</v>
      </c>
      <c r="AC188" s="18" t="str">
        <f ca="1"/>
        <v>Item_87</v>
      </c>
      <c r="AG188" s="7" t="str">
        <f ca="1"/>
        <v>Item_87</v>
      </c>
      <c r="AH188" s="8">
        <f ca="1"/>
        <v>1.8800000000000001E-2</v>
      </c>
      <c r="AJ188" s="7" t="str">
        <f ca="1"/>
        <v>Item_87</v>
      </c>
      <c r="AK188">
        <f ca="1"/>
        <v>7.01</v>
      </c>
      <c r="AL188">
        <f ca="1"/>
        <v>10.02</v>
      </c>
      <c r="AM188">
        <f ca="1"/>
        <v>-0.81</v>
      </c>
      <c r="AN188">
        <f ca="1"/>
        <v>9.1300000000000008</v>
      </c>
      <c r="AO188" s="8">
        <f ca="1"/>
        <v>9.6199999999999992</v>
      </c>
      <c r="AQ188" s="7" t="str">
        <f ca="1"/>
        <v>Item_87</v>
      </c>
      <c r="AR188">
        <f ca="1"/>
        <v>7.01</v>
      </c>
      <c r="AS188">
        <f ca="1"/>
        <v>10.02</v>
      </c>
      <c r="AT188">
        <f ca="1"/>
        <v>-0.81</v>
      </c>
      <c r="AU188">
        <f ca="1"/>
        <v>9.1300000000000008</v>
      </c>
      <c r="AV188">
        <f ca="1"/>
        <v>9.6199999999999992</v>
      </c>
      <c r="AW188" s="8">
        <f ca="1"/>
        <v>1.8800000000000001E-2</v>
      </c>
    </row>
    <row r="189" spans="4:49" x14ac:dyDescent="0.3">
      <c r="D189" s="32" t="s">
        <v>280</v>
      </c>
      <c r="E189" s="33">
        <v>6.66</v>
      </c>
      <c r="F189" s="33">
        <v>-5.51</v>
      </c>
      <c r="G189" s="33">
        <v>13.4</v>
      </c>
      <c r="H189" s="33">
        <v>-2.2400000000000002</v>
      </c>
      <c r="I189" s="34">
        <v>1.33</v>
      </c>
      <c r="N189" s="18" t="str">
        <f ca="1"/>
        <v>Item_290</v>
      </c>
      <c r="W189" s="18" t="str">
        <f ca="1"/>
        <v>Item_290</v>
      </c>
      <c r="Y189" s="18" t="str">
        <f ca="1"/>
        <v>Item_275</v>
      </c>
      <c r="AA189" s="18" t="str">
        <f ca="1"/>
        <v>Item_50</v>
      </c>
      <c r="AC189" s="18" t="str">
        <f ca="1"/>
        <v>Item_22</v>
      </c>
      <c r="AG189" s="7" t="str">
        <f ca="1"/>
        <v>Item_22</v>
      </c>
      <c r="AH189" s="8">
        <f ca="1"/>
        <v>1.8700000000000001E-2</v>
      </c>
      <c r="AJ189" s="7" t="str">
        <f ca="1"/>
        <v>Item_22</v>
      </c>
      <c r="AK189">
        <f ca="1"/>
        <v>6.84</v>
      </c>
      <c r="AL189">
        <f ca="1"/>
        <v>-4.09</v>
      </c>
      <c r="AM189">
        <f ca="1"/>
        <v>9.94</v>
      </c>
      <c r="AN189">
        <f ca="1"/>
        <v>16.39</v>
      </c>
      <c r="AO189" s="8">
        <f ca="1"/>
        <v>-3.13</v>
      </c>
      <c r="AQ189" s="7" t="str">
        <f ca="1"/>
        <v>Item_22</v>
      </c>
      <c r="AR189">
        <f ca="1"/>
        <v>6.84</v>
      </c>
      <c r="AS189">
        <f ca="1"/>
        <v>-4.09</v>
      </c>
      <c r="AT189">
        <f ca="1"/>
        <v>9.94</v>
      </c>
      <c r="AU189">
        <f ca="1"/>
        <v>16.39</v>
      </c>
      <c r="AV189">
        <f ca="1"/>
        <v>-3.13</v>
      </c>
      <c r="AW189" s="8">
        <f ca="1"/>
        <v>1.8700000000000001E-2</v>
      </c>
    </row>
    <row r="190" spans="4:49" x14ac:dyDescent="0.3">
      <c r="D190" s="32" t="s">
        <v>281</v>
      </c>
      <c r="E190" s="33">
        <v>2.4300000000000002</v>
      </c>
      <c r="F190" s="33">
        <v>1.5</v>
      </c>
      <c r="G190" s="33">
        <v>15.78</v>
      </c>
      <c r="H190" s="33">
        <v>4.63</v>
      </c>
      <c r="I190" s="34">
        <v>-6.59</v>
      </c>
      <c r="N190" s="18" t="str">
        <f ca="1"/>
        <v>Item_13</v>
      </c>
      <c r="W190" s="18" t="str">
        <f ca="1"/>
        <v>Item_13</v>
      </c>
      <c r="Y190" s="18" t="str">
        <f ca="1"/>
        <v>Item_354</v>
      </c>
      <c r="AA190" s="18" t="str">
        <f ca="1"/>
        <v>Item_80</v>
      </c>
      <c r="AC190" s="18" t="str">
        <f ca="1"/>
        <v>Item_151</v>
      </c>
      <c r="AG190" s="7" t="str">
        <f ca="1"/>
        <v>Item_151</v>
      </c>
      <c r="AH190" s="8">
        <f ca="1"/>
        <v>1.83E-2</v>
      </c>
      <c r="AJ190" s="7" t="str">
        <f ca="1"/>
        <v>Item_151</v>
      </c>
      <c r="AK190">
        <f ca="1"/>
        <v>-2.89</v>
      </c>
      <c r="AL190">
        <f ca="1"/>
        <v>-2.08</v>
      </c>
      <c r="AM190">
        <f ca="1"/>
        <v>7.08</v>
      </c>
      <c r="AN190">
        <f ca="1"/>
        <v>6.28</v>
      </c>
      <c r="AO190" s="8">
        <f ca="1"/>
        <v>13.84</v>
      </c>
      <c r="AQ190" s="7" t="str">
        <f ca="1"/>
        <v>Item_151</v>
      </c>
      <c r="AR190">
        <f ca="1"/>
        <v>-2.89</v>
      </c>
      <c r="AS190">
        <f ca="1"/>
        <v>-2.08</v>
      </c>
      <c r="AT190">
        <f ca="1"/>
        <v>7.08</v>
      </c>
      <c r="AU190">
        <f ca="1"/>
        <v>6.28</v>
      </c>
      <c r="AV190">
        <f ca="1"/>
        <v>13.84</v>
      </c>
      <c r="AW190" s="8">
        <f ca="1"/>
        <v>1.83E-2</v>
      </c>
    </row>
    <row r="191" spans="4:49" x14ac:dyDescent="0.3">
      <c r="D191" s="32" t="s">
        <v>282</v>
      </c>
      <c r="E191" s="33">
        <v>8.89</v>
      </c>
      <c r="F191" s="33">
        <v>0.86</v>
      </c>
      <c r="G191" s="33">
        <v>13.22</v>
      </c>
      <c r="H191" s="33">
        <v>18.579999999999998</v>
      </c>
      <c r="I191" s="34">
        <v>5.29</v>
      </c>
      <c r="N191" s="18" t="str">
        <f ca="1"/>
        <v>Item_296</v>
      </c>
      <c r="W191" s="18" t="str">
        <f ca="1"/>
        <v>Item_296</v>
      </c>
      <c r="Y191" s="18" t="str">
        <f ca="1"/>
        <v>Item_302</v>
      </c>
      <c r="AA191" s="18" t="str">
        <f ca="1"/>
        <v>Item_58</v>
      </c>
      <c r="AC191" s="18" t="str">
        <f ca="1"/>
        <v>Item_26</v>
      </c>
      <c r="AG191" s="7" t="str">
        <f ca="1"/>
        <v>Item_26</v>
      </c>
      <c r="AH191" s="8">
        <f ca="1"/>
        <v>1.7899999999999999E-2</v>
      </c>
      <c r="AJ191" s="7" t="str">
        <f ca="1"/>
        <v>Item_26</v>
      </c>
      <c r="AK191">
        <f ca="1"/>
        <v>-2.88</v>
      </c>
      <c r="AL191">
        <f ca="1"/>
        <v>3.56</v>
      </c>
      <c r="AM191">
        <f ca="1"/>
        <v>6.89</v>
      </c>
      <c r="AN191">
        <f ca="1"/>
        <v>1.57</v>
      </c>
      <c r="AO191" s="8">
        <f ca="1"/>
        <v>13.31</v>
      </c>
      <c r="AQ191" s="7" t="str">
        <f ca="1"/>
        <v>Item_26</v>
      </c>
      <c r="AR191">
        <f ca="1"/>
        <v>-2.88</v>
      </c>
      <c r="AS191">
        <f ca="1"/>
        <v>3.56</v>
      </c>
      <c r="AT191">
        <f ca="1"/>
        <v>6.89</v>
      </c>
      <c r="AU191">
        <f ca="1"/>
        <v>1.57</v>
      </c>
      <c r="AV191">
        <f ca="1"/>
        <v>13.31</v>
      </c>
      <c r="AW191" s="8">
        <f ca="1"/>
        <v>1.7899999999999999E-2</v>
      </c>
    </row>
    <row r="192" spans="4:49" x14ac:dyDescent="0.3">
      <c r="D192" s="32" t="s">
        <v>283</v>
      </c>
      <c r="E192" s="33">
        <v>0.83</v>
      </c>
      <c r="F192" s="33">
        <v>0.6</v>
      </c>
      <c r="G192" s="33">
        <v>-1.98</v>
      </c>
      <c r="H192" s="33">
        <v>-1.28</v>
      </c>
      <c r="I192" s="34">
        <v>8.19</v>
      </c>
      <c r="N192" s="18" t="str">
        <f ca="1"/>
        <v>Item_117</v>
      </c>
      <c r="W192" s="18" t="str">
        <f ca="1"/>
        <v>Item_117</v>
      </c>
      <c r="Y192" s="18" t="str">
        <f ca="1"/>
        <v>Item_359</v>
      </c>
      <c r="AA192" s="18" t="str">
        <f ca="1"/>
        <v>Item_260</v>
      </c>
      <c r="AC192" s="18" t="str">
        <f ca="1"/>
        <v>Item_57</v>
      </c>
      <c r="AG192" s="7" t="str">
        <f ca="1"/>
        <v>Item_57</v>
      </c>
      <c r="AH192" s="8">
        <f ca="1"/>
        <v>1.7600000000000001E-2</v>
      </c>
      <c r="AJ192" s="7" t="str">
        <f ca="1"/>
        <v>Item_57</v>
      </c>
      <c r="AK192">
        <f ca="1"/>
        <v>2.76</v>
      </c>
      <c r="AL192">
        <f ca="1"/>
        <v>-15.69</v>
      </c>
      <c r="AM192">
        <f ca="1"/>
        <v>16.760000000000002</v>
      </c>
      <c r="AN192">
        <f ca="1"/>
        <v>3.21</v>
      </c>
      <c r="AO192" s="8">
        <f ca="1"/>
        <v>13.8</v>
      </c>
      <c r="AQ192" s="7" t="str">
        <f ca="1"/>
        <v>Item_57</v>
      </c>
      <c r="AR192">
        <f ca="1"/>
        <v>2.76</v>
      </c>
      <c r="AS192">
        <f ca="1"/>
        <v>-15.69</v>
      </c>
      <c r="AT192">
        <f ca="1"/>
        <v>16.760000000000002</v>
      </c>
      <c r="AU192">
        <f ca="1"/>
        <v>3.21</v>
      </c>
      <c r="AV192">
        <f ca="1"/>
        <v>13.8</v>
      </c>
      <c r="AW192" s="8">
        <f ca="1"/>
        <v>1.7600000000000001E-2</v>
      </c>
    </row>
    <row r="193" spans="4:49" x14ac:dyDescent="0.3">
      <c r="D193" s="32" t="s">
        <v>284</v>
      </c>
      <c r="E193" s="33">
        <v>6.41</v>
      </c>
      <c r="F193" s="33">
        <v>-9.56</v>
      </c>
      <c r="G193" s="33">
        <v>21.32</v>
      </c>
      <c r="H193" s="33">
        <v>7.84</v>
      </c>
      <c r="I193" s="34">
        <v>13.17</v>
      </c>
      <c r="N193" s="18" t="str">
        <f ca="1"/>
        <v>Item_132</v>
      </c>
      <c r="W193" s="18" t="str">
        <f ca="1"/>
        <v>Item_132</v>
      </c>
      <c r="Y193" s="18" t="str">
        <f ca="1"/>
        <v>Item_319</v>
      </c>
      <c r="AA193" s="18" t="str">
        <f ca="1"/>
        <v>Item_319</v>
      </c>
      <c r="AC193" s="18" t="str">
        <f ca="1"/>
        <v>Item_196</v>
      </c>
      <c r="AG193" s="7" t="str">
        <f ca="1"/>
        <v>Item_196</v>
      </c>
      <c r="AH193" s="8">
        <f ca="1"/>
        <v>1.7600000000000001E-2</v>
      </c>
      <c r="AJ193" s="7" t="str">
        <f ca="1"/>
        <v>Item_196</v>
      </c>
      <c r="AK193">
        <f ca="1"/>
        <v>10.119999999999999</v>
      </c>
      <c r="AL193">
        <f ca="1"/>
        <v>9.9700000000000006</v>
      </c>
      <c r="AM193">
        <f ca="1"/>
        <v>10.31</v>
      </c>
      <c r="AN193">
        <f ca="1"/>
        <v>10.029999999999999</v>
      </c>
      <c r="AO193" s="8">
        <f ca="1"/>
        <v>-3.75</v>
      </c>
      <c r="AQ193" s="7" t="str">
        <f ca="1"/>
        <v>Item_196</v>
      </c>
      <c r="AR193">
        <f ca="1"/>
        <v>10.119999999999999</v>
      </c>
      <c r="AS193">
        <f ca="1"/>
        <v>9.9700000000000006</v>
      </c>
      <c r="AT193">
        <f ca="1"/>
        <v>10.31</v>
      </c>
      <c r="AU193">
        <f ca="1"/>
        <v>10.029999999999999</v>
      </c>
      <c r="AV193">
        <f ca="1"/>
        <v>-3.75</v>
      </c>
      <c r="AW193" s="8">
        <f ca="1"/>
        <v>1.7600000000000001E-2</v>
      </c>
    </row>
    <row r="194" spans="4:49" x14ac:dyDescent="0.3">
      <c r="D194" s="32" t="s">
        <v>285</v>
      </c>
      <c r="E194" s="33">
        <v>5</v>
      </c>
      <c r="F194" s="33">
        <v>2.54</v>
      </c>
      <c r="G194" s="33">
        <v>8.6300000000000008</v>
      </c>
      <c r="H194" s="33">
        <v>12.54</v>
      </c>
      <c r="I194" s="34">
        <v>7.78</v>
      </c>
      <c r="N194" s="18" t="str">
        <f ca="1"/>
        <v>Item_11</v>
      </c>
      <c r="W194" s="18" t="str">
        <f ca="1"/>
        <v>Item_11</v>
      </c>
      <c r="Y194" s="18" t="str">
        <f ca="1"/>
        <v>Item_46</v>
      </c>
      <c r="AA194" s="18" t="str">
        <f ca="1"/>
        <v>Item_275</v>
      </c>
      <c r="AC194" s="18" t="str">
        <f ca="1"/>
        <v>Item_329</v>
      </c>
      <c r="AG194" s="7" t="str">
        <f ca="1"/>
        <v>Item_329</v>
      </c>
      <c r="AH194" s="8">
        <f ca="1"/>
        <v>1.7500000000000002E-2</v>
      </c>
      <c r="AJ194" s="7" t="str">
        <f ca="1"/>
        <v>Item_329</v>
      </c>
      <c r="AK194">
        <f ca="1"/>
        <v>-0.1</v>
      </c>
      <c r="AL194">
        <f ca="1"/>
        <v>-2.65</v>
      </c>
      <c r="AM194">
        <f ca="1"/>
        <v>-12.11</v>
      </c>
      <c r="AN194">
        <f ca="1"/>
        <v>7.62</v>
      </c>
      <c r="AO194" s="8">
        <f ca="1"/>
        <v>6.64</v>
      </c>
      <c r="AQ194" s="7" t="str">
        <f ca="1"/>
        <v>Item_329</v>
      </c>
      <c r="AR194">
        <f ca="1"/>
        <v>-0.1</v>
      </c>
      <c r="AS194">
        <f ca="1"/>
        <v>-2.65</v>
      </c>
      <c r="AT194">
        <f ca="1"/>
        <v>-12.11</v>
      </c>
      <c r="AU194">
        <f ca="1"/>
        <v>7.62</v>
      </c>
      <c r="AV194">
        <f ca="1"/>
        <v>6.64</v>
      </c>
      <c r="AW194" s="8">
        <f ca="1"/>
        <v>1.7500000000000002E-2</v>
      </c>
    </row>
    <row r="195" spans="4:49" x14ac:dyDescent="0.3">
      <c r="D195" s="32" t="s">
        <v>286</v>
      </c>
      <c r="E195" s="33">
        <v>2.65</v>
      </c>
      <c r="F195" s="33">
        <v>-10.85</v>
      </c>
      <c r="G195" s="33">
        <v>8.89</v>
      </c>
      <c r="H195" s="33">
        <v>23.3</v>
      </c>
      <c r="I195" s="34">
        <v>-8.2899999999999991</v>
      </c>
      <c r="N195" s="18" t="str">
        <f ca="1"/>
        <v>Item_17</v>
      </c>
      <c r="W195" s="18" t="str">
        <f ca="1"/>
        <v>Item_17</v>
      </c>
      <c r="Y195" s="18" t="str">
        <f ca="1"/>
        <v>Item_236</v>
      </c>
      <c r="AA195" s="18" t="str">
        <f ca="1"/>
        <v>Item_6</v>
      </c>
      <c r="AC195" s="18" t="str">
        <f ca="1"/>
        <v>Item_327</v>
      </c>
      <c r="AG195" s="7" t="str">
        <f ca="1"/>
        <v>Item_327</v>
      </c>
      <c r="AH195" s="8">
        <f ca="1"/>
        <v>1.4999999999999999E-2</v>
      </c>
      <c r="AJ195" s="7" t="str">
        <f ca="1"/>
        <v>Item_327</v>
      </c>
      <c r="AK195">
        <f ca="1"/>
        <v>2.87</v>
      </c>
      <c r="AL195">
        <f ca="1"/>
        <v>7.0000000000000007E-2</v>
      </c>
      <c r="AM195">
        <f ca="1"/>
        <v>11.73</v>
      </c>
      <c r="AN195">
        <f ca="1"/>
        <v>-2.5499999999999998</v>
      </c>
      <c r="AO195" s="8">
        <f ca="1"/>
        <v>1.4</v>
      </c>
      <c r="AQ195" s="7" t="str">
        <f ca="1"/>
        <v>Item_327</v>
      </c>
      <c r="AR195">
        <f ca="1"/>
        <v>2.87</v>
      </c>
      <c r="AS195">
        <f ca="1"/>
        <v>7.0000000000000007E-2</v>
      </c>
      <c r="AT195">
        <f ca="1"/>
        <v>11.73</v>
      </c>
      <c r="AU195">
        <f ca="1"/>
        <v>-2.5499999999999998</v>
      </c>
      <c r="AV195">
        <f ca="1"/>
        <v>1.4</v>
      </c>
      <c r="AW195" s="8">
        <f ca="1"/>
        <v>1.4999999999999999E-2</v>
      </c>
    </row>
    <row r="196" spans="4:49" x14ac:dyDescent="0.3">
      <c r="D196" s="32" t="s">
        <v>287</v>
      </c>
      <c r="E196" s="33">
        <v>12.23</v>
      </c>
      <c r="F196" s="33">
        <v>1.42</v>
      </c>
      <c r="G196" s="33">
        <v>9.4499999999999993</v>
      </c>
      <c r="H196" s="33">
        <v>5.19</v>
      </c>
      <c r="I196" s="34">
        <v>15.87</v>
      </c>
      <c r="N196" s="18" t="str">
        <f ca="1"/>
        <v>Item_345</v>
      </c>
      <c r="W196" s="18" t="str">
        <f ca="1"/>
        <v>Item_345</v>
      </c>
      <c r="Y196" s="18" t="str">
        <f ca="1"/>
        <v>Item_149</v>
      </c>
      <c r="AA196" s="18" t="str">
        <f ca="1"/>
        <v>Item_31</v>
      </c>
      <c r="AC196" s="18" t="str">
        <f ca="1"/>
        <v>Item_241</v>
      </c>
      <c r="AG196" s="7" t="str">
        <f ca="1"/>
        <v>Item_241</v>
      </c>
      <c r="AH196" s="8">
        <f ca="1"/>
        <v>1.49E-2</v>
      </c>
      <c r="AJ196" s="7" t="str">
        <f ca="1"/>
        <v>Item_241</v>
      </c>
      <c r="AK196">
        <f ca="1"/>
        <v>10.48</v>
      </c>
      <c r="AL196">
        <f ca="1"/>
        <v>-11.22</v>
      </c>
      <c r="AM196">
        <f ca="1"/>
        <v>13.91</v>
      </c>
      <c r="AN196">
        <f ca="1"/>
        <v>-1.21</v>
      </c>
      <c r="AO196" s="8">
        <f ca="1"/>
        <v>20.39</v>
      </c>
      <c r="AQ196" s="7" t="str">
        <f ca="1"/>
        <v>Item_241</v>
      </c>
      <c r="AR196">
        <f ca="1"/>
        <v>10.48</v>
      </c>
      <c r="AS196">
        <f ca="1"/>
        <v>-11.22</v>
      </c>
      <c r="AT196">
        <f ca="1"/>
        <v>13.91</v>
      </c>
      <c r="AU196">
        <f ca="1"/>
        <v>-1.21</v>
      </c>
      <c r="AV196">
        <f ca="1"/>
        <v>20.39</v>
      </c>
      <c r="AW196" s="8">
        <f ca="1"/>
        <v>1.49E-2</v>
      </c>
    </row>
    <row r="197" spans="4:49" x14ac:dyDescent="0.3">
      <c r="D197" s="32" t="s">
        <v>288</v>
      </c>
      <c r="E197" s="33">
        <v>5.61</v>
      </c>
      <c r="F197" s="33">
        <v>-11.71</v>
      </c>
      <c r="G197" s="33">
        <v>6.33</v>
      </c>
      <c r="H197" s="33">
        <v>15.94</v>
      </c>
      <c r="I197" s="34">
        <v>30.55</v>
      </c>
      <c r="N197" s="18" t="str">
        <f ca="1"/>
        <v>Item_83</v>
      </c>
      <c r="W197" s="18" t="str">
        <f ca="1"/>
        <v>Item_83</v>
      </c>
      <c r="Y197" s="18" t="str">
        <f ca="1"/>
        <v>Item_376</v>
      </c>
      <c r="AA197" s="18" t="str">
        <f ca="1"/>
        <v>Item_164</v>
      </c>
      <c r="AC197" s="18" t="str">
        <f ca="1"/>
        <v>Item_203</v>
      </c>
      <c r="AG197" s="7" t="str">
        <f ca="1"/>
        <v>Item_203</v>
      </c>
      <c r="AH197" s="8">
        <f ca="1"/>
        <v>1.4500000000000001E-2</v>
      </c>
      <c r="AJ197" s="7" t="str">
        <f ca="1"/>
        <v>Item_203</v>
      </c>
      <c r="AK197">
        <f ca="1"/>
        <v>5.12</v>
      </c>
      <c r="AL197">
        <f ca="1"/>
        <v>-2.16</v>
      </c>
      <c r="AM197">
        <f ca="1"/>
        <v>13.13</v>
      </c>
      <c r="AN197">
        <f ca="1"/>
        <v>5.87</v>
      </c>
      <c r="AO197" s="8">
        <f ca="1"/>
        <v>-7.35</v>
      </c>
      <c r="AQ197" s="7" t="str">
        <f ca="1"/>
        <v>Item_203</v>
      </c>
      <c r="AR197">
        <f ca="1"/>
        <v>5.12</v>
      </c>
      <c r="AS197">
        <f ca="1"/>
        <v>-2.16</v>
      </c>
      <c r="AT197">
        <f ca="1"/>
        <v>13.13</v>
      </c>
      <c r="AU197">
        <f ca="1"/>
        <v>5.87</v>
      </c>
      <c r="AV197">
        <f ca="1"/>
        <v>-7.35</v>
      </c>
      <c r="AW197" s="8">
        <f ca="1"/>
        <v>1.4500000000000001E-2</v>
      </c>
    </row>
    <row r="198" spans="4:49" x14ac:dyDescent="0.3">
      <c r="D198" s="32" t="s">
        <v>289</v>
      </c>
      <c r="E198" s="33">
        <v>6.21</v>
      </c>
      <c r="F198" s="33">
        <v>4.2300000000000004</v>
      </c>
      <c r="G198" s="33">
        <v>-26.89</v>
      </c>
      <c r="H198" s="33">
        <v>3.06</v>
      </c>
      <c r="I198" s="34">
        <v>13.63</v>
      </c>
      <c r="N198" s="18" t="str">
        <f ca="1"/>
        <v>Item_354</v>
      </c>
      <c r="W198" s="18" t="str">
        <f ca="1"/>
        <v>Item_354</v>
      </c>
      <c r="Y198" s="18" t="str">
        <f ca="1"/>
        <v>Item_195</v>
      </c>
      <c r="AA198" s="18" t="str">
        <f ca="1"/>
        <v>Item_230</v>
      </c>
      <c r="AC198" s="18" t="str">
        <f ca="1"/>
        <v>Item_212</v>
      </c>
      <c r="AG198" s="7" t="str">
        <f ca="1"/>
        <v>Item_212</v>
      </c>
      <c r="AH198" s="8">
        <f ca="1"/>
        <v>1.4E-2</v>
      </c>
      <c r="AJ198" s="7" t="str">
        <f ca="1"/>
        <v>Item_212</v>
      </c>
      <c r="AK198">
        <f ca="1"/>
        <v>5.78</v>
      </c>
      <c r="AL198">
        <f ca="1"/>
        <v>1.74</v>
      </c>
      <c r="AM198">
        <f ca="1"/>
        <v>0.31</v>
      </c>
      <c r="AN198">
        <f ca="1"/>
        <v>16.25</v>
      </c>
      <c r="AO198" s="8">
        <f ca="1"/>
        <v>9.4</v>
      </c>
      <c r="AQ198" s="7" t="str">
        <f ca="1"/>
        <v>Item_212</v>
      </c>
      <c r="AR198">
        <f ca="1"/>
        <v>5.78</v>
      </c>
      <c r="AS198">
        <f ca="1"/>
        <v>1.74</v>
      </c>
      <c r="AT198">
        <f ca="1"/>
        <v>0.31</v>
      </c>
      <c r="AU198">
        <f ca="1"/>
        <v>16.25</v>
      </c>
      <c r="AV198">
        <f ca="1"/>
        <v>9.4</v>
      </c>
      <c r="AW198" s="8">
        <f ca="1"/>
        <v>1.4E-2</v>
      </c>
    </row>
    <row r="199" spans="4:49" x14ac:dyDescent="0.3">
      <c r="D199" s="32" t="s">
        <v>290</v>
      </c>
      <c r="E199" s="33">
        <v>-0.81</v>
      </c>
      <c r="F199" s="33">
        <v>13.25</v>
      </c>
      <c r="G199" s="33">
        <v>-0.84</v>
      </c>
      <c r="H199" s="33">
        <v>3.45</v>
      </c>
      <c r="I199" s="34">
        <v>9.73</v>
      </c>
      <c r="N199" s="18" t="str">
        <f ca="1"/>
        <v>Item_311</v>
      </c>
      <c r="W199" s="18" t="str">
        <f ca="1"/>
        <v>Item_311</v>
      </c>
      <c r="Y199" s="18" t="str">
        <f ca="1"/>
        <v>Item_355</v>
      </c>
      <c r="AA199" s="18" t="str">
        <f ca="1"/>
        <v>Item_179</v>
      </c>
      <c r="AC199" s="18" t="str">
        <f ca="1"/>
        <v>Item_50</v>
      </c>
      <c r="AG199" s="7" t="str">
        <f ca="1"/>
        <v>Item_50</v>
      </c>
      <c r="AH199" s="8">
        <f ca="1"/>
        <v>1.34E-2</v>
      </c>
      <c r="AJ199" s="7" t="str">
        <f ca="1"/>
        <v>Item_50</v>
      </c>
      <c r="AK199">
        <f ca="1"/>
        <v>-0.19</v>
      </c>
      <c r="AL199">
        <f ca="1"/>
        <v>-4.1900000000000004</v>
      </c>
      <c r="AM199">
        <f ca="1"/>
        <v>-8.48</v>
      </c>
      <c r="AN199">
        <f ca="1"/>
        <v>3.33</v>
      </c>
      <c r="AO199" s="8">
        <f ca="1"/>
        <v>20.32</v>
      </c>
      <c r="AQ199" s="7" t="str">
        <f ca="1"/>
        <v>Item_50</v>
      </c>
      <c r="AR199">
        <f ca="1"/>
        <v>-0.19</v>
      </c>
      <c r="AS199">
        <f ca="1"/>
        <v>-4.1900000000000004</v>
      </c>
      <c r="AT199">
        <f ca="1"/>
        <v>-8.48</v>
      </c>
      <c r="AU199">
        <f ca="1"/>
        <v>3.33</v>
      </c>
      <c r="AV199">
        <f ca="1"/>
        <v>20.32</v>
      </c>
      <c r="AW199" s="8">
        <f ca="1"/>
        <v>1.34E-2</v>
      </c>
    </row>
    <row r="200" spans="4:49" x14ac:dyDescent="0.3">
      <c r="D200" s="32" t="s">
        <v>291</v>
      </c>
      <c r="E200" s="33">
        <v>3.5</v>
      </c>
      <c r="F200" s="33">
        <v>-3.1</v>
      </c>
      <c r="G200" s="33">
        <v>8.06</v>
      </c>
      <c r="H200" s="33">
        <v>11.55</v>
      </c>
      <c r="I200" s="34">
        <v>-0.56999999999999995</v>
      </c>
      <c r="N200" s="18" t="str">
        <f ca="1"/>
        <v>Item_116</v>
      </c>
      <c r="W200" s="18" t="str">
        <f ca="1"/>
        <v>Item_116</v>
      </c>
      <c r="Y200" s="18" t="str">
        <f ca="1"/>
        <v>Item_209</v>
      </c>
      <c r="AA200" s="18" t="str">
        <f ca="1"/>
        <v>Item_287</v>
      </c>
      <c r="AC200" s="18" t="str">
        <f ca="1"/>
        <v>Item_216</v>
      </c>
      <c r="AG200" s="7" t="str">
        <f ca="1"/>
        <v>Item_216</v>
      </c>
      <c r="AH200" s="8">
        <f ca="1"/>
        <v>1.2500000000000001E-2</v>
      </c>
      <c r="AJ200" s="7" t="str">
        <f ca="1"/>
        <v>Item_216</v>
      </c>
      <c r="AK200">
        <f ca="1"/>
        <v>6.02</v>
      </c>
      <c r="AL200">
        <f ca="1"/>
        <v>-9.0500000000000007</v>
      </c>
      <c r="AM200">
        <f ca="1"/>
        <v>2.64</v>
      </c>
      <c r="AN200">
        <f ca="1"/>
        <v>6.75</v>
      </c>
      <c r="AO200" s="8">
        <f ca="1"/>
        <v>20.28</v>
      </c>
      <c r="AQ200" s="7" t="str">
        <f ca="1"/>
        <v>Item_216</v>
      </c>
      <c r="AR200">
        <f ca="1"/>
        <v>6.02</v>
      </c>
      <c r="AS200">
        <f ca="1"/>
        <v>-9.0500000000000007</v>
      </c>
      <c r="AT200">
        <f ca="1"/>
        <v>2.64</v>
      </c>
      <c r="AU200">
        <f ca="1"/>
        <v>6.75</v>
      </c>
      <c r="AV200">
        <f ca="1"/>
        <v>20.28</v>
      </c>
      <c r="AW200" s="8">
        <f ca="1"/>
        <v>1.2500000000000001E-2</v>
      </c>
    </row>
    <row r="201" spans="4:49" x14ac:dyDescent="0.3">
      <c r="D201" s="32" t="s">
        <v>292</v>
      </c>
      <c r="E201" s="33">
        <v>3.12</v>
      </c>
      <c r="F201" s="33">
        <v>-0.04</v>
      </c>
      <c r="G201" s="33">
        <v>12.32</v>
      </c>
      <c r="H201" s="33">
        <v>4.8</v>
      </c>
      <c r="I201" s="34">
        <v>17.09</v>
      </c>
      <c r="N201" s="18" t="str">
        <f ca="1"/>
        <v>Item_319</v>
      </c>
      <c r="W201" s="18" t="str">
        <f ca="1"/>
        <v>Item_319</v>
      </c>
      <c r="Y201" s="18" t="str">
        <f ca="1"/>
        <v>Item_182</v>
      </c>
      <c r="AA201" s="18" t="str">
        <f ca="1"/>
        <v>Item_270</v>
      </c>
      <c r="AC201" s="18" t="str">
        <f ca="1"/>
        <v>Item_355</v>
      </c>
      <c r="AG201" s="7" t="str">
        <f ca="1"/>
        <v>Item_355</v>
      </c>
      <c r="AH201" s="8">
        <f ca="1"/>
        <v>1.0699999999999999E-2</v>
      </c>
      <c r="AJ201" s="7" t="str">
        <f ca="1"/>
        <v>Item_355</v>
      </c>
      <c r="AK201">
        <f ca="1"/>
        <v>1.4</v>
      </c>
      <c r="AL201">
        <f ca="1"/>
        <v>-15.41</v>
      </c>
      <c r="AM201">
        <f ca="1"/>
        <v>-4.3499999999999996</v>
      </c>
      <c r="AN201">
        <f ca="1"/>
        <v>9.48</v>
      </c>
      <c r="AO201" s="8">
        <f ca="1"/>
        <v>14.92</v>
      </c>
      <c r="AQ201" s="7" t="str">
        <f ca="1"/>
        <v>Item_355</v>
      </c>
      <c r="AR201">
        <f ca="1"/>
        <v>1.4</v>
      </c>
      <c r="AS201">
        <f ca="1"/>
        <v>-15.41</v>
      </c>
      <c r="AT201">
        <f ca="1"/>
        <v>-4.3499999999999996</v>
      </c>
      <c r="AU201">
        <f ca="1"/>
        <v>9.48</v>
      </c>
      <c r="AV201">
        <f ca="1"/>
        <v>14.92</v>
      </c>
      <c r="AW201" s="8">
        <f ca="1"/>
        <v>1.0699999999999999E-2</v>
      </c>
    </row>
    <row r="202" spans="4:49" x14ac:dyDescent="0.3">
      <c r="D202" s="32" t="s">
        <v>293</v>
      </c>
      <c r="E202" s="33">
        <v>-4.96</v>
      </c>
      <c r="F202" s="33">
        <v>-5.86</v>
      </c>
      <c r="G202" s="33">
        <v>9.36</v>
      </c>
      <c r="H202" s="33">
        <v>8.5</v>
      </c>
      <c r="I202" s="34">
        <v>18.2</v>
      </c>
      <c r="N202" s="18" t="str">
        <f ca="1"/>
        <v>Item_384</v>
      </c>
      <c r="W202" s="18" t="str">
        <f ca="1"/>
        <v>Item_384</v>
      </c>
      <c r="Y202" s="18" t="str">
        <f ca="1"/>
        <v>Item_7</v>
      </c>
      <c r="AA202" s="18" t="str">
        <f ca="1"/>
        <v>Item_86</v>
      </c>
      <c r="AC202" s="18" t="str">
        <f ca="1"/>
        <v>Item_373</v>
      </c>
      <c r="AG202" s="7" t="str">
        <f ca="1"/>
        <v>Item_373</v>
      </c>
      <c r="AH202" s="8">
        <f ca="1"/>
        <v>1.0699999999999999E-2</v>
      </c>
      <c r="AJ202" s="7" t="str">
        <f ca="1"/>
        <v>Item_373</v>
      </c>
      <c r="AK202">
        <f ca="1"/>
        <v>3.73</v>
      </c>
      <c r="AL202">
        <f ca="1"/>
        <v>-1.76</v>
      </c>
      <c r="AM202">
        <f ca="1"/>
        <v>2.4900000000000002</v>
      </c>
      <c r="AN202">
        <f ca="1"/>
        <v>12.05</v>
      </c>
      <c r="AO202" s="8">
        <f ca="1"/>
        <v>-7.18</v>
      </c>
      <c r="AQ202" s="7" t="str">
        <f ca="1"/>
        <v>Item_373</v>
      </c>
      <c r="AR202">
        <f ca="1"/>
        <v>3.73</v>
      </c>
      <c r="AS202">
        <f ca="1"/>
        <v>-1.76</v>
      </c>
      <c r="AT202">
        <f ca="1"/>
        <v>2.4900000000000002</v>
      </c>
      <c r="AU202">
        <f ca="1"/>
        <v>12.05</v>
      </c>
      <c r="AV202">
        <f ca="1"/>
        <v>-7.18</v>
      </c>
      <c r="AW202" s="8">
        <f ca="1"/>
        <v>1.0699999999999999E-2</v>
      </c>
    </row>
    <row r="203" spans="4:49" x14ac:dyDescent="0.3">
      <c r="D203" s="32" t="s">
        <v>294</v>
      </c>
      <c r="E203" s="33">
        <v>-0.62</v>
      </c>
      <c r="F203" s="33">
        <v>-7.82</v>
      </c>
      <c r="G203" s="33">
        <v>0.21</v>
      </c>
      <c r="H203" s="33">
        <v>8.76</v>
      </c>
      <c r="I203" s="34">
        <v>17</v>
      </c>
      <c r="N203" s="18" t="str">
        <f ca="1"/>
        <v>Item_310</v>
      </c>
      <c r="W203" s="18" t="str">
        <f ca="1"/>
        <v>Item_310</v>
      </c>
      <c r="Y203" s="18" t="str">
        <f ca="1"/>
        <v>Item_117</v>
      </c>
      <c r="AA203" s="18" t="str">
        <f ca="1"/>
        <v>Item_383</v>
      </c>
      <c r="AC203" s="18" t="str">
        <f ca="1"/>
        <v>Item_112</v>
      </c>
      <c r="AG203" s="7" t="str">
        <f ca="1"/>
        <v>Item_112</v>
      </c>
      <c r="AH203" s="8">
        <f ca="1"/>
        <v>7.4999999999999997E-3</v>
      </c>
      <c r="AJ203" s="7" t="str">
        <f ca="1"/>
        <v>Item_112</v>
      </c>
      <c r="AK203">
        <f ca="1"/>
        <v>5.47</v>
      </c>
      <c r="AL203">
        <f ca="1"/>
        <v>-14.4</v>
      </c>
      <c r="AM203">
        <f ca="1"/>
        <v>14.83</v>
      </c>
      <c r="AN203">
        <f ca="1"/>
        <v>6.99</v>
      </c>
      <c r="AO203" s="8">
        <f ca="1"/>
        <v>20.059999999999999</v>
      </c>
      <c r="AQ203" s="7" t="str">
        <f ca="1"/>
        <v>Item_112</v>
      </c>
      <c r="AR203">
        <f ca="1"/>
        <v>5.47</v>
      </c>
      <c r="AS203">
        <f ca="1"/>
        <v>-14.4</v>
      </c>
      <c r="AT203">
        <f ca="1"/>
        <v>14.83</v>
      </c>
      <c r="AU203">
        <f ca="1"/>
        <v>6.99</v>
      </c>
      <c r="AV203">
        <f ca="1"/>
        <v>20.059999999999999</v>
      </c>
      <c r="AW203" s="8">
        <f ca="1"/>
        <v>7.4999999999999997E-3</v>
      </c>
    </row>
    <row r="204" spans="4:49" x14ac:dyDescent="0.3">
      <c r="D204" s="32" t="s">
        <v>295</v>
      </c>
      <c r="E204" s="33">
        <v>5.72</v>
      </c>
      <c r="F204" s="33">
        <v>-18.28</v>
      </c>
      <c r="G204" s="33">
        <v>5.89</v>
      </c>
      <c r="H204" s="33">
        <v>4.0199999999999996</v>
      </c>
      <c r="I204" s="34">
        <v>1.49</v>
      </c>
      <c r="N204" s="18" t="str">
        <f ca="1"/>
        <v>Item_22</v>
      </c>
      <c r="W204" s="18" t="str">
        <f ca="1"/>
        <v>Item_22</v>
      </c>
      <c r="Y204" s="18" t="str">
        <f ca="1"/>
        <v>Item_290</v>
      </c>
      <c r="AA204" s="18" t="str">
        <f ca="1"/>
        <v>Item_381</v>
      </c>
      <c r="AC204" s="18" t="str">
        <f ca="1"/>
        <v>Item_163</v>
      </c>
      <c r="AG204" s="7" t="str">
        <f ca="1"/>
        <v>Item_163</v>
      </c>
      <c r="AH204" s="8">
        <f ca="1"/>
        <v>5.1999999999999998E-3</v>
      </c>
      <c r="AJ204" s="7" t="str">
        <f ca="1"/>
        <v>Item_163</v>
      </c>
      <c r="AK204">
        <f ca="1"/>
        <v>-2.0499999999999998</v>
      </c>
      <c r="AL204">
        <f ca="1"/>
        <v>-15.19</v>
      </c>
      <c r="AM204">
        <f ca="1"/>
        <v>1.51</v>
      </c>
      <c r="AN204">
        <f ca="1"/>
        <v>7.71</v>
      </c>
      <c r="AO204" s="8">
        <f ca="1"/>
        <v>1</v>
      </c>
      <c r="AQ204" s="7" t="str">
        <f ca="1"/>
        <v>Item_163</v>
      </c>
      <c r="AR204">
        <f ca="1"/>
        <v>-2.0499999999999998</v>
      </c>
      <c r="AS204">
        <f ca="1"/>
        <v>-15.19</v>
      </c>
      <c r="AT204">
        <f ca="1"/>
        <v>1.51</v>
      </c>
      <c r="AU204">
        <f ca="1"/>
        <v>7.71</v>
      </c>
      <c r="AV204">
        <f ca="1"/>
        <v>1</v>
      </c>
      <c r="AW204" s="8">
        <f ca="1"/>
        <v>5.1999999999999998E-3</v>
      </c>
    </row>
    <row r="205" spans="4:49" x14ac:dyDescent="0.3">
      <c r="D205" s="32" t="s">
        <v>296</v>
      </c>
      <c r="E205" s="33">
        <v>6.96</v>
      </c>
      <c r="F205" s="33">
        <v>6.77</v>
      </c>
      <c r="G205" s="33">
        <v>19.47</v>
      </c>
      <c r="H205" s="33">
        <v>19.2</v>
      </c>
      <c r="I205" s="34">
        <v>2.14</v>
      </c>
      <c r="N205" s="18" t="str">
        <f ca="1"/>
        <v>Item_146</v>
      </c>
      <c r="W205" s="18" t="str">
        <f ca="1"/>
        <v>Item_146</v>
      </c>
      <c r="Y205" s="18" t="str">
        <f ca="1"/>
        <v>Item_242</v>
      </c>
      <c r="AA205" s="18" t="str">
        <f ca="1"/>
        <v>Item_89</v>
      </c>
      <c r="AC205" s="18" t="str">
        <f ca="1"/>
        <v>Item_103</v>
      </c>
      <c r="AG205" s="7" t="str">
        <f ca="1"/>
        <v>Item_103</v>
      </c>
      <c r="AH205" s="8">
        <f ca="1"/>
        <v>5.1999999999999998E-3</v>
      </c>
      <c r="AJ205" s="7" t="str">
        <f ca="1"/>
        <v>Item_103</v>
      </c>
      <c r="AK205">
        <f ca="1"/>
        <v>6.39</v>
      </c>
      <c r="AL205">
        <f ca="1"/>
        <v>9.4700000000000006</v>
      </c>
      <c r="AM205">
        <f ca="1"/>
        <v>-11</v>
      </c>
      <c r="AN205">
        <f ca="1"/>
        <v>7.02</v>
      </c>
      <c r="AO205" s="8">
        <f ca="1"/>
        <v>-4.1100000000000003</v>
      </c>
      <c r="AQ205" s="7" t="str">
        <f ca="1"/>
        <v>Item_103</v>
      </c>
      <c r="AR205">
        <f ca="1"/>
        <v>6.39</v>
      </c>
      <c r="AS205">
        <f ca="1"/>
        <v>9.4700000000000006</v>
      </c>
      <c r="AT205">
        <f ca="1"/>
        <v>-11</v>
      </c>
      <c r="AU205">
        <f ca="1"/>
        <v>7.02</v>
      </c>
      <c r="AV205">
        <f ca="1"/>
        <v>-4.1100000000000003</v>
      </c>
      <c r="AW205" s="8">
        <f ca="1"/>
        <v>5.1999999999999998E-3</v>
      </c>
    </row>
    <row r="206" spans="4:49" x14ac:dyDescent="0.3">
      <c r="D206" s="32" t="s">
        <v>297</v>
      </c>
      <c r="E206" s="33">
        <v>4.18</v>
      </c>
      <c r="F206" s="33">
        <v>0.34</v>
      </c>
      <c r="G206" s="33">
        <v>14.24</v>
      </c>
      <c r="H206" s="33">
        <v>14.59</v>
      </c>
      <c r="I206" s="34">
        <v>14.93</v>
      </c>
      <c r="N206" s="18" t="str">
        <f ca="1"/>
        <v>Item_344</v>
      </c>
      <c r="W206" s="18" t="str">
        <f ca="1"/>
        <v>Item_344</v>
      </c>
      <c r="Y206" s="18" t="str">
        <f ca="1"/>
        <v>Item_311</v>
      </c>
      <c r="AA206" s="18" t="str">
        <f ca="1"/>
        <v>Item_129</v>
      </c>
      <c r="AC206" s="18" t="str">
        <f ca="1"/>
        <v>Item_295</v>
      </c>
      <c r="AG206" s="7" t="str">
        <f ca="1"/>
        <v>Item_295</v>
      </c>
      <c r="AH206" s="8">
        <f ca="1"/>
        <v>4.8999999999999998E-3</v>
      </c>
      <c r="AJ206" s="7" t="str">
        <f ca="1"/>
        <v>Item_295</v>
      </c>
      <c r="AK206">
        <f ca="1"/>
        <v>-2.59</v>
      </c>
      <c r="AL206">
        <f ca="1"/>
        <v>3.81</v>
      </c>
      <c r="AM206">
        <f ca="1"/>
        <v>-0.43</v>
      </c>
      <c r="AN206">
        <f ca="1"/>
        <v>7.89</v>
      </c>
      <c r="AO206" s="8">
        <f ca="1"/>
        <v>5.68</v>
      </c>
      <c r="AQ206" s="7" t="str">
        <f ca="1"/>
        <v>Item_295</v>
      </c>
      <c r="AR206">
        <f ca="1"/>
        <v>-2.59</v>
      </c>
      <c r="AS206">
        <f ca="1"/>
        <v>3.81</v>
      </c>
      <c r="AT206">
        <f ca="1"/>
        <v>-0.43</v>
      </c>
      <c r="AU206">
        <f ca="1"/>
        <v>7.89</v>
      </c>
      <c r="AV206">
        <f ca="1"/>
        <v>5.68</v>
      </c>
      <c r="AW206" s="8">
        <f ca="1"/>
        <v>4.8999999999999998E-3</v>
      </c>
    </row>
    <row r="207" spans="4:49" x14ac:dyDescent="0.3">
      <c r="D207" s="32" t="s">
        <v>298</v>
      </c>
      <c r="E207" s="33">
        <v>-1.59</v>
      </c>
      <c r="F207" s="33">
        <v>-11.53</v>
      </c>
      <c r="G207" s="33">
        <v>15.9</v>
      </c>
      <c r="H207" s="33">
        <v>11.52</v>
      </c>
      <c r="I207" s="34">
        <v>13.25</v>
      </c>
      <c r="N207" s="18" t="str">
        <f ca="1"/>
        <v>Item_293</v>
      </c>
      <c r="W207" s="18" t="str">
        <f ca="1"/>
        <v>Item_293</v>
      </c>
      <c r="Y207" s="18" t="str">
        <f ca="1"/>
        <v>Item_156</v>
      </c>
      <c r="AA207" s="18" t="str">
        <f ca="1"/>
        <v>Item_22</v>
      </c>
      <c r="AC207" s="18" t="str">
        <f ca="1"/>
        <v>Item_198</v>
      </c>
      <c r="AG207" s="7" t="str">
        <f ca="1"/>
        <v>Item_198</v>
      </c>
      <c r="AH207" s="8">
        <f ca="1"/>
        <v>4.7000000000000002E-3</v>
      </c>
      <c r="AJ207" s="7" t="str">
        <f ca="1"/>
        <v>Item_198</v>
      </c>
      <c r="AK207">
        <f ca="1"/>
        <v>5.99</v>
      </c>
      <c r="AL207">
        <f ca="1"/>
        <v>-15.17</v>
      </c>
      <c r="AM207">
        <f ca="1"/>
        <v>-0.3</v>
      </c>
      <c r="AN207">
        <f ca="1"/>
        <v>10.64</v>
      </c>
      <c r="AO207" s="8">
        <f ca="1"/>
        <v>-2.0299999999999998</v>
      </c>
      <c r="AQ207" s="7" t="str">
        <f ca="1"/>
        <v>Item_198</v>
      </c>
      <c r="AR207">
        <f ca="1"/>
        <v>5.99</v>
      </c>
      <c r="AS207">
        <f ca="1"/>
        <v>-15.17</v>
      </c>
      <c r="AT207">
        <f ca="1"/>
        <v>-0.3</v>
      </c>
      <c r="AU207">
        <f ca="1"/>
        <v>10.64</v>
      </c>
      <c r="AV207">
        <f ca="1"/>
        <v>-2.0299999999999998</v>
      </c>
      <c r="AW207" s="8">
        <f ca="1"/>
        <v>4.7000000000000002E-3</v>
      </c>
    </row>
    <row r="208" spans="4:49" x14ac:dyDescent="0.3">
      <c r="D208" s="32" t="s">
        <v>299</v>
      </c>
      <c r="E208" s="33">
        <v>4.9000000000000004</v>
      </c>
      <c r="F208" s="33">
        <v>6.02</v>
      </c>
      <c r="G208" s="33">
        <v>-3.31</v>
      </c>
      <c r="H208" s="33">
        <v>7.76</v>
      </c>
      <c r="I208" s="34">
        <v>-5.12</v>
      </c>
      <c r="N208" s="18" t="str">
        <f ca="1"/>
        <v>Item_195</v>
      </c>
      <c r="W208" s="18" t="str">
        <f ca="1"/>
        <v>Item_195</v>
      </c>
      <c r="Y208" s="18" t="str">
        <f ca="1"/>
        <v>Item_58</v>
      </c>
      <c r="AA208" s="18" t="str">
        <f ca="1"/>
        <v>Item_170</v>
      </c>
      <c r="AC208" s="18" t="str">
        <f ca="1"/>
        <v>Item_175</v>
      </c>
      <c r="AG208" s="7" t="str">
        <f ca="1"/>
        <v>Item_175</v>
      </c>
      <c r="AH208" s="8">
        <f ca="1"/>
        <v>4.7000000000000002E-3</v>
      </c>
      <c r="AJ208" s="7" t="str">
        <f ca="1"/>
        <v>Item_175</v>
      </c>
      <c r="AK208">
        <f ca="1"/>
        <v>6.66</v>
      </c>
      <c r="AL208">
        <f ca="1"/>
        <v>-5.51</v>
      </c>
      <c r="AM208">
        <f ca="1"/>
        <v>13.4</v>
      </c>
      <c r="AN208">
        <f ca="1"/>
        <v>-2.2400000000000002</v>
      </c>
      <c r="AO208" s="8">
        <f ca="1"/>
        <v>1.33</v>
      </c>
      <c r="AQ208" s="7" t="str">
        <f ca="1"/>
        <v>Item_175</v>
      </c>
      <c r="AR208">
        <f ca="1"/>
        <v>6.66</v>
      </c>
      <c r="AS208">
        <f ca="1"/>
        <v>-5.51</v>
      </c>
      <c r="AT208">
        <f ca="1"/>
        <v>13.4</v>
      </c>
      <c r="AU208">
        <f ca="1"/>
        <v>-2.2400000000000002</v>
      </c>
      <c r="AV208">
        <f ca="1"/>
        <v>1.33</v>
      </c>
      <c r="AW208" s="8">
        <f ca="1"/>
        <v>4.7000000000000002E-3</v>
      </c>
    </row>
    <row r="209" spans="4:49" x14ac:dyDescent="0.3">
      <c r="D209" s="32" t="s">
        <v>300</v>
      </c>
      <c r="E209" s="33">
        <v>5.49</v>
      </c>
      <c r="F209" s="33">
        <v>-8.3800000000000008</v>
      </c>
      <c r="G209" s="33">
        <v>-17.62</v>
      </c>
      <c r="H209" s="33">
        <v>5.45</v>
      </c>
      <c r="I209" s="34">
        <v>0.84</v>
      </c>
      <c r="N209" s="18" t="str">
        <f ca="1"/>
        <v>Item_86</v>
      </c>
      <c r="W209" s="18" t="str">
        <f ca="1"/>
        <v>Item_86</v>
      </c>
      <c r="Y209" s="18" t="str">
        <f ca="1"/>
        <v>Item_62</v>
      </c>
      <c r="AA209" s="18" t="str">
        <f ca="1"/>
        <v>Item_132</v>
      </c>
      <c r="AC209" s="18" t="str">
        <f ca="1"/>
        <v>Item_257</v>
      </c>
      <c r="AG209" s="7" t="str">
        <f ca="1"/>
        <v>Item_257</v>
      </c>
      <c r="AH209" s="8">
        <f ca="1"/>
        <v>4.1999999999999997E-3</v>
      </c>
      <c r="AJ209" s="7" t="str">
        <f ca="1"/>
        <v>Item_257</v>
      </c>
      <c r="AK209">
        <f ca="1"/>
        <v>6.68</v>
      </c>
      <c r="AL209">
        <f ca="1"/>
        <v>9.43</v>
      </c>
      <c r="AM209">
        <f ca="1"/>
        <v>-2.77</v>
      </c>
      <c r="AN209">
        <f ca="1"/>
        <v>13.81</v>
      </c>
      <c r="AO209" s="8">
        <f ca="1"/>
        <v>9.35</v>
      </c>
      <c r="AQ209" s="7" t="str">
        <f ca="1"/>
        <v>Item_257</v>
      </c>
      <c r="AR209">
        <f ca="1"/>
        <v>6.68</v>
      </c>
      <c r="AS209">
        <f ca="1"/>
        <v>9.43</v>
      </c>
      <c r="AT209">
        <f ca="1"/>
        <v>-2.77</v>
      </c>
      <c r="AU209">
        <f ca="1"/>
        <v>13.81</v>
      </c>
      <c r="AV209">
        <f ca="1"/>
        <v>9.35</v>
      </c>
      <c r="AW209" s="8">
        <f ca="1"/>
        <v>4.1999999999999997E-3</v>
      </c>
    </row>
    <row r="210" spans="4:49" x14ac:dyDescent="0.3">
      <c r="D210" s="32" t="s">
        <v>301</v>
      </c>
      <c r="E210" s="33">
        <v>10.119999999999999</v>
      </c>
      <c r="F210" s="33">
        <v>9.9700000000000006</v>
      </c>
      <c r="G210" s="33">
        <v>10.31</v>
      </c>
      <c r="H210" s="33">
        <v>10.029999999999999</v>
      </c>
      <c r="I210" s="34">
        <v>-3.75</v>
      </c>
      <c r="N210" s="18" t="str">
        <f ca="1"/>
        <v>Item_108</v>
      </c>
      <c r="W210" s="18" t="str">
        <f ca="1"/>
        <v>Item_108</v>
      </c>
      <c r="Y210" s="18" t="str">
        <f ca="1"/>
        <v>Item_17</v>
      </c>
      <c r="AA210" s="18" t="str">
        <f ca="1"/>
        <v>Item_359</v>
      </c>
      <c r="AC210" s="18" t="str">
        <f ca="1"/>
        <v>Item_205</v>
      </c>
      <c r="AG210" s="7" t="str">
        <f ca="1"/>
        <v>Item_205</v>
      </c>
      <c r="AH210" s="8">
        <f ca="1"/>
        <v>2.7000000000000001E-3</v>
      </c>
      <c r="AJ210" s="7" t="str">
        <f ca="1"/>
        <v>Item_205</v>
      </c>
      <c r="AK210">
        <f ca="1"/>
        <v>6.42</v>
      </c>
      <c r="AL210">
        <f ca="1"/>
        <v>-10.57</v>
      </c>
      <c r="AM210">
        <f ca="1"/>
        <v>-2.46</v>
      </c>
      <c r="AN210">
        <f ca="1"/>
        <v>7.11</v>
      </c>
      <c r="AO210" s="8">
        <f ca="1"/>
        <v>-6.83</v>
      </c>
      <c r="AQ210" s="7" t="str">
        <f ca="1"/>
        <v>Item_205</v>
      </c>
      <c r="AR210">
        <f ca="1"/>
        <v>6.42</v>
      </c>
      <c r="AS210">
        <f ca="1"/>
        <v>-10.57</v>
      </c>
      <c r="AT210">
        <f ca="1"/>
        <v>-2.46</v>
      </c>
      <c r="AU210">
        <f ca="1"/>
        <v>7.11</v>
      </c>
      <c r="AV210">
        <f ca="1"/>
        <v>-6.83</v>
      </c>
      <c r="AW210" s="8">
        <f ca="1"/>
        <v>2.7000000000000001E-3</v>
      </c>
    </row>
    <row r="211" spans="4:49" x14ac:dyDescent="0.3">
      <c r="D211" s="32" t="s">
        <v>302</v>
      </c>
      <c r="E211" s="33">
        <v>-1.66</v>
      </c>
      <c r="F211" s="33">
        <v>-15.95</v>
      </c>
      <c r="G211" s="33">
        <v>-4.17</v>
      </c>
      <c r="H211" s="33">
        <v>0.17</v>
      </c>
      <c r="I211" s="34">
        <v>27.13</v>
      </c>
      <c r="N211" s="18" t="str">
        <f ca="1"/>
        <v>Item_176</v>
      </c>
      <c r="W211" s="18" t="str">
        <f ca="1"/>
        <v>Item_176</v>
      </c>
      <c r="Y211" s="18" t="str">
        <f ca="1"/>
        <v>Item_257</v>
      </c>
      <c r="AA211" s="18" t="str">
        <f ca="1"/>
        <v>Item_211</v>
      </c>
      <c r="AC211" s="18" t="str">
        <f ca="1"/>
        <v>Item_325</v>
      </c>
      <c r="AG211" s="7" t="str">
        <f ca="1"/>
        <v>Item_325</v>
      </c>
      <c r="AH211" s="8">
        <f ca="1"/>
        <v>1.6000000000000001E-3</v>
      </c>
      <c r="AJ211" s="7" t="str">
        <f ca="1"/>
        <v>Item_325</v>
      </c>
      <c r="AK211">
        <f ca="1"/>
        <v>2.25</v>
      </c>
      <c r="AL211">
        <f ca="1"/>
        <v>-11.79</v>
      </c>
      <c r="AM211">
        <f ca="1"/>
        <v>6.46</v>
      </c>
      <c r="AN211">
        <f ca="1"/>
        <v>14.02</v>
      </c>
      <c r="AO211" s="8">
        <f ca="1"/>
        <v>-6.78</v>
      </c>
      <c r="AQ211" s="7" t="str">
        <f ca="1"/>
        <v>Item_325</v>
      </c>
      <c r="AR211">
        <f ca="1"/>
        <v>2.25</v>
      </c>
      <c r="AS211">
        <f ca="1"/>
        <v>-11.79</v>
      </c>
      <c r="AT211">
        <f ca="1"/>
        <v>6.46</v>
      </c>
      <c r="AU211">
        <f ca="1"/>
        <v>14.02</v>
      </c>
      <c r="AV211">
        <f ca="1"/>
        <v>-6.78</v>
      </c>
      <c r="AW211" s="8">
        <f ca="1"/>
        <v>1.6000000000000001E-3</v>
      </c>
    </row>
    <row r="212" spans="4:49" x14ac:dyDescent="0.3">
      <c r="D212" s="32" t="s">
        <v>303</v>
      </c>
      <c r="E212" s="33">
        <v>5.99</v>
      </c>
      <c r="F212" s="33">
        <v>-15.17</v>
      </c>
      <c r="G212" s="33">
        <v>-0.3</v>
      </c>
      <c r="H212" s="33">
        <v>10.64</v>
      </c>
      <c r="I212" s="34">
        <v>-2.0299999999999998</v>
      </c>
      <c r="N212" s="18" t="str">
        <f ca="1"/>
        <v>Item_270</v>
      </c>
      <c r="W212" s="18" t="str">
        <f ca="1"/>
        <v>Item_270</v>
      </c>
      <c r="Y212" s="18" t="str">
        <f ca="1"/>
        <v>Item_215</v>
      </c>
      <c r="AA212" s="18" t="str">
        <f ca="1"/>
        <v>Item_257</v>
      </c>
      <c r="AC212" s="18" t="str">
        <f ca="1"/>
        <v>Item_37</v>
      </c>
      <c r="AG212" s="7" t="str">
        <f ca="1"/>
        <v>Item_37</v>
      </c>
      <c r="AH212" s="8">
        <f ca="1"/>
        <v>1.5E-3</v>
      </c>
      <c r="AJ212" s="7" t="str">
        <f ca="1"/>
        <v>Item_37</v>
      </c>
      <c r="AK212">
        <f ca="1"/>
        <v>3.37</v>
      </c>
      <c r="AL212">
        <f ca="1"/>
        <v>9.32</v>
      </c>
      <c r="AM212">
        <f ca="1"/>
        <v>4.4000000000000004</v>
      </c>
      <c r="AN212">
        <f ca="1"/>
        <v>9.82</v>
      </c>
      <c r="AO212" s="8">
        <f ca="1"/>
        <v>4.24</v>
      </c>
      <c r="AQ212" s="7" t="str">
        <f ca="1"/>
        <v>Item_37</v>
      </c>
      <c r="AR212">
        <f ca="1"/>
        <v>3.37</v>
      </c>
      <c r="AS212">
        <f ca="1"/>
        <v>9.32</v>
      </c>
      <c r="AT212">
        <f ca="1"/>
        <v>4.4000000000000004</v>
      </c>
      <c r="AU212">
        <f ca="1"/>
        <v>9.82</v>
      </c>
      <c r="AV212">
        <f ca="1"/>
        <v>4.24</v>
      </c>
      <c r="AW212" s="8">
        <f ca="1"/>
        <v>1.5E-3</v>
      </c>
    </row>
    <row r="213" spans="4:49" x14ac:dyDescent="0.3">
      <c r="D213" s="32" t="s">
        <v>304</v>
      </c>
      <c r="E213" s="33">
        <v>-3.24</v>
      </c>
      <c r="F213" s="33">
        <v>-0.53</v>
      </c>
      <c r="G213" s="33">
        <v>6.28</v>
      </c>
      <c r="H213" s="33">
        <v>11.99</v>
      </c>
      <c r="I213" s="34">
        <v>10.82</v>
      </c>
      <c r="N213" s="18" t="str">
        <f ca="1"/>
        <v>Item_179</v>
      </c>
      <c r="W213" s="18" t="str">
        <f ca="1"/>
        <v>Item_179</v>
      </c>
      <c r="Y213" s="18" t="str">
        <f ca="1"/>
        <v>Item_22</v>
      </c>
      <c r="AA213" s="18" t="str">
        <f ca="1"/>
        <v>Item_308</v>
      </c>
      <c r="AC213" s="18" t="str">
        <f ca="1"/>
        <v>Item_352</v>
      </c>
      <c r="AG213" s="7" t="str">
        <f ca="1"/>
        <v>Item_352</v>
      </c>
      <c r="AH213" s="8">
        <f ca="1"/>
        <v>8.9999999999999998E-4</v>
      </c>
      <c r="AJ213" s="7" t="str">
        <f ca="1"/>
        <v>Item_352</v>
      </c>
      <c r="AK213">
        <f ca="1"/>
        <v>4.03</v>
      </c>
      <c r="AL213">
        <f ca="1"/>
        <v>-6.48</v>
      </c>
      <c r="AM213">
        <f ca="1"/>
        <v>12.9</v>
      </c>
      <c r="AN213">
        <f ca="1"/>
        <v>10.86</v>
      </c>
      <c r="AO213" s="8">
        <f ca="1"/>
        <v>19.77</v>
      </c>
      <c r="AQ213" s="7" t="str">
        <f ca="1"/>
        <v>Item_352</v>
      </c>
      <c r="AR213">
        <f ca="1"/>
        <v>4.03</v>
      </c>
      <c r="AS213">
        <f ca="1"/>
        <v>-6.48</v>
      </c>
      <c r="AT213">
        <f ca="1"/>
        <v>12.9</v>
      </c>
      <c r="AU213">
        <f ca="1"/>
        <v>10.86</v>
      </c>
      <c r="AV213">
        <f ca="1"/>
        <v>19.77</v>
      </c>
      <c r="AW213" s="8">
        <f ca="1"/>
        <v>8.9999999999999998E-4</v>
      </c>
    </row>
    <row r="214" spans="4:49" x14ac:dyDescent="0.3">
      <c r="D214" s="32" t="s">
        <v>305</v>
      </c>
      <c r="E214" s="33">
        <v>-1.89</v>
      </c>
      <c r="F214" s="33">
        <v>6.9</v>
      </c>
      <c r="G214" s="33">
        <v>2.3199999999999998</v>
      </c>
      <c r="H214" s="33">
        <v>9.1300000000000008</v>
      </c>
      <c r="I214" s="34">
        <v>-5.32</v>
      </c>
      <c r="N214" s="18" t="str">
        <f ca="1"/>
        <v>Item_174</v>
      </c>
      <c r="W214" s="18" t="str">
        <f ca="1"/>
        <v>Item_174</v>
      </c>
      <c r="Y214" s="18" t="str">
        <f ca="1"/>
        <v>Item_11</v>
      </c>
      <c r="AA214" s="18" t="str">
        <f ca="1"/>
        <v>Item_199</v>
      </c>
      <c r="AC214" s="19" t="str">
        <f ca="1"/>
        <v>Item_359</v>
      </c>
      <c r="AG214" s="9" t="str">
        <f ca="1"/>
        <v>Item_359</v>
      </c>
      <c r="AH214" s="6">
        <f ca="1"/>
        <v>6.9999999999999999E-4</v>
      </c>
      <c r="AJ214" s="9" t="str">
        <f ca="1"/>
        <v>Item_359</v>
      </c>
      <c r="AK214" s="16">
        <f ca="1"/>
        <v>3.06</v>
      </c>
      <c r="AL214" s="16">
        <f ca="1"/>
        <v>-7.79</v>
      </c>
      <c r="AM214" s="16">
        <f ca="1"/>
        <v>-11.26</v>
      </c>
      <c r="AN214" s="16">
        <f ca="1"/>
        <v>-0.19</v>
      </c>
      <c r="AO214" s="6">
        <f ca="1"/>
        <v>12.84</v>
      </c>
      <c r="AQ214" s="9" t="str">
        <f ca="1"/>
        <v>Item_359</v>
      </c>
      <c r="AR214" s="16">
        <f ca="1"/>
        <v>3.06</v>
      </c>
      <c r="AS214" s="16">
        <f ca="1"/>
        <v>-7.79</v>
      </c>
      <c r="AT214" s="16">
        <f ca="1"/>
        <v>-11.26</v>
      </c>
      <c r="AU214" s="16">
        <f ca="1"/>
        <v>-0.19</v>
      </c>
      <c r="AV214" s="16">
        <f ca="1"/>
        <v>12.84</v>
      </c>
      <c r="AW214" s="6">
        <f ca="1"/>
        <v>6.9999999999999999E-4</v>
      </c>
    </row>
    <row r="215" spans="4:49" x14ac:dyDescent="0.3">
      <c r="D215" s="32" t="s">
        <v>306</v>
      </c>
      <c r="E215" s="33">
        <v>3.44</v>
      </c>
      <c r="F215" s="33">
        <v>-6.38</v>
      </c>
      <c r="G215" s="33">
        <v>-6.59</v>
      </c>
      <c r="H215" s="33">
        <v>10.7</v>
      </c>
      <c r="I215" s="34">
        <v>5.54</v>
      </c>
      <c r="N215" s="18" t="str">
        <f ca="1"/>
        <v>Item_233</v>
      </c>
      <c r="W215" s="18" t="str">
        <f ca="1"/>
        <v>Item_233</v>
      </c>
      <c r="Y215" s="18" t="str">
        <f ca="1"/>
        <v>Item_385</v>
      </c>
      <c r="AA215" s="18" t="str">
        <f ca="1"/>
        <v>Item_276</v>
      </c>
    </row>
    <row r="216" spans="4:49" x14ac:dyDescent="0.3">
      <c r="D216" s="32" t="s">
        <v>307</v>
      </c>
      <c r="E216" s="33">
        <v>3.62</v>
      </c>
      <c r="F216" s="33">
        <v>2.27</v>
      </c>
      <c r="G216" s="33">
        <v>15</v>
      </c>
      <c r="H216" s="33">
        <v>-1.25</v>
      </c>
      <c r="I216" s="34">
        <v>8.67</v>
      </c>
      <c r="N216" s="18" t="str">
        <f ca="1"/>
        <v>Item_46</v>
      </c>
      <c r="W216" s="18" t="str">
        <f ca="1"/>
        <v>Item_46</v>
      </c>
      <c r="Y216" s="18" t="str">
        <f ca="1"/>
        <v>Item_108</v>
      </c>
      <c r="AA216" s="18" t="str">
        <f ca="1"/>
        <v>Item_347</v>
      </c>
    </row>
    <row r="217" spans="4:49" x14ac:dyDescent="0.3">
      <c r="D217" s="32" t="s">
        <v>308</v>
      </c>
      <c r="E217" s="33">
        <v>5.12</v>
      </c>
      <c r="F217" s="33">
        <v>-2.16</v>
      </c>
      <c r="G217" s="33">
        <v>13.13</v>
      </c>
      <c r="H217" s="33">
        <v>5.87</v>
      </c>
      <c r="I217" s="34">
        <v>-7.35</v>
      </c>
      <c r="N217" s="18" t="str">
        <f ca="1"/>
        <v>Item_207</v>
      </c>
      <c r="W217" s="18" t="str">
        <f ca="1"/>
        <v>Item_207</v>
      </c>
      <c r="Y217" s="18" t="str">
        <f ca="1"/>
        <v>Item_19</v>
      </c>
      <c r="AA217" s="18" t="str">
        <f ca="1"/>
        <v>Item_176</v>
      </c>
    </row>
    <row r="218" spans="4:49" x14ac:dyDescent="0.3">
      <c r="D218" s="32" t="s">
        <v>309</v>
      </c>
      <c r="E218" s="33">
        <v>5.21</v>
      </c>
      <c r="F218" s="33">
        <v>12.85</v>
      </c>
      <c r="G218" s="33">
        <v>-7.77</v>
      </c>
      <c r="H218" s="33">
        <v>2.99</v>
      </c>
      <c r="I218" s="34">
        <v>0.28999999999999998</v>
      </c>
      <c r="N218" s="18" t="str">
        <f ca="1"/>
        <v>Item_198</v>
      </c>
      <c r="W218" s="18" t="str">
        <f ca="1"/>
        <v>Item_198</v>
      </c>
      <c r="Y218" s="18" t="str">
        <f ca="1"/>
        <v>Item_309</v>
      </c>
      <c r="AA218" s="18" t="str">
        <f ca="1"/>
        <v>Item_235</v>
      </c>
    </row>
    <row r="219" spans="4:49" x14ac:dyDescent="0.3">
      <c r="D219" s="32" t="s">
        <v>310</v>
      </c>
      <c r="E219" s="33">
        <v>6.42</v>
      </c>
      <c r="F219" s="33">
        <v>-10.57</v>
      </c>
      <c r="G219" s="33">
        <v>-2.46</v>
      </c>
      <c r="H219" s="33">
        <v>7.11</v>
      </c>
      <c r="I219" s="34">
        <v>-6.83</v>
      </c>
      <c r="N219" s="18" t="str">
        <f ca="1"/>
        <v>Item_229</v>
      </c>
      <c r="W219" s="18" t="str">
        <f ca="1"/>
        <v>Item_229</v>
      </c>
      <c r="Y219" s="18" t="str">
        <f ca="1"/>
        <v>Item_101</v>
      </c>
      <c r="AA219" s="18" t="str">
        <f ca="1"/>
        <v>Item_305</v>
      </c>
    </row>
    <row r="220" spans="4:49" x14ac:dyDescent="0.3">
      <c r="D220" s="32" t="s">
        <v>311</v>
      </c>
      <c r="E220" s="33">
        <v>9.01</v>
      </c>
      <c r="F220" s="33">
        <v>0.01</v>
      </c>
      <c r="G220" s="33">
        <v>-8.34</v>
      </c>
      <c r="H220" s="33">
        <v>-4.99</v>
      </c>
      <c r="I220" s="34">
        <v>7.54</v>
      </c>
      <c r="N220" s="18" t="str">
        <f ca="1"/>
        <v>Item_163</v>
      </c>
      <c r="W220" s="18" t="str">
        <f ca="1"/>
        <v>Item_163</v>
      </c>
      <c r="Y220" s="18" t="str">
        <f ca="1"/>
        <v>Item_229</v>
      </c>
      <c r="AA220" s="18" t="str">
        <f ca="1"/>
        <v>Item_19</v>
      </c>
    </row>
    <row r="221" spans="4:49" x14ac:dyDescent="0.3">
      <c r="D221" s="32" t="s">
        <v>312</v>
      </c>
      <c r="E221" s="33">
        <v>-1.07</v>
      </c>
      <c r="F221" s="33">
        <v>-4.51</v>
      </c>
      <c r="G221" s="33">
        <v>11.46</v>
      </c>
      <c r="H221" s="33">
        <v>1.56</v>
      </c>
      <c r="I221" s="34">
        <v>-1.71</v>
      </c>
      <c r="N221" s="18" t="str">
        <f ca="1"/>
        <v>Item_175</v>
      </c>
      <c r="W221" s="18" t="str">
        <f ca="1"/>
        <v>Item_175</v>
      </c>
      <c r="Y221" s="18" t="str">
        <f ca="1"/>
        <v>Item_296</v>
      </c>
      <c r="AA221" s="18" t="str">
        <f ca="1"/>
        <v>Item_157</v>
      </c>
    </row>
    <row r="222" spans="4:49" x14ac:dyDescent="0.3">
      <c r="D222" s="32" t="s">
        <v>313</v>
      </c>
      <c r="E222" s="33">
        <v>-2.0099999999999998</v>
      </c>
      <c r="F222" s="33">
        <v>-1.02</v>
      </c>
      <c r="G222" s="33">
        <v>-9.32</v>
      </c>
      <c r="H222" s="33">
        <v>-0.86</v>
      </c>
      <c r="I222" s="34">
        <v>21.15</v>
      </c>
      <c r="N222" s="18" t="str">
        <f ca="1"/>
        <v>Item_127</v>
      </c>
      <c r="W222" s="18" t="str">
        <f ca="1"/>
        <v>Item_127</v>
      </c>
      <c r="Y222" s="18" t="str">
        <f ca="1"/>
        <v>Item_135</v>
      </c>
      <c r="AA222" s="18" t="str">
        <f ca="1"/>
        <v>Item_30</v>
      </c>
    </row>
    <row r="223" spans="4:49" x14ac:dyDescent="0.3">
      <c r="D223" s="32" t="s">
        <v>314</v>
      </c>
      <c r="E223" s="33">
        <v>9.24</v>
      </c>
      <c r="F223" s="33">
        <v>-11.41</v>
      </c>
      <c r="G223" s="33">
        <v>8.8800000000000008</v>
      </c>
      <c r="H223" s="33">
        <v>14.45</v>
      </c>
      <c r="I223" s="34">
        <v>2.3199999999999998</v>
      </c>
      <c r="N223" s="18" t="str">
        <f ca="1"/>
        <v>Item_170</v>
      </c>
      <c r="W223" s="18" t="str">
        <f ca="1"/>
        <v>Item_170</v>
      </c>
      <c r="Y223" s="18" t="str">
        <f ca="1"/>
        <v>Item_179</v>
      </c>
      <c r="AA223" s="18" t="str">
        <f ca="1"/>
        <v>Item_108</v>
      </c>
    </row>
    <row r="224" spans="4:49" x14ac:dyDescent="0.3">
      <c r="D224" s="32" t="s">
        <v>315</v>
      </c>
      <c r="E224" s="33">
        <v>6.54</v>
      </c>
      <c r="F224" s="33">
        <v>5.64</v>
      </c>
      <c r="G224" s="33">
        <v>7</v>
      </c>
      <c r="H224" s="33">
        <v>5.87</v>
      </c>
      <c r="I224" s="34">
        <v>7.47</v>
      </c>
      <c r="N224" s="18" t="str">
        <f ca="1"/>
        <v>Item_126</v>
      </c>
      <c r="W224" s="18" t="str">
        <f ca="1"/>
        <v>Item_126</v>
      </c>
      <c r="Y224" s="18" t="str">
        <f ca="1"/>
        <v>Item_278</v>
      </c>
      <c r="AA224" s="18" t="str">
        <f ca="1"/>
        <v>Item_68</v>
      </c>
    </row>
    <row r="225" spans="4:27" x14ac:dyDescent="0.3">
      <c r="D225" s="32" t="s">
        <v>316</v>
      </c>
      <c r="E225" s="33">
        <v>-1.1000000000000001</v>
      </c>
      <c r="F225" s="33">
        <v>-14.92</v>
      </c>
      <c r="G225" s="33">
        <v>-1.01</v>
      </c>
      <c r="H225" s="33">
        <v>6.28</v>
      </c>
      <c r="I225" s="34">
        <v>7.78</v>
      </c>
      <c r="N225" s="18" t="str">
        <f ca="1"/>
        <v>Item_164</v>
      </c>
      <c r="W225" s="18" t="str">
        <f ca="1"/>
        <v>Item_164</v>
      </c>
      <c r="Y225" s="18" t="str">
        <f ca="1"/>
        <v>Item_299</v>
      </c>
      <c r="AA225" s="18" t="str">
        <f ca="1"/>
        <v>Item_335</v>
      </c>
    </row>
    <row r="226" spans="4:27" x14ac:dyDescent="0.3">
      <c r="D226" s="32" t="s">
        <v>317</v>
      </c>
      <c r="E226" s="33">
        <v>5.78</v>
      </c>
      <c r="F226" s="33">
        <v>1.74</v>
      </c>
      <c r="G226" s="33">
        <v>0.31</v>
      </c>
      <c r="H226" s="33">
        <v>16.25</v>
      </c>
      <c r="I226" s="34">
        <v>9.4</v>
      </c>
      <c r="N226" s="18" t="str">
        <f ca="1"/>
        <v>Item_353</v>
      </c>
      <c r="W226" s="18" t="str">
        <f ca="1"/>
        <v>Item_353</v>
      </c>
      <c r="Y226" s="18" t="str">
        <f ca="1"/>
        <v>Item_84</v>
      </c>
      <c r="AA226" s="18" t="str">
        <f ca="1"/>
        <v>Item_21</v>
      </c>
    </row>
    <row r="227" spans="4:27" x14ac:dyDescent="0.3">
      <c r="D227" s="32" t="s">
        <v>318</v>
      </c>
      <c r="E227" s="33">
        <v>-4.6399999999999997</v>
      </c>
      <c r="F227" s="33">
        <v>-4.32</v>
      </c>
      <c r="G227" s="33">
        <v>-3.89</v>
      </c>
      <c r="H227" s="33">
        <v>1.05</v>
      </c>
      <c r="I227" s="34">
        <v>-3.53</v>
      </c>
      <c r="N227" s="18" t="str">
        <f ca="1"/>
        <v>Item_219</v>
      </c>
      <c r="W227" s="18" t="str">
        <f ca="1"/>
        <v>Item_219</v>
      </c>
      <c r="Y227" s="18" t="str">
        <f ca="1"/>
        <v>Item_75</v>
      </c>
      <c r="AA227" s="18" t="str">
        <f ca="1"/>
        <v>Item_146</v>
      </c>
    </row>
    <row r="228" spans="4:27" x14ac:dyDescent="0.3">
      <c r="D228" s="32" t="s">
        <v>319</v>
      </c>
      <c r="E228" s="33">
        <v>7.69</v>
      </c>
      <c r="F228" s="33">
        <v>5.55</v>
      </c>
      <c r="G228" s="33">
        <v>-2.04</v>
      </c>
      <c r="H228" s="33">
        <v>6.87</v>
      </c>
      <c r="I228" s="34">
        <v>5.89</v>
      </c>
      <c r="N228" s="18" t="str">
        <f ca="1"/>
        <v>Item_275</v>
      </c>
      <c r="W228" s="18" t="str">
        <f ca="1"/>
        <v>Item_275</v>
      </c>
      <c r="Y228" s="18" t="str">
        <f ca="1"/>
        <v>Item_164</v>
      </c>
      <c r="AA228" s="18" t="str">
        <f ca="1"/>
        <v>Item_75</v>
      </c>
    </row>
    <row r="229" spans="4:27" x14ac:dyDescent="0.3">
      <c r="D229" s="32" t="s">
        <v>320</v>
      </c>
      <c r="E229" s="33">
        <v>3.58</v>
      </c>
      <c r="F229" s="33">
        <v>13.29</v>
      </c>
      <c r="G229" s="33">
        <v>-0.68</v>
      </c>
      <c r="H229" s="33">
        <v>1.6</v>
      </c>
      <c r="I229" s="34">
        <v>6.16</v>
      </c>
      <c r="N229" s="18" t="str">
        <f ca="1"/>
        <v>Item_381</v>
      </c>
      <c r="W229" s="18" t="str">
        <f ca="1"/>
        <v>Item_381</v>
      </c>
      <c r="Y229" s="18" t="str">
        <f ca="1"/>
        <v>Item_139</v>
      </c>
      <c r="AA229" s="18" t="str">
        <f ca="1"/>
        <v>Item_357</v>
      </c>
    </row>
    <row r="230" spans="4:27" x14ac:dyDescent="0.3">
      <c r="D230" s="32" t="s">
        <v>321</v>
      </c>
      <c r="E230" s="33">
        <v>6.02</v>
      </c>
      <c r="F230" s="33">
        <v>-9.0500000000000007</v>
      </c>
      <c r="G230" s="33">
        <v>2.64</v>
      </c>
      <c r="H230" s="33">
        <v>6.75</v>
      </c>
      <c r="I230" s="34">
        <v>20.28</v>
      </c>
      <c r="N230" s="18" t="str">
        <f ca="1"/>
        <v>Item_75</v>
      </c>
      <c r="W230" s="18" t="str">
        <f ca="1"/>
        <v>Item_75</v>
      </c>
      <c r="Y230" s="18" t="str">
        <f ca="1"/>
        <v>Item_192</v>
      </c>
      <c r="AA230" s="18" t="str">
        <f ca="1"/>
        <v>Item_87</v>
      </c>
    </row>
    <row r="231" spans="4:27" x14ac:dyDescent="0.3">
      <c r="D231" s="32" t="s">
        <v>322</v>
      </c>
      <c r="E231" s="33">
        <v>2.95</v>
      </c>
      <c r="F231" s="33">
        <v>-1.27</v>
      </c>
      <c r="G231" s="33">
        <v>14.54</v>
      </c>
      <c r="H231" s="33">
        <v>12.96</v>
      </c>
      <c r="I231" s="34">
        <v>-1.04</v>
      </c>
      <c r="N231" s="18" t="str">
        <f ca="1"/>
        <v>Item_72</v>
      </c>
      <c r="W231" s="18" t="str">
        <f ca="1"/>
        <v>Item_72</v>
      </c>
      <c r="Y231" s="18" t="str">
        <f ca="1"/>
        <v>Item_174</v>
      </c>
      <c r="AA231" s="18" t="str">
        <f ca="1"/>
        <v>Item_151</v>
      </c>
    </row>
    <row r="232" spans="4:27" x14ac:dyDescent="0.3">
      <c r="D232" s="32" t="s">
        <v>323</v>
      </c>
      <c r="E232" s="33">
        <v>13.59</v>
      </c>
      <c r="F232" s="33">
        <v>-0.64</v>
      </c>
      <c r="G232" s="33">
        <v>0.34</v>
      </c>
      <c r="H232" s="33">
        <v>15.76</v>
      </c>
      <c r="I232" s="34">
        <v>-4.47</v>
      </c>
      <c r="N232" s="18" t="str">
        <f ca="1"/>
        <v>Item_124</v>
      </c>
      <c r="W232" s="18" t="str">
        <f ca="1"/>
        <v>Item_124</v>
      </c>
      <c r="Y232" s="18" t="str">
        <f ca="1"/>
        <v>Item_207</v>
      </c>
      <c r="AA232" s="18" t="str">
        <f ca="1"/>
        <v>Item_26</v>
      </c>
    </row>
    <row r="233" spans="4:27" x14ac:dyDescent="0.3">
      <c r="D233" s="32" t="s">
        <v>324</v>
      </c>
      <c r="E233" s="33">
        <v>-0.25</v>
      </c>
      <c r="F233" s="33">
        <v>0.94</v>
      </c>
      <c r="G233" s="33">
        <v>10.08</v>
      </c>
      <c r="H233" s="33">
        <v>10.64</v>
      </c>
      <c r="I233" s="34">
        <v>16.68</v>
      </c>
      <c r="N233" s="18" t="str">
        <f ca="1"/>
        <v>Item_253</v>
      </c>
      <c r="W233" s="18" t="str">
        <f ca="1"/>
        <v>Item_253</v>
      </c>
      <c r="Y233" s="18" t="str">
        <f ca="1"/>
        <v>Item_86</v>
      </c>
      <c r="AA233" s="18" t="str">
        <f ca="1"/>
        <v>Item_329</v>
      </c>
    </row>
    <row r="234" spans="4:27" x14ac:dyDescent="0.3">
      <c r="D234" s="32" t="s">
        <v>325</v>
      </c>
      <c r="E234" s="33">
        <v>2.94</v>
      </c>
      <c r="F234" s="33">
        <v>-5.99</v>
      </c>
      <c r="G234" s="33">
        <v>8.5</v>
      </c>
      <c r="H234" s="33">
        <v>-0.55000000000000004</v>
      </c>
      <c r="I234" s="34">
        <v>5.22</v>
      </c>
      <c r="N234" s="18" t="str">
        <f ca="1"/>
        <v>Item_242</v>
      </c>
      <c r="W234" s="18" t="str">
        <f ca="1"/>
        <v>Item_242</v>
      </c>
      <c r="Y234" s="18" t="str">
        <f ca="1"/>
        <v>Item_83</v>
      </c>
      <c r="AA234" s="18" t="str">
        <f ca="1"/>
        <v>Item_376</v>
      </c>
    </row>
    <row r="235" spans="4:27" x14ac:dyDescent="0.3">
      <c r="D235" s="32" t="s">
        <v>326</v>
      </c>
      <c r="E235" s="33">
        <v>2.83</v>
      </c>
      <c r="F235" s="33">
        <v>-4.18</v>
      </c>
      <c r="G235" s="33">
        <v>-3.47</v>
      </c>
      <c r="H235" s="33">
        <v>0.38</v>
      </c>
      <c r="I235" s="34">
        <v>8.65</v>
      </c>
      <c r="N235" s="18" t="str">
        <f ca="1"/>
        <v>Item_240</v>
      </c>
      <c r="W235" s="18" t="str">
        <f ca="1"/>
        <v>Item_240</v>
      </c>
      <c r="Y235" s="18" t="str">
        <f ca="1"/>
        <v>Item_126</v>
      </c>
      <c r="AA235" s="18" t="str">
        <f ca="1"/>
        <v>Item_327</v>
      </c>
    </row>
    <row r="236" spans="4:27" x14ac:dyDescent="0.3">
      <c r="D236" s="32" t="s">
        <v>327</v>
      </c>
      <c r="E236" s="33">
        <v>-3.52</v>
      </c>
      <c r="F236" s="33">
        <v>-7.61</v>
      </c>
      <c r="G236" s="33">
        <v>5.8</v>
      </c>
      <c r="H236" s="33">
        <v>0.28000000000000003</v>
      </c>
      <c r="I236" s="34">
        <v>19.010000000000002</v>
      </c>
      <c r="N236" s="18" t="str">
        <f ca="1"/>
        <v>Item_376</v>
      </c>
      <c r="W236" s="18" t="str">
        <f ca="1"/>
        <v>Item_376</v>
      </c>
      <c r="Y236" s="18" t="str">
        <f ca="1"/>
        <v>Item_161</v>
      </c>
      <c r="AA236" s="18" t="str">
        <f ca="1"/>
        <v>Item_203</v>
      </c>
    </row>
    <row r="237" spans="4:27" x14ac:dyDescent="0.3">
      <c r="D237" s="32" t="s">
        <v>328</v>
      </c>
      <c r="E237" s="33">
        <v>4.5599999999999996</v>
      </c>
      <c r="F237" s="33">
        <v>0.17</v>
      </c>
      <c r="G237" s="33">
        <v>-7.72</v>
      </c>
      <c r="H237" s="33">
        <v>5.16</v>
      </c>
      <c r="I237" s="34">
        <v>18.34</v>
      </c>
      <c r="N237" s="18" t="str">
        <f ca="1"/>
        <v>Item_385</v>
      </c>
      <c r="W237" s="18" t="str">
        <f ca="1"/>
        <v>Item_385</v>
      </c>
      <c r="Y237" s="18" t="str">
        <f ca="1"/>
        <v>Item_293</v>
      </c>
      <c r="AA237" s="18" t="str">
        <f ca="1"/>
        <v>Item_345</v>
      </c>
    </row>
    <row r="238" spans="4:27" x14ac:dyDescent="0.3">
      <c r="D238" s="32" t="s">
        <v>329</v>
      </c>
      <c r="E238" s="33">
        <v>3.44</v>
      </c>
      <c r="F238" s="33">
        <v>-5.23</v>
      </c>
      <c r="G238" s="33">
        <v>2.46</v>
      </c>
      <c r="H238" s="33">
        <v>9.4499999999999993</v>
      </c>
      <c r="I238" s="34">
        <v>7.47</v>
      </c>
      <c r="N238" s="18" t="str">
        <f ca="1"/>
        <v>Item_337</v>
      </c>
      <c r="W238" s="18" t="str">
        <f ca="1"/>
        <v>Item_337</v>
      </c>
      <c r="Y238" s="18" t="str">
        <f ca="1"/>
        <v>Item_13</v>
      </c>
      <c r="AA238" s="18" t="str">
        <f ca="1"/>
        <v>Item_212</v>
      </c>
    </row>
    <row r="239" spans="4:27" x14ac:dyDescent="0.3">
      <c r="D239" s="32" t="s">
        <v>330</v>
      </c>
      <c r="E239" s="33">
        <v>3.6</v>
      </c>
      <c r="F239" s="33">
        <v>1.86</v>
      </c>
      <c r="G239" s="33">
        <v>7.21</v>
      </c>
      <c r="H239" s="33">
        <v>10.27</v>
      </c>
      <c r="I239" s="34">
        <v>3.79</v>
      </c>
      <c r="N239" s="18" t="str">
        <f ca="1"/>
        <v>Item_104</v>
      </c>
      <c r="W239" s="18" t="str">
        <f ca="1"/>
        <v>Item_104</v>
      </c>
      <c r="Y239" s="18" t="str">
        <f ca="1"/>
        <v>Item_383</v>
      </c>
      <c r="AA239" s="18" t="str">
        <f ca="1"/>
        <v>Item_216</v>
      </c>
    </row>
    <row r="240" spans="4:27" x14ac:dyDescent="0.3">
      <c r="D240" s="32" t="s">
        <v>331</v>
      </c>
      <c r="E240" s="33">
        <v>8.48</v>
      </c>
      <c r="F240" s="33">
        <v>13.13</v>
      </c>
      <c r="G240" s="33">
        <v>-13.26</v>
      </c>
      <c r="H240" s="33">
        <v>15.15</v>
      </c>
      <c r="I240" s="34">
        <v>14.42</v>
      </c>
      <c r="N240" s="18" t="str">
        <f ca="1"/>
        <v>Item_309</v>
      </c>
      <c r="W240" s="18" t="str">
        <f ca="1"/>
        <v>Item_309</v>
      </c>
      <c r="Y240" s="18" t="str">
        <f ca="1"/>
        <v>Item_360</v>
      </c>
      <c r="AA240" s="18" t="str">
        <f ca="1"/>
        <v>Item_299</v>
      </c>
    </row>
    <row r="241" spans="4:27" x14ac:dyDescent="0.3">
      <c r="D241" s="32" t="s">
        <v>332</v>
      </c>
      <c r="E241" s="33">
        <v>-4.63</v>
      </c>
      <c r="F241" s="33">
        <v>-5.54</v>
      </c>
      <c r="G241" s="33">
        <v>13.38</v>
      </c>
      <c r="H241" s="33">
        <v>-6.94</v>
      </c>
      <c r="I241" s="34">
        <v>14.9</v>
      </c>
      <c r="N241" s="18" t="str">
        <f ca="1"/>
        <v>Item_235</v>
      </c>
      <c r="W241" s="18" t="str">
        <f ca="1"/>
        <v>Item_235</v>
      </c>
      <c r="Y241" s="18" t="str">
        <f ca="1"/>
        <v>Item_176</v>
      </c>
      <c r="AA241" s="18" t="str">
        <f ca="1"/>
        <v>Item_193</v>
      </c>
    </row>
    <row r="242" spans="4:27" x14ac:dyDescent="0.3">
      <c r="D242" s="32" t="s">
        <v>333</v>
      </c>
      <c r="E242" s="33">
        <v>4.01</v>
      </c>
      <c r="F242" s="33">
        <v>-3.83</v>
      </c>
      <c r="G242" s="33">
        <v>-0.84</v>
      </c>
      <c r="H242" s="33">
        <v>7.06</v>
      </c>
      <c r="I242" s="34">
        <v>0.17</v>
      </c>
      <c r="N242" s="18" t="str">
        <f ca="1"/>
        <v>Item_73</v>
      </c>
      <c r="W242" s="18" t="str">
        <f ca="1"/>
        <v>Item_73</v>
      </c>
      <c r="Y242" s="18" t="str">
        <f ca="1"/>
        <v>Item_400</v>
      </c>
      <c r="AA242" s="18" t="str">
        <f ca="1"/>
        <v>Item_355</v>
      </c>
    </row>
    <row r="243" spans="4:27" x14ac:dyDescent="0.3">
      <c r="D243" s="32" t="s">
        <v>334</v>
      </c>
      <c r="E243" s="33">
        <v>-1.31</v>
      </c>
      <c r="F243" s="33">
        <v>-12.36</v>
      </c>
      <c r="G243" s="33">
        <v>5.1100000000000003</v>
      </c>
      <c r="H243" s="33">
        <v>11.18</v>
      </c>
      <c r="I243" s="34">
        <v>12.62</v>
      </c>
      <c r="N243" s="18" t="str">
        <f ca="1"/>
        <v>Item_192</v>
      </c>
      <c r="W243" s="18" t="str">
        <f ca="1"/>
        <v>Item_192</v>
      </c>
      <c r="Y243" s="18" t="str">
        <f ca="1"/>
        <v>Item_270</v>
      </c>
      <c r="AA243" s="18" t="str">
        <f ca="1"/>
        <v>Item_373</v>
      </c>
    </row>
    <row r="244" spans="4:27" x14ac:dyDescent="0.3">
      <c r="D244" s="32" t="s">
        <v>335</v>
      </c>
      <c r="E244" s="33">
        <v>0.06</v>
      </c>
      <c r="F244" s="33">
        <v>-14.01</v>
      </c>
      <c r="G244" s="33">
        <v>-3.61</v>
      </c>
      <c r="H244" s="33">
        <v>-0.71</v>
      </c>
      <c r="I244" s="34">
        <v>-3.05</v>
      </c>
      <c r="N244" s="18" t="str">
        <f ca="1"/>
        <v>Item_389</v>
      </c>
      <c r="W244" s="18" t="str">
        <f ca="1"/>
        <v>Item_389</v>
      </c>
      <c r="Y244" s="18" t="str">
        <f ca="1"/>
        <v>Item_211</v>
      </c>
      <c r="AA244" s="18" t="str">
        <f ca="1"/>
        <v>Item_316</v>
      </c>
    </row>
    <row r="245" spans="4:27" x14ac:dyDescent="0.3">
      <c r="D245" s="32" t="s">
        <v>336</v>
      </c>
      <c r="E245" s="33">
        <v>-4</v>
      </c>
      <c r="F245" s="33">
        <v>-1.75</v>
      </c>
      <c r="G245" s="33">
        <v>6.12</v>
      </c>
      <c r="H245" s="33">
        <v>10.18</v>
      </c>
      <c r="I245" s="34">
        <v>8.7899999999999991</v>
      </c>
      <c r="N245" s="18" t="str">
        <f ca="1"/>
        <v>Item_68</v>
      </c>
      <c r="W245" s="18" t="str">
        <f ca="1"/>
        <v>Item_68</v>
      </c>
      <c r="Y245" s="18" t="str">
        <f ca="1"/>
        <v>Item_73</v>
      </c>
      <c r="AA245" s="18" t="str">
        <f ca="1"/>
        <v>Item_354</v>
      </c>
    </row>
    <row r="246" spans="4:27" x14ac:dyDescent="0.3">
      <c r="D246" s="32" t="s">
        <v>337</v>
      </c>
      <c r="E246" s="33">
        <v>6.14</v>
      </c>
      <c r="F246" s="33">
        <v>-6.82</v>
      </c>
      <c r="G246" s="33">
        <v>-0.16</v>
      </c>
      <c r="H246" s="33">
        <v>3.65</v>
      </c>
      <c r="I246" s="34">
        <v>-4.83</v>
      </c>
      <c r="N246" s="18" t="str">
        <f ca="1"/>
        <v>Item_205</v>
      </c>
      <c r="W246" s="18" t="str">
        <f ca="1"/>
        <v>Item_205</v>
      </c>
      <c r="Y246" s="18" t="str">
        <f ca="1"/>
        <v>Item_235</v>
      </c>
      <c r="AA246" s="18" t="str">
        <f ca="1"/>
        <v>Item_115</v>
      </c>
    </row>
    <row r="247" spans="4:27" x14ac:dyDescent="0.3">
      <c r="D247" s="32" t="s">
        <v>338</v>
      </c>
      <c r="E247" s="33">
        <v>-3.63</v>
      </c>
      <c r="F247" s="33">
        <v>-14.1</v>
      </c>
      <c r="G247" s="33">
        <v>-2.0499999999999998</v>
      </c>
      <c r="H247" s="33">
        <v>7.55</v>
      </c>
      <c r="I247" s="34">
        <v>5.66</v>
      </c>
      <c r="N247" s="18" t="str">
        <f ca="1"/>
        <v>Item_156</v>
      </c>
      <c r="W247" s="18" t="str">
        <f ca="1"/>
        <v>Item_156</v>
      </c>
      <c r="Y247" s="18" t="str">
        <f ca="1"/>
        <v>Item_253</v>
      </c>
      <c r="AA247" s="18" t="str">
        <f ca="1"/>
        <v>Item_295</v>
      </c>
    </row>
    <row r="248" spans="4:27" x14ac:dyDescent="0.3">
      <c r="D248" s="32" t="s">
        <v>339</v>
      </c>
      <c r="E248" s="33">
        <v>6.78</v>
      </c>
      <c r="F248" s="33">
        <v>-1.86</v>
      </c>
      <c r="G248" s="33">
        <v>-3.89</v>
      </c>
      <c r="H248" s="33">
        <v>3.38</v>
      </c>
      <c r="I248" s="34">
        <v>5.71</v>
      </c>
      <c r="N248" s="18" t="str">
        <f ca="1"/>
        <v>Item_49</v>
      </c>
      <c r="W248" s="18" t="str">
        <f ca="1"/>
        <v>Item_49</v>
      </c>
      <c r="Y248" s="18" t="str">
        <f ca="1"/>
        <v>Item_337</v>
      </c>
      <c r="AA248" s="18" t="str">
        <f ca="1"/>
        <v>Item_198</v>
      </c>
    </row>
    <row r="249" spans="4:27" x14ac:dyDescent="0.3">
      <c r="D249" s="32" t="s">
        <v>340</v>
      </c>
      <c r="E249" s="33">
        <v>2.98</v>
      </c>
      <c r="F249" s="33">
        <v>5.53</v>
      </c>
      <c r="G249" s="33">
        <v>8.64</v>
      </c>
      <c r="H249" s="33">
        <v>5.12</v>
      </c>
      <c r="I249" s="34">
        <v>-7.74</v>
      </c>
      <c r="N249" s="18" t="str">
        <f ca="1"/>
        <v>Item_400</v>
      </c>
      <c r="W249" s="18" t="str">
        <f ca="1"/>
        <v>Item_400</v>
      </c>
      <c r="Y249" s="18" t="str">
        <f ca="1"/>
        <v>Item_194</v>
      </c>
      <c r="AA249" s="18" t="str">
        <f ca="1"/>
        <v>Item_175</v>
      </c>
    </row>
    <row r="250" spans="4:27" x14ac:dyDescent="0.3">
      <c r="D250" s="32" t="s">
        <v>341</v>
      </c>
      <c r="E250" s="33">
        <v>1.1000000000000001</v>
      </c>
      <c r="F250" s="33">
        <v>3.63</v>
      </c>
      <c r="G250" s="33">
        <v>17.940000000000001</v>
      </c>
      <c r="H250" s="33">
        <v>5.05</v>
      </c>
      <c r="I250" s="34">
        <v>-3.08</v>
      </c>
      <c r="N250" s="18" t="str">
        <f ca="1"/>
        <v>Item_299</v>
      </c>
      <c r="W250" s="18" t="str">
        <f ca="1"/>
        <v>Item_299</v>
      </c>
      <c r="Y250" s="18" t="str">
        <f ca="1"/>
        <v>Item_198</v>
      </c>
      <c r="AA250" s="18" t="str">
        <f ca="1"/>
        <v>Item_36</v>
      </c>
    </row>
    <row r="251" spans="4:27" x14ac:dyDescent="0.3">
      <c r="D251" s="32" t="s">
        <v>342</v>
      </c>
      <c r="E251" s="33">
        <v>5.21</v>
      </c>
      <c r="F251" s="33">
        <v>1.1299999999999999</v>
      </c>
      <c r="G251" s="33">
        <v>18.73</v>
      </c>
      <c r="H251" s="33">
        <v>6.57</v>
      </c>
      <c r="I251" s="34">
        <v>7.12</v>
      </c>
      <c r="N251" s="18" t="str">
        <f ca="1"/>
        <v>Item_101</v>
      </c>
      <c r="W251" s="18" t="str">
        <f ca="1"/>
        <v>Item_101</v>
      </c>
      <c r="Y251" s="18" t="str">
        <f ca="1"/>
        <v>Item_76</v>
      </c>
      <c r="AA251" s="18" t="str">
        <f ca="1"/>
        <v>Item_360</v>
      </c>
    </row>
    <row r="252" spans="4:27" x14ac:dyDescent="0.3">
      <c r="D252" s="32" t="s">
        <v>343</v>
      </c>
      <c r="E252" s="33">
        <v>8.3800000000000008</v>
      </c>
      <c r="F252" s="33">
        <v>10.220000000000001</v>
      </c>
      <c r="G252" s="33">
        <v>26.72</v>
      </c>
      <c r="H252" s="33">
        <v>6.07</v>
      </c>
      <c r="I252" s="34">
        <v>21.13</v>
      </c>
      <c r="N252" s="18" t="str">
        <f ca="1"/>
        <v>Item_327</v>
      </c>
      <c r="W252" s="18" t="str">
        <f ca="1"/>
        <v>Item_327</v>
      </c>
      <c r="Y252" s="18" t="str">
        <f ca="1"/>
        <v>Item_205</v>
      </c>
      <c r="AA252" s="18" t="str">
        <f ca="1"/>
        <v>Item_205</v>
      </c>
    </row>
    <row r="253" spans="4:27" x14ac:dyDescent="0.3">
      <c r="D253" s="32" t="s">
        <v>344</v>
      </c>
      <c r="E253" s="33">
        <v>7.17</v>
      </c>
      <c r="F253" s="33">
        <v>3.08</v>
      </c>
      <c r="G253" s="33">
        <v>14.93</v>
      </c>
      <c r="H253" s="33">
        <v>-5.82</v>
      </c>
      <c r="I253" s="34">
        <v>15.66</v>
      </c>
      <c r="N253" s="18" t="str">
        <f ca="1"/>
        <v>Item_62</v>
      </c>
      <c r="W253" s="18" t="str">
        <f ca="1"/>
        <v>Item_62</v>
      </c>
      <c r="Y253" s="18" t="str">
        <f ca="1"/>
        <v>Item_175</v>
      </c>
      <c r="AA253" s="18" t="str">
        <f ca="1"/>
        <v>Item_37</v>
      </c>
    </row>
    <row r="254" spans="4:27" x14ac:dyDescent="0.3">
      <c r="D254" s="32" t="s">
        <v>345</v>
      </c>
      <c r="E254" s="33">
        <v>1.39</v>
      </c>
      <c r="F254" s="33">
        <v>-5.56</v>
      </c>
      <c r="G254" s="33">
        <v>11.3</v>
      </c>
      <c r="H254" s="33">
        <v>13.78</v>
      </c>
      <c r="I254" s="34">
        <v>14.49</v>
      </c>
      <c r="N254" s="18" t="str">
        <f ca="1"/>
        <v>Item_113</v>
      </c>
      <c r="W254" s="18" t="str">
        <f ca="1"/>
        <v>Item_113</v>
      </c>
      <c r="Y254" s="18" t="str">
        <f ca="1"/>
        <v>Item_102</v>
      </c>
      <c r="AA254" s="18" t="str">
        <f ca="1"/>
        <v>Item_66</v>
      </c>
    </row>
    <row r="255" spans="4:27" x14ac:dyDescent="0.3">
      <c r="D255" s="32" t="s">
        <v>346</v>
      </c>
      <c r="E255" s="33">
        <v>10.48</v>
      </c>
      <c r="F255" s="33">
        <v>-11.22</v>
      </c>
      <c r="G255" s="33">
        <v>13.91</v>
      </c>
      <c r="H255" s="33">
        <v>-1.21</v>
      </c>
      <c r="I255" s="34">
        <v>20.39</v>
      </c>
      <c r="N255" s="18" t="str">
        <f ca="1"/>
        <v>Item_189</v>
      </c>
      <c r="W255" s="18" t="str">
        <f ca="1"/>
        <v>Item_189</v>
      </c>
      <c r="Y255" s="18" t="str">
        <f ca="1"/>
        <v>Item_202</v>
      </c>
      <c r="AA255" s="18" t="str">
        <f ca="1"/>
        <v>Item_352</v>
      </c>
    </row>
    <row r="256" spans="4:27" x14ac:dyDescent="0.3">
      <c r="D256" s="32" t="s">
        <v>347</v>
      </c>
      <c r="E256" s="33">
        <v>3.96</v>
      </c>
      <c r="F256" s="33">
        <v>-5.17</v>
      </c>
      <c r="G256" s="33">
        <v>9.33</v>
      </c>
      <c r="H256" s="33">
        <v>-6.37</v>
      </c>
      <c r="I256" s="34">
        <v>12.4</v>
      </c>
      <c r="N256" s="18" t="str">
        <f ca="1"/>
        <v>Item_360</v>
      </c>
      <c r="W256" s="18" t="str">
        <f ca="1"/>
        <v>Item_360</v>
      </c>
      <c r="Y256" s="18" t="str">
        <f ca="1"/>
        <v>Item_381</v>
      </c>
      <c r="AA256" s="18" t="str">
        <f ca="1"/>
        <v>Item_393</v>
      </c>
    </row>
    <row r="257" spans="4:27" x14ac:dyDescent="0.3">
      <c r="D257" s="32" t="s">
        <v>348</v>
      </c>
      <c r="E257" s="33">
        <v>-7.0000000000000007E-2</v>
      </c>
      <c r="F257" s="33">
        <v>-4.5199999999999996</v>
      </c>
      <c r="G257" s="33">
        <v>-4.63</v>
      </c>
      <c r="H257" s="33">
        <v>3.94</v>
      </c>
      <c r="I257" s="34">
        <v>0.57999999999999996</v>
      </c>
      <c r="N257" s="18" t="str">
        <f ca="1"/>
        <v>Item_269</v>
      </c>
      <c r="W257" s="18" t="str">
        <f ca="1"/>
        <v>Item_269</v>
      </c>
      <c r="Y257" s="18" t="str">
        <f ca="1"/>
        <v>Item_134</v>
      </c>
      <c r="AA257" s="18" t="str">
        <f ca="1"/>
        <v>Item_223</v>
      </c>
    </row>
    <row r="258" spans="4:27" x14ac:dyDescent="0.3">
      <c r="D258" s="32" t="s">
        <v>349</v>
      </c>
      <c r="E258" s="33">
        <v>3.59</v>
      </c>
      <c r="F258" s="33">
        <v>-18.12</v>
      </c>
      <c r="G258" s="33">
        <v>16.77</v>
      </c>
      <c r="H258" s="33">
        <v>6.41</v>
      </c>
      <c r="I258" s="34">
        <v>-7.17</v>
      </c>
      <c r="N258" s="18" t="str">
        <f ca="1"/>
        <v>Item_3</v>
      </c>
      <c r="W258" s="18" t="str">
        <f ca="1"/>
        <v>Item_3</v>
      </c>
      <c r="Y258" s="18" t="str">
        <f ca="1"/>
        <v>Item_305</v>
      </c>
      <c r="AA258" s="18" t="str">
        <f ca="1"/>
        <v>Item_11</v>
      </c>
    </row>
    <row r="259" spans="4:27" x14ac:dyDescent="0.3">
      <c r="D259" s="32" t="s">
        <v>350</v>
      </c>
      <c r="E259" s="33">
        <v>-3.78</v>
      </c>
      <c r="F259" s="33">
        <v>-13.28</v>
      </c>
      <c r="G259" s="33">
        <v>-2.3199999999999998</v>
      </c>
      <c r="H259" s="33">
        <v>-4.51</v>
      </c>
      <c r="I259" s="34">
        <v>13.08</v>
      </c>
      <c r="N259" s="18" t="str">
        <f ca="1"/>
        <v>Item_352</v>
      </c>
      <c r="W259" s="18" t="str">
        <f ca="1"/>
        <v>Item_352</v>
      </c>
      <c r="Y259" s="18" t="str">
        <f ca="1"/>
        <v>Item_352</v>
      </c>
      <c r="AA259" s="18" t="str">
        <f ca="1"/>
        <v>Item_69</v>
      </c>
    </row>
    <row r="260" spans="4:27" x14ac:dyDescent="0.3">
      <c r="D260" s="32" t="s">
        <v>351</v>
      </c>
      <c r="E260" s="33">
        <v>5.66</v>
      </c>
      <c r="F260" s="33">
        <v>-11.42</v>
      </c>
      <c r="G260" s="33">
        <v>-5.63</v>
      </c>
      <c r="H260" s="33">
        <v>16.2</v>
      </c>
      <c r="I260" s="34">
        <v>-12.49</v>
      </c>
      <c r="N260" s="18" t="str">
        <f ca="1"/>
        <v>Item_45</v>
      </c>
      <c r="W260" s="18" t="str">
        <f ca="1"/>
        <v>Item_45</v>
      </c>
      <c r="Y260" s="18" t="str">
        <f ca="1"/>
        <v>Item_329</v>
      </c>
      <c r="AA260" s="18" t="str">
        <f ca="1"/>
        <v>Item_113</v>
      </c>
    </row>
    <row r="261" spans="4:27" x14ac:dyDescent="0.3">
      <c r="D261" s="32" t="s">
        <v>352</v>
      </c>
      <c r="E261" s="33">
        <v>3.85</v>
      </c>
      <c r="F261" s="33">
        <v>-12.24</v>
      </c>
      <c r="G261" s="33">
        <v>11.67</v>
      </c>
      <c r="H261" s="33">
        <v>1.37</v>
      </c>
      <c r="I261" s="34">
        <v>4.7699999999999996</v>
      </c>
      <c r="N261" s="18" t="str">
        <f ca="1"/>
        <v>Item_84</v>
      </c>
      <c r="W261" s="18" t="str">
        <f ca="1"/>
        <v>Item_84</v>
      </c>
      <c r="Y261" s="18" t="str">
        <f ca="1"/>
        <v>Item_49</v>
      </c>
      <c r="AA261" s="18" t="str">
        <f ca="1"/>
        <v>Item_333</v>
      </c>
    </row>
    <row r="262" spans="4:27" x14ac:dyDescent="0.3">
      <c r="D262" s="32" t="s">
        <v>353</v>
      </c>
      <c r="E262" s="33">
        <v>1.34</v>
      </c>
      <c r="F262" s="33">
        <v>5.77</v>
      </c>
      <c r="G262" s="33">
        <v>3.06</v>
      </c>
      <c r="H262" s="33">
        <v>9.2100000000000009</v>
      </c>
      <c r="I262" s="34">
        <v>10.119999999999999</v>
      </c>
      <c r="N262" s="18" t="str">
        <f ca="1"/>
        <v>Item_199</v>
      </c>
      <c r="W262" s="18" t="str">
        <f ca="1"/>
        <v>Item_199</v>
      </c>
      <c r="Y262" s="18" t="str">
        <f ca="1"/>
        <v>Item_97</v>
      </c>
      <c r="AA262" s="18" t="str">
        <f ca="1"/>
        <v>Item_374</v>
      </c>
    </row>
    <row r="263" spans="4:27" x14ac:dyDescent="0.3">
      <c r="D263" s="32" t="s">
        <v>354</v>
      </c>
      <c r="E263" s="33">
        <v>9.94</v>
      </c>
      <c r="F263" s="33">
        <v>-3.15</v>
      </c>
      <c r="G263" s="33">
        <v>11.13</v>
      </c>
      <c r="H263" s="33">
        <v>11.37</v>
      </c>
      <c r="I263" s="34">
        <v>0.37</v>
      </c>
      <c r="N263" s="18" t="str">
        <f ca="1"/>
        <v>Item_215</v>
      </c>
      <c r="W263" s="18" t="str">
        <f ca="1"/>
        <v>Item_215</v>
      </c>
      <c r="Y263" s="18" t="str">
        <f ca="1"/>
        <v>Item_127</v>
      </c>
      <c r="AA263" s="18" t="str">
        <f ca="1"/>
        <v>Item_311</v>
      </c>
    </row>
    <row r="264" spans="4:27" x14ac:dyDescent="0.3">
      <c r="D264" s="32" t="s">
        <v>355</v>
      </c>
      <c r="E264" s="33">
        <v>4.96</v>
      </c>
      <c r="F264" s="33">
        <v>-10.41</v>
      </c>
      <c r="G264" s="33">
        <v>6.54</v>
      </c>
      <c r="H264" s="33">
        <v>9.7899999999999991</v>
      </c>
      <c r="I264" s="34">
        <v>14.41</v>
      </c>
      <c r="N264" s="18" t="str">
        <f ca="1"/>
        <v>Item_284</v>
      </c>
      <c r="W264" s="18" t="str">
        <f ca="1"/>
        <v>Item_284</v>
      </c>
      <c r="Y264" s="18" t="str">
        <f ca="1"/>
        <v>Item_297</v>
      </c>
      <c r="AA264" s="18" t="str">
        <f ca="1"/>
        <v>Item_236</v>
      </c>
    </row>
    <row r="265" spans="4:27" x14ac:dyDescent="0.3">
      <c r="D265" s="32" t="s">
        <v>356</v>
      </c>
      <c r="E265" s="33">
        <v>2.56</v>
      </c>
      <c r="F265" s="33">
        <v>6.83</v>
      </c>
      <c r="G265" s="33">
        <v>-9.08</v>
      </c>
      <c r="H265" s="33">
        <v>4.5599999999999996</v>
      </c>
      <c r="I265" s="34">
        <v>22.29</v>
      </c>
      <c r="N265" s="18" t="str">
        <f ca="1"/>
        <v>Item_365</v>
      </c>
      <c r="W265" s="18" t="str">
        <f ca="1"/>
        <v>Item_365</v>
      </c>
      <c r="Y265" s="18" t="str">
        <f ca="1"/>
        <v>Item_310</v>
      </c>
      <c r="AA265" s="18" t="str">
        <f ca="1"/>
        <v>Item_284</v>
      </c>
    </row>
    <row r="266" spans="4:27" x14ac:dyDescent="0.3">
      <c r="D266" s="32" t="s">
        <v>357</v>
      </c>
      <c r="E266" s="33">
        <v>8.4</v>
      </c>
      <c r="F266" s="33">
        <v>0.22</v>
      </c>
      <c r="G266" s="33">
        <v>-1.47</v>
      </c>
      <c r="H266" s="33">
        <v>8.02</v>
      </c>
      <c r="I266" s="34">
        <v>-4.54</v>
      </c>
      <c r="N266" s="18" t="str">
        <f ca="1"/>
        <v>Item_161</v>
      </c>
      <c r="W266" s="18" t="str">
        <f ca="1"/>
        <v>Item_161</v>
      </c>
      <c r="Y266" s="18" t="str">
        <f ca="1"/>
        <v>Item_199</v>
      </c>
      <c r="AA266" s="18" t="str">
        <f ca="1"/>
        <v>Item_237</v>
      </c>
    </row>
    <row r="267" spans="4:27" x14ac:dyDescent="0.3">
      <c r="D267" s="32" t="s">
        <v>358</v>
      </c>
      <c r="E267" s="33">
        <v>6.03</v>
      </c>
      <c r="F267" s="33">
        <v>4.93</v>
      </c>
      <c r="G267" s="33">
        <v>1.68</v>
      </c>
      <c r="H267" s="33">
        <v>-1.29</v>
      </c>
      <c r="I267" s="34">
        <v>-0.72</v>
      </c>
      <c r="N267" s="18" t="str">
        <f ca="1"/>
        <v>Item_2</v>
      </c>
      <c r="W267" s="18" t="str">
        <f ca="1"/>
        <v>Item_2</v>
      </c>
      <c r="Y267" s="18" t="str">
        <f ca="1"/>
        <v>Item_95</v>
      </c>
      <c r="AA267" s="18" t="str">
        <f ca="1"/>
        <v>Item_268</v>
      </c>
    </row>
    <row r="268" spans="4:27" x14ac:dyDescent="0.3">
      <c r="D268" s="32" t="s">
        <v>359</v>
      </c>
      <c r="E268" s="33">
        <v>4.66</v>
      </c>
      <c r="F268" s="33">
        <v>-7.95</v>
      </c>
      <c r="G268" s="33">
        <v>6.89</v>
      </c>
      <c r="H268" s="33">
        <v>6.48</v>
      </c>
      <c r="I268" s="34">
        <v>-2.27</v>
      </c>
      <c r="N268" s="18" t="str">
        <f ca="1"/>
        <v>Item_190</v>
      </c>
      <c r="W268" s="18" t="str">
        <f ca="1"/>
        <v>Item_190</v>
      </c>
      <c r="Y268" s="18" t="str">
        <f ca="1"/>
        <v>Item_36</v>
      </c>
      <c r="AA268" s="18" t="str">
        <f ca="1"/>
        <v>Item_209</v>
      </c>
    </row>
    <row r="269" spans="4:27" x14ac:dyDescent="0.3">
      <c r="D269" s="32" t="s">
        <v>360</v>
      </c>
      <c r="E269" s="33">
        <v>9.67</v>
      </c>
      <c r="F269" s="33">
        <v>-18.13</v>
      </c>
      <c r="G269" s="33">
        <v>14.35</v>
      </c>
      <c r="H269" s="33">
        <v>-5.46</v>
      </c>
      <c r="I269" s="34">
        <v>5.86</v>
      </c>
      <c r="N269" s="18" t="str">
        <f ca="1"/>
        <v>Item_249</v>
      </c>
      <c r="W269" s="18" t="str">
        <f ca="1"/>
        <v>Item_249</v>
      </c>
      <c r="Y269" s="18" t="str">
        <f ca="1"/>
        <v>Item_344</v>
      </c>
      <c r="AA269" s="18" t="str">
        <f ca="1"/>
        <v>Item_202</v>
      </c>
    </row>
    <row r="270" spans="4:27" x14ac:dyDescent="0.3">
      <c r="D270" s="32" t="s">
        <v>361</v>
      </c>
      <c r="E270" s="33">
        <v>6.84</v>
      </c>
      <c r="F270" s="33">
        <v>16.239999999999998</v>
      </c>
      <c r="G270" s="33">
        <v>-9.57</v>
      </c>
      <c r="H270" s="33">
        <v>11.77</v>
      </c>
      <c r="I270" s="34">
        <v>6.76</v>
      </c>
      <c r="N270" s="18" t="str">
        <f ca="1"/>
        <v>Item_44</v>
      </c>
      <c r="W270" s="18" t="str">
        <f ca="1"/>
        <v>Item_44</v>
      </c>
      <c r="Y270" s="18" t="str">
        <f ca="1"/>
        <v>Item_393</v>
      </c>
      <c r="AA270" s="18" t="str">
        <f ca="1"/>
        <v>Item_102</v>
      </c>
    </row>
    <row r="271" spans="4:27" x14ac:dyDescent="0.3">
      <c r="D271" s="32" t="s">
        <v>362</v>
      </c>
      <c r="E271" s="33">
        <v>6.68</v>
      </c>
      <c r="F271" s="33">
        <v>9.43</v>
      </c>
      <c r="G271" s="33">
        <v>-2.77</v>
      </c>
      <c r="H271" s="33">
        <v>13.81</v>
      </c>
      <c r="I271" s="34">
        <v>9.35</v>
      </c>
      <c r="N271" s="18" t="str">
        <f ca="1"/>
        <v>Item_202</v>
      </c>
      <c r="W271" s="18" t="str">
        <f ca="1"/>
        <v>Item_202</v>
      </c>
      <c r="Y271" s="18" t="str">
        <f ca="1"/>
        <v>Item_284</v>
      </c>
      <c r="AA271" s="18" t="str">
        <f ca="1"/>
        <v>Item_83</v>
      </c>
    </row>
    <row r="272" spans="4:27" x14ac:dyDescent="0.3">
      <c r="D272" s="32" t="s">
        <v>363</v>
      </c>
      <c r="E272" s="33">
        <v>0.28000000000000003</v>
      </c>
      <c r="F272" s="33">
        <v>-0.92</v>
      </c>
      <c r="G272" s="33">
        <v>-15.37</v>
      </c>
      <c r="H272" s="33">
        <v>6.89</v>
      </c>
      <c r="I272" s="34">
        <v>-8.42</v>
      </c>
      <c r="N272" s="18" t="str">
        <f ca="1"/>
        <v>Item_383</v>
      </c>
      <c r="W272" s="18" t="str">
        <f ca="1"/>
        <v>Item_383</v>
      </c>
      <c r="Y272" s="18" t="str">
        <f ca="1"/>
        <v>Item_223</v>
      </c>
      <c r="AA272" s="18" t="str">
        <f ca="1"/>
        <v>Item_398</v>
      </c>
    </row>
    <row r="273" spans="4:27" x14ac:dyDescent="0.3">
      <c r="D273" s="32" t="s">
        <v>364</v>
      </c>
      <c r="E273" s="33">
        <v>6.27</v>
      </c>
      <c r="F273" s="33">
        <v>-5.6</v>
      </c>
      <c r="G273" s="33">
        <v>16.059999999999999</v>
      </c>
      <c r="H273" s="33">
        <v>2.19</v>
      </c>
      <c r="I273" s="34">
        <v>0.91</v>
      </c>
      <c r="N273" s="18" t="str">
        <f ca="1"/>
        <v>Item_142</v>
      </c>
      <c r="W273" s="18" t="str">
        <f ca="1"/>
        <v>Item_142</v>
      </c>
      <c r="Y273" s="18" t="str">
        <f ca="1"/>
        <v>Item_203</v>
      </c>
      <c r="AA273" s="18" t="str">
        <f ca="1"/>
        <v>Item_152</v>
      </c>
    </row>
    <row r="274" spans="4:27" x14ac:dyDescent="0.3">
      <c r="D274" s="32" t="s">
        <v>365</v>
      </c>
      <c r="E274" s="33">
        <v>10.06</v>
      </c>
      <c r="F274" s="33">
        <v>-1.1499999999999999</v>
      </c>
      <c r="G274" s="33">
        <v>18.47</v>
      </c>
      <c r="H274" s="33">
        <v>11.01</v>
      </c>
      <c r="I274" s="34">
        <v>-2.4700000000000002</v>
      </c>
      <c r="N274" s="18" t="str">
        <f ca="1"/>
        <v>Item_194</v>
      </c>
      <c r="W274" s="18" t="str">
        <f ca="1"/>
        <v>Item_194</v>
      </c>
      <c r="Y274" s="18" t="str">
        <f ca="1"/>
        <v>Item_190</v>
      </c>
      <c r="AA274" s="18" t="str">
        <f ca="1"/>
        <v>Item_380</v>
      </c>
    </row>
    <row r="275" spans="4:27" x14ac:dyDescent="0.3">
      <c r="D275" s="32" t="s">
        <v>366</v>
      </c>
      <c r="E275" s="33">
        <v>17.2</v>
      </c>
      <c r="F275" s="33">
        <v>-14.98</v>
      </c>
      <c r="G275" s="33">
        <v>7.06</v>
      </c>
      <c r="H275" s="33">
        <v>0.4</v>
      </c>
      <c r="I275" s="34">
        <v>-3.38</v>
      </c>
      <c r="N275" s="18" t="str">
        <f ca="1"/>
        <v>Item_19</v>
      </c>
      <c r="W275" s="18" t="str">
        <f ca="1"/>
        <v>Item_19</v>
      </c>
      <c r="Y275" s="18" t="str">
        <f ca="1"/>
        <v>Item_249</v>
      </c>
      <c r="AA275" s="18" t="str">
        <f ca="1"/>
        <v>Item_194</v>
      </c>
    </row>
    <row r="276" spans="4:27" x14ac:dyDescent="0.3">
      <c r="D276" s="32" t="s">
        <v>367</v>
      </c>
      <c r="E276" s="33">
        <v>0.34</v>
      </c>
      <c r="F276" s="33">
        <v>-16.75</v>
      </c>
      <c r="G276" s="33">
        <v>-7.06</v>
      </c>
      <c r="H276" s="33">
        <v>8.4499999999999993</v>
      </c>
      <c r="I276" s="34">
        <v>10.57</v>
      </c>
      <c r="N276" s="18" t="str">
        <f ca="1"/>
        <v>Item_87</v>
      </c>
      <c r="W276" s="18" t="str">
        <f ca="1"/>
        <v>Item_87</v>
      </c>
      <c r="Y276" s="18" t="str">
        <f ca="1"/>
        <v>Item_81</v>
      </c>
      <c r="AA276" s="18" t="str">
        <f ca="1"/>
        <v>Item_285</v>
      </c>
    </row>
    <row r="277" spans="4:27" x14ac:dyDescent="0.3">
      <c r="D277" s="32" t="s">
        <v>368</v>
      </c>
      <c r="E277" s="33">
        <v>0.72</v>
      </c>
      <c r="F277" s="33">
        <v>-7.63</v>
      </c>
      <c r="G277" s="33">
        <v>-10.68</v>
      </c>
      <c r="H277" s="33">
        <v>7.93</v>
      </c>
      <c r="I277" s="34">
        <v>-6.3</v>
      </c>
      <c r="N277" s="18" t="str">
        <f ca="1"/>
        <v>Item_152</v>
      </c>
      <c r="W277" s="18" t="str">
        <f ca="1"/>
        <v>Item_152</v>
      </c>
      <c r="Y277" s="18" t="str">
        <f ca="1"/>
        <v>Item_332</v>
      </c>
      <c r="AA277" s="18" t="str">
        <f ca="1"/>
        <v>Item_73</v>
      </c>
    </row>
    <row r="278" spans="4:27" x14ac:dyDescent="0.3">
      <c r="D278" s="32" t="s">
        <v>369</v>
      </c>
      <c r="E278" s="33">
        <v>8.61</v>
      </c>
      <c r="F278" s="33">
        <v>14.8</v>
      </c>
      <c r="G278" s="33">
        <v>11.63</v>
      </c>
      <c r="H278" s="33">
        <v>7</v>
      </c>
      <c r="I278" s="34">
        <v>-1.88</v>
      </c>
      <c r="N278" s="18" t="str">
        <f ca="1"/>
        <v>Item_259</v>
      </c>
      <c r="W278" s="18" t="str">
        <f ca="1"/>
        <v>Item_259</v>
      </c>
      <c r="Y278" s="18" t="str">
        <f ca="1"/>
        <v>Item_327</v>
      </c>
      <c r="AA278" s="18" t="str">
        <f ca="1"/>
        <v>Item_229</v>
      </c>
    </row>
    <row r="279" spans="4:27" x14ac:dyDescent="0.3">
      <c r="D279" s="32" t="s">
        <v>370</v>
      </c>
      <c r="E279" s="33">
        <v>11.7</v>
      </c>
      <c r="F279" s="33">
        <v>28.08</v>
      </c>
      <c r="G279" s="33">
        <v>0.22</v>
      </c>
      <c r="H279" s="33">
        <v>7.19</v>
      </c>
      <c r="I279" s="34">
        <v>17.91</v>
      </c>
      <c r="N279" s="18" t="str">
        <f ca="1"/>
        <v>Item_211</v>
      </c>
      <c r="W279" s="18" t="str">
        <f ca="1"/>
        <v>Item_211</v>
      </c>
      <c r="Y279" s="18" t="str">
        <f ca="1"/>
        <v>Item_217</v>
      </c>
      <c r="AA279" s="18" t="str">
        <f ca="1"/>
        <v>Item_290</v>
      </c>
    </row>
    <row r="280" spans="4:27" x14ac:dyDescent="0.3">
      <c r="D280" s="32" t="s">
        <v>371</v>
      </c>
      <c r="E280" s="33">
        <v>-0.31</v>
      </c>
      <c r="F280" s="33">
        <v>-7.2</v>
      </c>
      <c r="G280" s="33">
        <v>-19.27</v>
      </c>
      <c r="H280" s="33">
        <v>0.31</v>
      </c>
      <c r="I280" s="34">
        <v>1.64</v>
      </c>
      <c r="N280" s="18" t="str">
        <f ca="1"/>
        <v>Item_278</v>
      </c>
      <c r="W280" s="18" t="str">
        <f ca="1"/>
        <v>Item_278</v>
      </c>
      <c r="Y280" s="18" t="str">
        <f ca="1"/>
        <v>Item_151</v>
      </c>
      <c r="AA280" s="18" t="str">
        <f ca="1"/>
        <v>Item_139</v>
      </c>
    </row>
    <row r="281" spans="4:27" x14ac:dyDescent="0.3">
      <c r="D281" s="32" t="s">
        <v>372</v>
      </c>
      <c r="E281" s="33">
        <v>5.61</v>
      </c>
      <c r="F281" s="33">
        <v>-0.11</v>
      </c>
      <c r="G281" s="33">
        <v>-3.75</v>
      </c>
      <c r="H281" s="33">
        <v>3.6</v>
      </c>
      <c r="I281" s="34">
        <v>-0.37</v>
      </c>
      <c r="N281" s="18" t="str">
        <f ca="1"/>
        <v>Item_287</v>
      </c>
      <c r="W281" s="18" t="str">
        <f ca="1"/>
        <v>Item_287</v>
      </c>
      <c r="Y281" s="18" t="str">
        <f ca="1"/>
        <v>Item_240</v>
      </c>
      <c r="AA281" s="18" t="str">
        <f ca="1"/>
        <v>Item_127</v>
      </c>
    </row>
    <row r="282" spans="4:27" x14ac:dyDescent="0.3">
      <c r="D282" s="32" t="s">
        <v>373</v>
      </c>
      <c r="E282" s="33">
        <v>9.51</v>
      </c>
      <c r="F282" s="33">
        <v>2.81</v>
      </c>
      <c r="G282" s="33">
        <v>1.45</v>
      </c>
      <c r="H282" s="33">
        <v>-0.71</v>
      </c>
      <c r="I282" s="34">
        <v>15.32</v>
      </c>
      <c r="N282" s="18" t="str">
        <f ca="1"/>
        <v>Item_217</v>
      </c>
      <c r="W282" s="18" t="str">
        <f ca="1"/>
        <v>Item_217</v>
      </c>
      <c r="Y282" s="18" t="str">
        <f ca="1"/>
        <v>Item_380</v>
      </c>
      <c r="AA282" s="18" t="str">
        <f ca="1"/>
        <v>Item_45</v>
      </c>
    </row>
    <row r="283" spans="4:27" x14ac:dyDescent="0.3">
      <c r="D283" s="32" t="s">
        <v>374</v>
      </c>
      <c r="E283" s="33">
        <v>8.0500000000000007</v>
      </c>
      <c r="F283" s="33">
        <v>1.53</v>
      </c>
      <c r="G283" s="33">
        <v>-1.71</v>
      </c>
      <c r="H283" s="33">
        <v>10.57</v>
      </c>
      <c r="I283" s="34">
        <v>15.05</v>
      </c>
      <c r="N283" s="18" t="str">
        <f ca="1"/>
        <v>Item_110</v>
      </c>
      <c r="W283" s="18" t="str">
        <f ca="1"/>
        <v>Item_110</v>
      </c>
      <c r="Y283" s="18" t="str">
        <f ca="1"/>
        <v>Item_373</v>
      </c>
      <c r="AA283" s="18" t="str">
        <f ca="1"/>
        <v>Item_310</v>
      </c>
    </row>
    <row r="284" spans="4:27" x14ac:dyDescent="0.3">
      <c r="D284" s="32" t="s">
        <v>375</v>
      </c>
      <c r="E284" s="33">
        <v>6.44</v>
      </c>
      <c r="F284" s="33">
        <v>-6.42</v>
      </c>
      <c r="G284" s="33">
        <v>13.78</v>
      </c>
      <c r="H284" s="33">
        <v>8.86</v>
      </c>
      <c r="I284" s="34">
        <v>21.64</v>
      </c>
      <c r="N284" s="18" t="str">
        <f ca="1"/>
        <v>Item_317</v>
      </c>
      <c r="W284" s="18" t="str">
        <f ca="1"/>
        <v>Item_317</v>
      </c>
      <c r="Y284" s="18" t="str">
        <f ca="1"/>
        <v>Item_3</v>
      </c>
      <c r="AA284" s="18" t="str">
        <f ca="1"/>
        <v>Item_109</v>
      </c>
    </row>
    <row r="285" spans="4:27" x14ac:dyDescent="0.3">
      <c r="D285" s="32" t="s">
        <v>376</v>
      </c>
      <c r="E285" s="33">
        <v>-4.82</v>
      </c>
      <c r="F285" s="33">
        <v>-7.74</v>
      </c>
      <c r="G285" s="33">
        <v>0.47</v>
      </c>
      <c r="H285" s="33">
        <v>12.01</v>
      </c>
      <c r="I285" s="34">
        <v>-1.02</v>
      </c>
      <c r="N285" s="18" t="str">
        <f ca="1"/>
        <v>Item_305</v>
      </c>
      <c r="W285" s="18" t="str">
        <f ca="1"/>
        <v>Item_305</v>
      </c>
      <c r="Y285" s="18" t="str">
        <f ca="1"/>
        <v>Item_113</v>
      </c>
      <c r="AA285" s="18" t="str">
        <f ca="1"/>
        <v>Item_142</v>
      </c>
    </row>
    <row r="286" spans="4:27" x14ac:dyDescent="0.3">
      <c r="D286" s="32" t="s">
        <v>377</v>
      </c>
      <c r="E286" s="33">
        <v>15.09</v>
      </c>
      <c r="F286" s="33">
        <v>-0.56000000000000005</v>
      </c>
      <c r="G286" s="33">
        <v>-8.81</v>
      </c>
      <c r="H286" s="33">
        <v>-8.81</v>
      </c>
      <c r="I286" s="34">
        <v>15.5</v>
      </c>
      <c r="N286" s="18" t="str">
        <f ca="1"/>
        <v>Item_134</v>
      </c>
      <c r="W286" s="18" t="str">
        <f ca="1"/>
        <v>Item_134</v>
      </c>
      <c r="Y286" s="18" t="str">
        <f ca="1"/>
        <v>Item_231</v>
      </c>
      <c r="AA286" s="18" t="str">
        <f ca="1"/>
        <v>Item_7</v>
      </c>
    </row>
    <row r="287" spans="4:27" x14ac:dyDescent="0.3">
      <c r="D287" s="32" t="s">
        <v>378</v>
      </c>
      <c r="E287" s="33">
        <v>11.66</v>
      </c>
      <c r="F287" s="33">
        <v>-0.27</v>
      </c>
      <c r="G287" s="33">
        <v>-8.32</v>
      </c>
      <c r="H287" s="33">
        <v>10.73</v>
      </c>
      <c r="I287" s="34">
        <v>11.4</v>
      </c>
      <c r="N287" s="18" t="str">
        <f ca="1"/>
        <v>Item_28</v>
      </c>
      <c r="W287" s="18" t="str">
        <f ca="1"/>
        <v>Item_28</v>
      </c>
      <c r="Y287" s="18" t="str">
        <f ca="1"/>
        <v>Item_219</v>
      </c>
      <c r="AA287" s="18" t="str">
        <f ca="1"/>
        <v>Item_253</v>
      </c>
    </row>
    <row r="288" spans="4:27" x14ac:dyDescent="0.3">
      <c r="D288" s="32" t="s">
        <v>379</v>
      </c>
      <c r="E288" s="33">
        <v>5.93</v>
      </c>
      <c r="F288" s="33">
        <v>-18.489999999999998</v>
      </c>
      <c r="G288" s="33">
        <v>-5.38</v>
      </c>
      <c r="H288" s="33">
        <v>22.48</v>
      </c>
      <c r="I288" s="34">
        <v>3.51</v>
      </c>
      <c r="N288" s="18" t="str">
        <f ca="1"/>
        <v>Item_336</v>
      </c>
      <c r="W288" s="18" t="str">
        <f ca="1"/>
        <v>Item_336</v>
      </c>
      <c r="Y288" s="18" t="str">
        <f ca="1"/>
        <v>Item_189</v>
      </c>
      <c r="AA288" s="18" t="str">
        <f ca="1"/>
        <v>Item_178</v>
      </c>
    </row>
    <row r="289" spans="4:27" x14ac:dyDescent="0.3">
      <c r="D289" s="32" t="s">
        <v>380</v>
      </c>
      <c r="E289" s="33">
        <v>8.08</v>
      </c>
      <c r="F289" s="33">
        <v>4.49</v>
      </c>
      <c r="G289" s="33">
        <v>1.22</v>
      </c>
      <c r="H289" s="33">
        <v>-3.61</v>
      </c>
      <c r="I289" s="34">
        <v>7.03</v>
      </c>
      <c r="N289" s="18" t="str">
        <f ca="1"/>
        <v>Item_178</v>
      </c>
      <c r="W289" s="18" t="str">
        <f ca="1"/>
        <v>Item_178</v>
      </c>
      <c r="Y289" s="18" t="str">
        <f ca="1"/>
        <v>Item_353</v>
      </c>
      <c r="AA289" s="18" t="str">
        <f ca="1"/>
        <v>Item_278</v>
      </c>
    </row>
    <row r="290" spans="4:27" x14ac:dyDescent="0.3">
      <c r="D290" s="32" t="s">
        <v>381</v>
      </c>
      <c r="E290" s="33">
        <v>0.79</v>
      </c>
      <c r="F290" s="33">
        <v>-13.22</v>
      </c>
      <c r="G290" s="33">
        <v>5.74</v>
      </c>
      <c r="H290" s="33">
        <v>11.26</v>
      </c>
      <c r="I290" s="34">
        <v>-5.7</v>
      </c>
      <c r="N290" s="18" t="str">
        <f ca="1"/>
        <v>Item_252</v>
      </c>
      <c r="W290" s="18" t="str">
        <f ca="1"/>
        <v>Item_252</v>
      </c>
      <c r="Y290" s="18" t="str">
        <f ca="1"/>
        <v>Item_295</v>
      </c>
      <c r="AA290" s="18" t="str">
        <f ca="1"/>
        <v>Item_135</v>
      </c>
    </row>
    <row r="291" spans="4:27" x14ac:dyDescent="0.3">
      <c r="D291" s="32" t="s">
        <v>382</v>
      </c>
      <c r="E291" s="33">
        <v>3.63</v>
      </c>
      <c r="F291" s="33">
        <v>-3.15</v>
      </c>
      <c r="G291" s="33">
        <v>0.79</v>
      </c>
      <c r="H291" s="33">
        <v>10.43</v>
      </c>
      <c r="I291" s="34">
        <v>-0.38</v>
      </c>
      <c r="N291" s="18" t="str">
        <f ca="1"/>
        <v>Item_332</v>
      </c>
      <c r="W291" s="18" t="str">
        <f ca="1"/>
        <v>Item_332</v>
      </c>
      <c r="Y291" s="18" t="str">
        <f ca="1"/>
        <v>Item_247</v>
      </c>
      <c r="AA291" s="18" t="str">
        <f ca="1"/>
        <v>Item_321</v>
      </c>
    </row>
    <row r="292" spans="4:27" x14ac:dyDescent="0.3">
      <c r="D292" s="32" t="s">
        <v>383</v>
      </c>
      <c r="E292" s="33">
        <v>-0.43</v>
      </c>
      <c r="F292" s="33">
        <v>-13.53</v>
      </c>
      <c r="G292" s="33">
        <v>13.37</v>
      </c>
      <c r="H292" s="33">
        <v>6.74</v>
      </c>
      <c r="I292" s="34">
        <v>7.39</v>
      </c>
      <c r="N292" s="18" t="str">
        <f ca="1"/>
        <v>Item_285</v>
      </c>
      <c r="W292" s="18" t="str">
        <f ca="1"/>
        <v>Item_285</v>
      </c>
      <c r="Y292" s="18" t="str">
        <f ca="1"/>
        <v>Item_285</v>
      </c>
      <c r="AA292" s="18" t="str">
        <f ca="1"/>
        <v>Item_343</v>
      </c>
    </row>
    <row r="293" spans="4:27" x14ac:dyDescent="0.3">
      <c r="D293" s="32" t="s">
        <v>384</v>
      </c>
      <c r="E293" s="33">
        <v>5.64</v>
      </c>
      <c r="F293" s="33">
        <v>-0.7</v>
      </c>
      <c r="G293" s="33">
        <v>10.18</v>
      </c>
      <c r="H293" s="33">
        <v>10.65</v>
      </c>
      <c r="I293" s="34">
        <v>-0.86</v>
      </c>
      <c r="N293" s="18" t="str">
        <f ca="1"/>
        <v>Item_95</v>
      </c>
      <c r="W293" s="18" t="str">
        <f ca="1"/>
        <v>Item_95</v>
      </c>
      <c r="Y293" s="18" t="str">
        <f ca="1"/>
        <v>Item_343</v>
      </c>
      <c r="AA293" s="18" t="str">
        <f ca="1"/>
        <v>Item_309</v>
      </c>
    </row>
    <row r="294" spans="4:27" x14ac:dyDescent="0.3">
      <c r="D294" s="32" t="s">
        <v>385</v>
      </c>
      <c r="E294" s="33">
        <v>7.56</v>
      </c>
      <c r="F294" s="33">
        <v>1.61</v>
      </c>
      <c r="G294" s="33">
        <v>4.05</v>
      </c>
      <c r="H294" s="33">
        <v>-0.43</v>
      </c>
      <c r="I294" s="34">
        <v>8.0299999999999994</v>
      </c>
      <c r="N294" s="18" t="str">
        <f ca="1"/>
        <v>Item_339</v>
      </c>
      <c r="W294" s="18" t="str">
        <f ca="1"/>
        <v>Item_339</v>
      </c>
      <c r="Y294" s="18" t="str">
        <f ca="1"/>
        <v>Item_72</v>
      </c>
      <c r="AA294" s="18" t="str">
        <f ca="1"/>
        <v>Item_28</v>
      </c>
    </row>
    <row r="295" spans="4:27" x14ac:dyDescent="0.3">
      <c r="D295" s="32" t="s">
        <v>386</v>
      </c>
      <c r="E295" s="33">
        <v>1.98</v>
      </c>
      <c r="F295" s="33">
        <v>-0.65</v>
      </c>
      <c r="G295" s="33">
        <v>14.43</v>
      </c>
      <c r="H295" s="33">
        <v>11.78</v>
      </c>
      <c r="I295" s="34">
        <v>11.19</v>
      </c>
      <c r="N295" s="18" t="str">
        <f ca="1"/>
        <v>Item_102</v>
      </c>
      <c r="W295" s="18" t="str">
        <f ca="1"/>
        <v>Item_102</v>
      </c>
      <c r="Y295" s="18" t="str">
        <f ca="1"/>
        <v>Item_45</v>
      </c>
      <c r="AA295" s="18" t="str">
        <f ca="1"/>
        <v>Item_331</v>
      </c>
    </row>
    <row r="296" spans="4:27" x14ac:dyDescent="0.3">
      <c r="D296" s="32" t="s">
        <v>387</v>
      </c>
      <c r="E296" s="33">
        <v>5.67</v>
      </c>
      <c r="F296" s="33">
        <v>1.79</v>
      </c>
      <c r="G296" s="33">
        <v>16.48</v>
      </c>
      <c r="H296" s="33">
        <v>20.73</v>
      </c>
      <c r="I296" s="34">
        <v>10.55</v>
      </c>
      <c r="N296" s="18" t="str">
        <f ca="1"/>
        <v>Item_169</v>
      </c>
      <c r="W296" s="18" t="str">
        <f ca="1"/>
        <v>Item_169</v>
      </c>
      <c r="Y296" s="18" t="str">
        <f ca="1"/>
        <v>Item_216</v>
      </c>
      <c r="AA296" s="18" t="str">
        <f ca="1"/>
        <v>Item_192</v>
      </c>
    </row>
    <row r="297" spans="4:27" x14ac:dyDescent="0.3">
      <c r="D297" s="32" t="s">
        <v>388</v>
      </c>
      <c r="E297" s="33">
        <v>7.33</v>
      </c>
      <c r="F297" s="33">
        <v>7.21</v>
      </c>
      <c r="G297" s="33">
        <v>2.38</v>
      </c>
      <c r="H297" s="33">
        <v>9.68</v>
      </c>
      <c r="I297" s="34">
        <v>8.0500000000000007</v>
      </c>
      <c r="N297" s="18" t="str">
        <f ca="1"/>
        <v>Item_223</v>
      </c>
      <c r="W297" s="18" t="str">
        <f ca="1"/>
        <v>Item_223</v>
      </c>
      <c r="Y297" s="18" t="str">
        <f ca="1"/>
        <v>Item_317</v>
      </c>
      <c r="AA297" s="18" t="str">
        <f ca="1"/>
        <v>Item_20</v>
      </c>
    </row>
    <row r="298" spans="4:27" x14ac:dyDescent="0.3">
      <c r="D298" s="32" t="s">
        <v>389</v>
      </c>
      <c r="E298" s="33">
        <v>10.77</v>
      </c>
      <c r="F298" s="33">
        <v>-9.02</v>
      </c>
      <c r="G298" s="33">
        <v>2.06</v>
      </c>
      <c r="H298" s="33">
        <v>2.31</v>
      </c>
      <c r="I298" s="34">
        <v>3.58</v>
      </c>
      <c r="N298" s="18" t="str">
        <f ca="1"/>
        <v>Item_357</v>
      </c>
      <c r="W298" s="18" t="str">
        <f ca="1"/>
        <v>Item_357</v>
      </c>
      <c r="Y298" s="18" t="str">
        <f ca="1"/>
        <v>Item_347</v>
      </c>
      <c r="AA298" s="18" t="str">
        <f ca="1"/>
        <v>Item_160</v>
      </c>
    </row>
    <row r="299" spans="4:27" x14ac:dyDescent="0.3">
      <c r="D299" s="32" t="s">
        <v>390</v>
      </c>
      <c r="E299" s="33">
        <v>3.77</v>
      </c>
      <c r="F299" s="33">
        <v>3.66</v>
      </c>
      <c r="G299" s="33">
        <v>-2.34</v>
      </c>
      <c r="H299" s="33">
        <v>8.98</v>
      </c>
      <c r="I299" s="34">
        <v>18.98</v>
      </c>
      <c r="N299" s="18" t="str">
        <f ca="1"/>
        <v>Item_31</v>
      </c>
      <c r="W299" s="18" t="str">
        <f ca="1"/>
        <v>Item_31</v>
      </c>
      <c r="Y299" s="18" t="str">
        <f ca="1"/>
        <v>Item_31</v>
      </c>
      <c r="AA299" s="18" t="str">
        <f ca="1"/>
        <v>Item_232</v>
      </c>
    </row>
    <row r="300" spans="4:27" x14ac:dyDescent="0.3">
      <c r="D300" s="32" t="s">
        <v>391</v>
      </c>
      <c r="E300" s="33">
        <v>5.48</v>
      </c>
      <c r="F300" s="33">
        <v>-12.84</v>
      </c>
      <c r="G300" s="33">
        <v>8.36</v>
      </c>
      <c r="H300" s="33">
        <v>8.24</v>
      </c>
      <c r="I300" s="34">
        <v>5.33</v>
      </c>
      <c r="N300" s="18" t="str">
        <f ca="1"/>
        <v>Item_380</v>
      </c>
      <c r="W300" s="18" t="str">
        <f ca="1"/>
        <v>Item_380</v>
      </c>
      <c r="Y300" s="18" t="str">
        <f ca="1"/>
        <v>Item_61</v>
      </c>
      <c r="AA300" s="18" t="str">
        <f ca="1"/>
        <v>Item_249</v>
      </c>
    </row>
    <row r="301" spans="4:27" x14ac:dyDescent="0.3">
      <c r="D301" s="32" t="s">
        <v>392</v>
      </c>
      <c r="E301" s="33">
        <v>6.16</v>
      </c>
      <c r="F301" s="33">
        <v>1.03</v>
      </c>
      <c r="G301" s="33">
        <v>-13.42</v>
      </c>
      <c r="H301" s="33">
        <v>9.4499999999999993</v>
      </c>
      <c r="I301" s="34">
        <v>9.4700000000000006</v>
      </c>
      <c r="N301" s="18" t="str">
        <f ca="1"/>
        <v>Item_297</v>
      </c>
      <c r="W301" s="18" t="str">
        <f ca="1"/>
        <v>Item_297</v>
      </c>
      <c r="Y301" s="18" t="str">
        <f ca="1"/>
        <v>Item_339</v>
      </c>
      <c r="AA301" s="18" t="str">
        <f ca="1"/>
        <v>Item_126</v>
      </c>
    </row>
    <row r="302" spans="4:27" x14ac:dyDescent="0.3">
      <c r="D302" s="32" t="s">
        <v>393</v>
      </c>
      <c r="E302" s="33">
        <v>-0.01</v>
      </c>
      <c r="F302" s="33">
        <v>-8.06</v>
      </c>
      <c r="G302" s="33">
        <v>2.37</v>
      </c>
      <c r="H302" s="33">
        <v>-6.75</v>
      </c>
      <c r="I302" s="34">
        <v>-4.9000000000000004</v>
      </c>
      <c r="N302" s="18" t="str">
        <f ca="1"/>
        <v>Item_212</v>
      </c>
      <c r="W302" s="18" t="str">
        <f ca="1"/>
        <v>Item_212</v>
      </c>
      <c r="Y302" s="18" t="str">
        <f ca="1"/>
        <v>Item_357</v>
      </c>
      <c r="AA302" s="18" t="str">
        <f ca="1"/>
        <v>Item_61</v>
      </c>
    </row>
    <row r="303" spans="4:27" x14ac:dyDescent="0.3">
      <c r="D303" s="32" t="s">
        <v>394</v>
      </c>
      <c r="E303" s="33">
        <v>10.119999999999999</v>
      </c>
      <c r="F303" s="33">
        <v>-13.75</v>
      </c>
      <c r="G303" s="33">
        <v>10.69</v>
      </c>
      <c r="H303" s="33">
        <v>3.04</v>
      </c>
      <c r="I303" s="34">
        <v>-5.29</v>
      </c>
      <c r="N303" s="18" t="str">
        <f ca="1"/>
        <v>Item_243</v>
      </c>
      <c r="W303" s="18" t="str">
        <f ca="1"/>
        <v>Item_243</v>
      </c>
      <c r="Y303" s="18" t="str">
        <f ca="1"/>
        <v>Item_336</v>
      </c>
      <c r="AA303" s="18" t="str">
        <f ca="1"/>
        <v>Item_189</v>
      </c>
    </row>
    <row r="304" spans="4:27" x14ac:dyDescent="0.3">
      <c r="D304" s="32" t="s">
        <v>395</v>
      </c>
      <c r="E304" s="33">
        <v>8.8000000000000007</v>
      </c>
      <c r="F304" s="33">
        <v>-14</v>
      </c>
      <c r="G304" s="33">
        <v>11.71</v>
      </c>
      <c r="H304" s="33">
        <v>8.56</v>
      </c>
      <c r="I304" s="34">
        <v>-0.06</v>
      </c>
      <c r="N304" s="18" t="str">
        <f ca="1"/>
        <v>Item_55</v>
      </c>
      <c r="W304" s="18" t="str">
        <f ca="1"/>
        <v>Item_55</v>
      </c>
      <c r="Y304" s="18" t="str">
        <f ca="1"/>
        <v>Item_398</v>
      </c>
      <c r="AA304" s="18" t="str">
        <f ca="1"/>
        <v>Item_39</v>
      </c>
    </row>
    <row r="305" spans="4:27" x14ac:dyDescent="0.3">
      <c r="D305" s="32" t="s">
        <v>396</v>
      </c>
      <c r="E305" s="33">
        <v>10.06</v>
      </c>
      <c r="F305" s="33">
        <v>-12.21</v>
      </c>
      <c r="G305" s="33">
        <v>5.65</v>
      </c>
      <c r="H305" s="33">
        <v>-4.68</v>
      </c>
      <c r="I305" s="34">
        <v>12.93</v>
      </c>
      <c r="N305" s="18" t="str">
        <f ca="1"/>
        <v>Item_281</v>
      </c>
      <c r="W305" s="18" t="str">
        <f ca="1"/>
        <v>Item_281</v>
      </c>
      <c r="Y305" s="18" t="str">
        <f ca="1"/>
        <v>Item_252</v>
      </c>
      <c r="AA305" s="18" t="str">
        <f ca="1"/>
        <v>Item_340</v>
      </c>
    </row>
    <row r="306" spans="4:27" x14ac:dyDescent="0.3">
      <c r="D306" s="32" t="s">
        <v>397</v>
      </c>
      <c r="E306" s="33">
        <v>7.21</v>
      </c>
      <c r="F306" s="33">
        <v>-3.39</v>
      </c>
      <c r="G306" s="33">
        <v>-21.41</v>
      </c>
      <c r="H306" s="33">
        <v>-1.06</v>
      </c>
      <c r="I306" s="34">
        <v>4.87</v>
      </c>
      <c r="N306" s="18" t="str">
        <f ca="1"/>
        <v>Item_232</v>
      </c>
      <c r="W306" s="18" t="str">
        <f ca="1"/>
        <v>Item_232</v>
      </c>
      <c r="Y306" s="18" t="str">
        <f ca="1"/>
        <v>Item_87</v>
      </c>
      <c r="AA306" s="18" t="str">
        <f ca="1"/>
        <v>Item_158</v>
      </c>
    </row>
    <row r="307" spans="4:27" x14ac:dyDescent="0.3">
      <c r="D307" s="32" t="s">
        <v>398</v>
      </c>
      <c r="E307" s="33">
        <v>6.91</v>
      </c>
      <c r="F307" s="33">
        <v>-17.559999999999999</v>
      </c>
      <c r="G307" s="33">
        <v>-3.46</v>
      </c>
      <c r="H307" s="33">
        <v>10.18</v>
      </c>
      <c r="I307" s="34">
        <v>3.99</v>
      </c>
      <c r="N307" s="18" t="str">
        <f ca="1"/>
        <v>Item_91</v>
      </c>
      <c r="W307" s="18" t="str">
        <f ca="1"/>
        <v>Item_91</v>
      </c>
      <c r="Y307" s="18" t="str">
        <f ca="1"/>
        <v>Item_287</v>
      </c>
      <c r="AA307" s="18" t="str">
        <f ca="1"/>
        <v>Item_252</v>
      </c>
    </row>
    <row r="308" spans="4:27" x14ac:dyDescent="0.3">
      <c r="D308" s="32" t="s">
        <v>399</v>
      </c>
      <c r="E308" s="33">
        <v>8.86</v>
      </c>
      <c r="F308" s="33">
        <v>17.5</v>
      </c>
      <c r="G308" s="33">
        <v>23.4</v>
      </c>
      <c r="H308" s="33">
        <v>7.62</v>
      </c>
      <c r="I308" s="34">
        <v>-3.52</v>
      </c>
      <c r="N308" s="18" t="str">
        <f ca="1"/>
        <v>Item_94</v>
      </c>
      <c r="W308" s="18" t="str">
        <f ca="1"/>
        <v>Item_94</v>
      </c>
      <c r="Y308" s="18" t="str">
        <f ca="1"/>
        <v>Item_30</v>
      </c>
      <c r="AA308" s="18" t="str">
        <f ca="1"/>
        <v>Item_283</v>
      </c>
    </row>
    <row r="309" spans="4:27" x14ac:dyDescent="0.3">
      <c r="D309" s="32" t="s">
        <v>400</v>
      </c>
      <c r="E309" s="33">
        <v>-2.59</v>
      </c>
      <c r="F309" s="33">
        <v>3.81</v>
      </c>
      <c r="G309" s="33">
        <v>-0.43</v>
      </c>
      <c r="H309" s="33">
        <v>7.89</v>
      </c>
      <c r="I309" s="34">
        <v>5.68</v>
      </c>
      <c r="N309" s="18" t="str">
        <f ca="1"/>
        <v>Item_39</v>
      </c>
      <c r="W309" s="18" t="str">
        <f ca="1"/>
        <v>Item_39</v>
      </c>
      <c r="Y309" s="18" t="str">
        <f ca="1"/>
        <v>Item_44</v>
      </c>
      <c r="AA309" s="18" t="str">
        <f ca="1"/>
        <v>Item_161</v>
      </c>
    </row>
    <row r="310" spans="4:27" x14ac:dyDescent="0.3">
      <c r="D310" s="32" t="s">
        <v>401</v>
      </c>
      <c r="E310" s="33">
        <v>1.75</v>
      </c>
      <c r="F310" s="33">
        <v>-5.99</v>
      </c>
      <c r="G310" s="33">
        <v>10.46</v>
      </c>
      <c r="H310" s="33">
        <v>-5.51</v>
      </c>
      <c r="I310" s="34">
        <v>1.73</v>
      </c>
      <c r="N310" s="18" t="str">
        <f ca="1"/>
        <v>Item_347</v>
      </c>
      <c r="W310" s="18" t="str">
        <f ca="1"/>
        <v>Item_347</v>
      </c>
      <c r="Y310" s="18" t="str">
        <f ca="1"/>
        <v>Item_178</v>
      </c>
      <c r="AA310" s="18" t="str">
        <f ca="1"/>
        <v>Item_220</v>
      </c>
    </row>
    <row r="311" spans="4:27" x14ac:dyDescent="0.3">
      <c r="D311" s="32" t="s">
        <v>402</v>
      </c>
      <c r="E311" s="33">
        <v>8.31</v>
      </c>
      <c r="F311" s="33">
        <v>-11.46</v>
      </c>
      <c r="G311" s="33">
        <v>4.54</v>
      </c>
      <c r="H311" s="33">
        <v>7.46</v>
      </c>
      <c r="I311" s="34">
        <v>15.73</v>
      </c>
      <c r="N311" s="18" t="str">
        <f ca="1"/>
        <v>Item_247</v>
      </c>
      <c r="W311" s="18" t="str">
        <f ca="1"/>
        <v>Item_247</v>
      </c>
      <c r="Y311" s="18" t="str">
        <f ca="1"/>
        <v>Item_129</v>
      </c>
      <c r="AA311" s="18" t="str">
        <f ca="1"/>
        <v>Item_286</v>
      </c>
    </row>
    <row r="312" spans="4:27" x14ac:dyDescent="0.3">
      <c r="D312" s="32" t="s">
        <v>403</v>
      </c>
      <c r="E312" s="33">
        <v>0.35</v>
      </c>
      <c r="F312" s="33">
        <v>-2.91</v>
      </c>
      <c r="G312" s="33">
        <v>10.24</v>
      </c>
      <c r="H312" s="33">
        <v>4.29</v>
      </c>
      <c r="I312" s="34">
        <v>5.12</v>
      </c>
      <c r="N312" s="18" t="str">
        <f ca="1"/>
        <v>Item_107</v>
      </c>
      <c r="W312" s="18" t="str">
        <f ca="1"/>
        <v>Item_107</v>
      </c>
      <c r="Y312" s="18" t="str">
        <f ca="1"/>
        <v>Item_28</v>
      </c>
      <c r="AA312" s="18" t="str">
        <f ca="1"/>
        <v>Item_339</v>
      </c>
    </row>
    <row r="313" spans="4:27" x14ac:dyDescent="0.3">
      <c r="D313" s="32" t="s">
        <v>404</v>
      </c>
      <c r="E313" s="33">
        <v>10</v>
      </c>
      <c r="F313" s="33">
        <v>7.3</v>
      </c>
      <c r="G313" s="33">
        <v>5.27</v>
      </c>
      <c r="H313" s="33">
        <v>2.54</v>
      </c>
      <c r="I313" s="34">
        <v>8.36</v>
      </c>
      <c r="N313" s="18" t="str">
        <f ca="1"/>
        <v>Item_295</v>
      </c>
      <c r="W313" s="18" t="str">
        <f ca="1"/>
        <v>Item_295</v>
      </c>
      <c r="Y313" s="18" t="str">
        <f ca="1"/>
        <v>Item_152</v>
      </c>
      <c r="AA313" s="18" t="str">
        <f ca="1"/>
        <v>Item_149</v>
      </c>
    </row>
    <row r="314" spans="4:27" x14ac:dyDescent="0.3">
      <c r="D314" s="32" t="s">
        <v>405</v>
      </c>
      <c r="E314" s="33">
        <v>1.66</v>
      </c>
      <c r="F314" s="33">
        <v>-4.1500000000000004</v>
      </c>
      <c r="G314" s="33">
        <v>9.7200000000000006</v>
      </c>
      <c r="H314" s="33">
        <v>1.69</v>
      </c>
      <c r="I314" s="34">
        <v>5.28</v>
      </c>
      <c r="N314" s="18" t="str">
        <f ca="1"/>
        <v>Item_61</v>
      </c>
      <c r="W314" s="18" t="str">
        <f ca="1"/>
        <v>Item_61</v>
      </c>
      <c r="Y314" s="18" t="str">
        <f ca="1"/>
        <v>Item_110</v>
      </c>
      <c r="AA314" s="18" t="str">
        <f ca="1"/>
        <v>Item_55</v>
      </c>
    </row>
    <row r="315" spans="4:27" x14ac:dyDescent="0.3">
      <c r="D315" s="32" t="s">
        <v>406</v>
      </c>
      <c r="E315" s="33">
        <v>16.48</v>
      </c>
      <c r="F315" s="33">
        <v>-5.17</v>
      </c>
      <c r="G315" s="33">
        <v>10.48</v>
      </c>
      <c r="H315" s="33">
        <v>8.11</v>
      </c>
      <c r="I315" s="34">
        <v>-9.7899999999999991</v>
      </c>
      <c r="N315" s="18" t="str">
        <f ca="1"/>
        <v>Item_76</v>
      </c>
      <c r="W315" s="18" t="str">
        <f ca="1"/>
        <v>Item_76</v>
      </c>
      <c r="Y315" s="18" t="str">
        <f ca="1"/>
        <v>Item_212</v>
      </c>
      <c r="AA315" s="18" t="str">
        <f ca="1"/>
        <v>Item_71</v>
      </c>
    </row>
    <row r="316" spans="4:27" x14ac:dyDescent="0.3">
      <c r="D316" s="32" t="s">
        <v>407</v>
      </c>
      <c r="E316" s="33">
        <v>7.68</v>
      </c>
      <c r="F316" s="33">
        <v>1.88</v>
      </c>
      <c r="G316" s="33">
        <v>8.98</v>
      </c>
      <c r="H316" s="33">
        <v>9.1199999999999992</v>
      </c>
      <c r="I316" s="34">
        <v>-12.46</v>
      </c>
      <c r="N316" s="18" t="str">
        <f ca="1"/>
        <v>Item_81</v>
      </c>
      <c r="W316" s="18" t="str">
        <f ca="1"/>
        <v>Item_81</v>
      </c>
      <c r="Y316" s="18" t="str">
        <f ca="1"/>
        <v>Item_259</v>
      </c>
      <c r="AA316" s="18" t="str">
        <f ca="1"/>
        <v>Item_280</v>
      </c>
    </row>
    <row r="317" spans="4:27" x14ac:dyDescent="0.3">
      <c r="D317" s="32" t="s">
        <v>408</v>
      </c>
      <c r="E317" s="33">
        <v>4.1900000000000004</v>
      </c>
      <c r="F317" s="33">
        <v>-1.39</v>
      </c>
      <c r="G317" s="33">
        <v>8.85</v>
      </c>
      <c r="H317" s="33">
        <v>2.87</v>
      </c>
      <c r="I317" s="34">
        <v>1.35</v>
      </c>
      <c r="N317" s="18" t="str">
        <f ca="1"/>
        <v>Item_231</v>
      </c>
      <c r="W317" s="18" t="str">
        <f ca="1"/>
        <v>Item_231</v>
      </c>
      <c r="Y317" s="18" t="str">
        <f ca="1"/>
        <v>Item_39</v>
      </c>
      <c r="AA317" s="18" t="str">
        <f ca="1"/>
        <v>Item_82</v>
      </c>
    </row>
    <row r="318" spans="4:27" x14ac:dyDescent="0.3">
      <c r="D318" s="32" t="s">
        <v>409</v>
      </c>
      <c r="E318" s="33">
        <v>0.16</v>
      </c>
      <c r="F318" s="33">
        <v>-0.79</v>
      </c>
      <c r="G318" s="33">
        <v>2.0299999999999998</v>
      </c>
      <c r="H318" s="33">
        <v>10.8</v>
      </c>
      <c r="I318" s="34">
        <v>6.76</v>
      </c>
      <c r="N318" s="18" t="str">
        <f ca="1"/>
        <v>Item_187</v>
      </c>
      <c r="W318" s="18" t="str">
        <f ca="1"/>
        <v>Item_187</v>
      </c>
      <c r="Y318" s="18" t="str">
        <f ca="1"/>
        <v>Item_94</v>
      </c>
      <c r="AA318" s="18" t="str">
        <f ca="1"/>
        <v>Item_400</v>
      </c>
    </row>
    <row r="319" spans="4:27" x14ac:dyDescent="0.3">
      <c r="D319" s="32" t="s">
        <v>410</v>
      </c>
      <c r="E319" s="33">
        <v>-3.13</v>
      </c>
      <c r="F319" s="33">
        <v>-1.51</v>
      </c>
      <c r="G319" s="33">
        <v>11.43</v>
      </c>
      <c r="H319" s="33">
        <v>7.68</v>
      </c>
      <c r="I319" s="34">
        <v>0.52</v>
      </c>
      <c r="N319" s="18" t="str">
        <f ca="1"/>
        <v>Item_203</v>
      </c>
      <c r="W319" s="18" t="str">
        <f ca="1"/>
        <v>Item_203</v>
      </c>
      <c r="Y319" s="18" t="str">
        <f ca="1"/>
        <v>Item_55</v>
      </c>
      <c r="AA319" s="18" t="str">
        <f ca="1"/>
        <v>Item_187</v>
      </c>
    </row>
    <row r="320" spans="4:27" x14ac:dyDescent="0.3">
      <c r="D320" s="32" t="s">
        <v>411</v>
      </c>
      <c r="E320" s="33">
        <v>2.1800000000000002</v>
      </c>
      <c r="F320" s="33">
        <v>4.2300000000000004</v>
      </c>
      <c r="G320" s="33">
        <v>3.05</v>
      </c>
      <c r="H320" s="33">
        <v>2.33</v>
      </c>
      <c r="I320" s="34">
        <v>11.35</v>
      </c>
      <c r="N320" s="18" t="str">
        <f ca="1"/>
        <v>Item_151</v>
      </c>
      <c r="W320" s="18" t="str">
        <f ca="1"/>
        <v>Item_151</v>
      </c>
      <c r="Y320" s="18" t="str">
        <f ca="1"/>
        <v>Item_142</v>
      </c>
      <c r="AA320" s="18" t="str">
        <f ca="1"/>
        <v>Item_259</v>
      </c>
    </row>
    <row r="321" spans="4:27" x14ac:dyDescent="0.3">
      <c r="D321" s="32" t="s">
        <v>412</v>
      </c>
      <c r="E321" s="33">
        <v>5.92</v>
      </c>
      <c r="F321" s="33">
        <v>1.57</v>
      </c>
      <c r="G321" s="33">
        <v>-22.37</v>
      </c>
      <c r="H321" s="33">
        <v>1.96</v>
      </c>
      <c r="I321" s="34">
        <v>7.21</v>
      </c>
      <c r="N321" s="18" t="str">
        <f ca="1"/>
        <v>Item_82</v>
      </c>
      <c r="W321" s="18" t="str">
        <f ca="1"/>
        <v>Item_82</v>
      </c>
      <c r="Y321" s="18" t="str">
        <f ca="1"/>
        <v>Item_91</v>
      </c>
      <c r="AA321" s="18" t="str">
        <f ca="1"/>
        <v>Item_344</v>
      </c>
    </row>
    <row r="322" spans="4:27" x14ac:dyDescent="0.3">
      <c r="D322" s="32" t="s">
        <v>413</v>
      </c>
      <c r="E322" s="33">
        <v>-3.19</v>
      </c>
      <c r="F322" s="33">
        <v>5.36</v>
      </c>
      <c r="G322" s="33">
        <v>7.48</v>
      </c>
      <c r="H322" s="33">
        <v>0.91</v>
      </c>
      <c r="I322" s="34">
        <v>1.81</v>
      </c>
      <c r="N322" s="18" t="str">
        <f ca="1"/>
        <v>Item_20</v>
      </c>
      <c r="W322" s="18" t="str">
        <f ca="1"/>
        <v>Item_20</v>
      </c>
      <c r="Y322" s="18" t="str">
        <f ca="1"/>
        <v>Item_269</v>
      </c>
      <c r="AA322" s="18" t="str">
        <f ca="1"/>
        <v>Item_207</v>
      </c>
    </row>
    <row r="323" spans="4:27" x14ac:dyDescent="0.3">
      <c r="D323" s="32" t="s">
        <v>414</v>
      </c>
      <c r="E323" s="33">
        <v>3.52</v>
      </c>
      <c r="F323" s="33">
        <v>6.94</v>
      </c>
      <c r="G323" s="33">
        <v>14.83</v>
      </c>
      <c r="H323" s="33">
        <v>0.62</v>
      </c>
      <c r="I323" s="34">
        <v>8.2799999999999994</v>
      </c>
      <c r="N323" s="18" t="str">
        <f ca="1"/>
        <v>Item_65</v>
      </c>
      <c r="W323" s="18" t="str">
        <f ca="1"/>
        <v>Item_65</v>
      </c>
      <c r="Y323" s="18" t="str">
        <f ca="1"/>
        <v>Item_16</v>
      </c>
      <c r="AA323" s="18" t="str">
        <f ca="1"/>
        <v>Item_391</v>
      </c>
    </row>
    <row r="324" spans="4:27" x14ac:dyDescent="0.3">
      <c r="D324" s="32" t="s">
        <v>415</v>
      </c>
      <c r="E324" s="33">
        <v>6.51</v>
      </c>
      <c r="F324" s="33">
        <v>5.19</v>
      </c>
      <c r="G324" s="33">
        <v>10.210000000000001</v>
      </c>
      <c r="H324" s="33">
        <v>9.9499999999999993</v>
      </c>
      <c r="I324" s="34">
        <v>18.670000000000002</v>
      </c>
      <c r="N324" s="18" t="str">
        <f ca="1"/>
        <v>Item_216</v>
      </c>
      <c r="W324" s="18" t="str">
        <f ca="1"/>
        <v>Item_216</v>
      </c>
      <c r="Y324" s="18" t="str">
        <f ca="1"/>
        <v>Item_33</v>
      </c>
      <c r="AA324" s="18" t="str">
        <f ca="1"/>
        <v>Item_99</v>
      </c>
    </row>
    <row r="325" spans="4:27" x14ac:dyDescent="0.3">
      <c r="D325" s="32" t="s">
        <v>416</v>
      </c>
      <c r="E325" s="33">
        <v>5</v>
      </c>
      <c r="F325" s="33">
        <v>-7.43</v>
      </c>
      <c r="G325" s="33">
        <v>17.5</v>
      </c>
      <c r="H325" s="33">
        <v>0.1</v>
      </c>
      <c r="I325" s="34">
        <v>14.22</v>
      </c>
      <c r="N325" s="18" t="str">
        <f ca="1"/>
        <v>Item_398</v>
      </c>
      <c r="W325" s="18" t="str">
        <f ca="1"/>
        <v>Item_398</v>
      </c>
      <c r="Y325" s="18" t="str">
        <f ca="1"/>
        <v>Item_20</v>
      </c>
      <c r="AA325" s="18" t="str">
        <f ca="1"/>
        <v>Item_114</v>
      </c>
    </row>
    <row r="326" spans="4:27" x14ac:dyDescent="0.3">
      <c r="D326" s="32" t="s">
        <v>417</v>
      </c>
      <c r="E326" s="33">
        <v>5.3</v>
      </c>
      <c r="F326" s="33">
        <v>3.04</v>
      </c>
      <c r="G326" s="33">
        <v>-16.62</v>
      </c>
      <c r="H326" s="33">
        <v>3.87</v>
      </c>
      <c r="I326" s="34">
        <v>17.239999999999998</v>
      </c>
      <c r="N326" s="18" t="str">
        <f ca="1"/>
        <v>Item_320</v>
      </c>
      <c r="W326" s="18" t="str">
        <f ca="1"/>
        <v>Item_320</v>
      </c>
      <c r="Y326" s="18" t="str">
        <f ca="1"/>
        <v>Item_187</v>
      </c>
      <c r="AA326" s="18" t="str">
        <f ca="1"/>
        <v>Item_44</v>
      </c>
    </row>
    <row r="327" spans="4:27" x14ac:dyDescent="0.3">
      <c r="D327" s="32" t="s">
        <v>418</v>
      </c>
      <c r="E327" s="33">
        <v>5.14</v>
      </c>
      <c r="F327" s="33">
        <v>3.26</v>
      </c>
      <c r="G327" s="33">
        <v>24.25</v>
      </c>
      <c r="H327" s="33">
        <v>6.7</v>
      </c>
      <c r="I327" s="34">
        <v>-7.41</v>
      </c>
      <c r="N327" s="18" t="str">
        <f ca="1"/>
        <v>Item_159</v>
      </c>
      <c r="W327" s="18" t="str">
        <f ca="1"/>
        <v>Item_159</v>
      </c>
      <c r="Y327" s="18" t="str">
        <f ca="1"/>
        <v>Item_280</v>
      </c>
      <c r="AA327" s="18" t="str">
        <f ca="1"/>
        <v>Item_95</v>
      </c>
    </row>
    <row r="328" spans="4:27" x14ac:dyDescent="0.3">
      <c r="D328" s="32" t="s">
        <v>419</v>
      </c>
      <c r="E328" s="33">
        <v>7.14</v>
      </c>
      <c r="F328" s="33">
        <v>-5.8</v>
      </c>
      <c r="G328" s="33">
        <v>12.76</v>
      </c>
      <c r="H328" s="33">
        <v>4.49</v>
      </c>
      <c r="I328" s="34">
        <v>9.26</v>
      </c>
      <c r="N328" s="18" t="str">
        <f ca="1"/>
        <v>Item_123</v>
      </c>
      <c r="W328" s="18" t="str">
        <f ca="1"/>
        <v>Item_123</v>
      </c>
      <c r="Y328" s="18" t="str">
        <f ca="1"/>
        <v>Item_65</v>
      </c>
      <c r="AA328" s="18" t="str">
        <f ca="1"/>
        <v>Item_247</v>
      </c>
    </row>
    <row r="329" spans="4:27" x14ac:dyDescent="0.3">
      <c r="D329" s="32" t="s">
        <v>420</v>
      </c>
      <c r="E329" s="33">
        <v>5.76</v>
      </c>
      <c r="F329" s="33">
        <v>-18.149999999999999</v>
      </c>
      <c r="G329" s="33">
        <v>-15.37</v>
      </c>
      <c r="H329" s="33">
        <v>5.78</v>
      </c>
      <c r="I329" s="34">
        <v>19.309999999999999</v>
      </c>
      <c r="N329" s="18" t="str">
        <f ca="1"/>
        <v>Item_30</v>
      </c>
      <c r="W329" s="18" t="str">
        <f ca="1"/>
        <v>Item_30</v>
      </c>
      <c r="Y329" s="18" t="str">
        <f ca="1"/>
        <v>Item_2</v>
      </c>
      <c r="AA329" s="18" t="str">
        <f ca="1"/>
        <v>Item_240</v>
      </c>
    </row>
    <row r="330" spans="4:27" x14ac:dyDescent="0.3">
      <c r="D330" s="32" t="s">
        <v>421</v>
      </c>
      <c r="E330" s="33">
        <v>3.22</v>
      </c>
      <c r="F330" s="33">
        <v>-11.82</v>
      </c>
      <c r="G330" s="33">
        <v>-8.4600000000000009</v>
      </c>
      <c r="H330" s="33">
        <v>-0.41</v>
      </c>
      <c r="I330" s="34">
        <v>11.49</v>
      </c>
      <c r="N330" s="18" t="str">
        <f ca="1"/>
        <v>Item_24</v>
      </c>
      <c r="W330" s="18" t="str">
        <f ca="1"/>
        <v>Item_24</v>
      </c>
      <c r="Y330" s="18" t="str">
        <f ca="1"/>
        <v>Item_365</v>
      </c>
      <c r="AA330" s="18" t="str">
        <f ca="1"/>
        <v>Item_3</v>
      </c>
    </row>
    <row r="331" spans="4:27" x14ac:dyDescent="0.3">
      <c r="D331" s="32" t="s">
        <v>422</v>
      </c>
      <c r="E331" s="33">
        <v>0.36</v>
      </c>
      <c r="F331" s="33">
        <v>-10.24</v>
      </c>
      <c r="G331" s="33">
        <v>9.7799999999999994</v>
      </c>
      <c r="H331" s="33">
        <v>1.08</v>
      </c>
      <c r="I331" s="34">
        <v>7.01</v>
      </c>
      <c r="N331" s="18" t="str">
        <f ca="1"/>
        <v>Item_373</v>
      </c>
      <c r="W331" s="18" t="str">
        <f ca="1"/>
        <v>Item_373</v>
      </c>
      <c r="Y331" s="18" t="str">
        <f ca="1"/>
        <v>Item_169</v>
      </c>
      <c r="AA331" s="18" t="str">
        <f ca="1"/>
        <v>Item_219</v>
      </c>
    </row>
    <row r="332" spans="4:27" x14ac:dyDescent="0.3">
      <c r="D332" s="32" t="s">
        <v>423</v>
      </c>
      <c r="E332" s="33">
        <v>8.31</v>
      </c>
      <c r="F332" s="33">
        <v>-2.61</v>
      </c>
      <c r="G332" s="33">
        <v>15.19</v>
      </c>
      <c r="H332" s="33">
        <v>-9.75</v>
      </c>
      <c r="I332" s="34">
        <v>3.7</v>
      </c>
      <c r="N332" s="18" t="str">
        <f ca="1"/>
        <v>Item_109</v>
      </c>
      <c r="W332" s="18" t="str">
        <f ca="1"/>
        <v>Item_109</v>
      </c>
      <c r="Y332" s="18" t="str">
        <f ca="1"/>
        <v>Item_37</v>
      </c>
      <c r="AA332" s="18" t="str">
        <f ca="1"/>
        <v>Item_105</v>
      </c>
    </row>
    <row r="333" spans="4:27" x14ac:dyDescent="0.3">
      <c r="D333" s="32" t="s">
        <v>424</v>
      </c>
      <c r="E333" s="33">
        <v>8.82</v>
      </c>
      <c r="F333" s="33">
        <v>2.88</v>
      </c>
      <c r="G333" s="33">
        <v>21.35</v>
      </c>
      <c r="H333" s="33">
        <v>3.71</v>
      </c>
      <c r="I333" s="34">
        <v>5.69</v>
      </c>
      <c r="N333" s="18" t="str">
        <f ca="1"/>
        <v>Item_343</v>
      </c>
      <c r="W333" s="18" t="str">
        <f ca="1"/>
        <v>Item_343</v>
      </c>
      <c r="Y333" s="18" t="str">
        <f ca="1"/>
        <v>Item_369</v>
      </c>
      <c r="AA333" s="18" t="str">
        <f ca="1"/>
        <v>Item_342</v>
      </c>
    </row>
    <row r="334" spans="4:27" x14ac:dyDescent="0.3">
      <c r="D334" s="32" t="s">
        <v>425</v>
      </c>
      <c r="E334" s="33">
        <v>4.93</v>
      </c>
      <c r="F334" s="33">
        <v>5.05</v>
      </c>
      <c r="G334" s="33">
        <v>9.9600000000000009</v>
      </c>
      <c r="H334" s="33">
        <v>4.8899999999999997</v>
      </c>
      <c r="I334" s="34">
        <v>-0.4</v>
      </c>
      <c r="N334" s="18" t="str">
        <f ca="1"/>
        <v>Item_283</v>
      </c>
      <c r="W334" s="18" t="str">
        <f ca="1"/>
        <v>Item_283</v>
      </c>
      <c r="Y334" s="18" t="str">
        <f ca="1"/>
        <v>Item_69</v>
      </c>
      <c r="AA334" s="18" t="str">
        <f ca="1"/>
        <v>Item_110</v>
      </c>
    </row>
    <row r="335" spans="4:27" x14ac:dyDescent="0.3">
      <c r="D335" s="32" t="s">
        <v>426</v>
      </c>
      <c r="E335" s="33">
        <v>4</v>
      </c>
      <c r="F335" s="33">
        <v>-1.89</v>
      </c>
      <c r="G335" s="33">
        <v>1.58</v>
      </c>
      <c r="H335" s="33">
        <v>9.48</v>
      </c>
      <c r="I335" s="34">
        <v>18.489999999999998</v>
      </c>
      <c r="N335" s="18" t="str">
        <f ca="1"/>
        <v>Item_250</v>
      </c>
      <c r="W335" s="18" t="str">
        <f ca="1"/>
        <v>Item_250</v>
      </c>
      <c r="Y335" s="18" t="str">
        <f ca="1"/>
        <v>Item_107</v>
      </c>
      <c r="AA335" s="18" t="str">
        <f ca="1"/>
        <v>Item_337</v>
      </c>
    </row>
    <row r="336" spans="4:27" x14ac:dyDescent="0.3">
      <c r="D336" s="32" t="s">
        <v>427</v>
      </c>
      <c r="E336" s="33">
        <v>4.9800000000000004</v>
      </c>
      <c r="F336" s="33">
        <v>1.24</v>
      </c>
      <c r="G336" s="33">
        <v>3.74</v>
      </c>
      <c r="H336" s="33">
        <v>10.46</v>
      </c>
      <c r="I336" s="34">
        <v>10.41</v>
      </c>
      <c r="N336" s="18" t="str">
        <f ca="1"/>
        <v>Item_267</v>
      </c>
      <c r="W336" s="18" t="str">
        <f ca="1"/>
        <v>Item_267</v>
      </c>
      <c r="Y336" s="18" t="str">
        <f ca="1"/>
        <v>Item_243</v>
      </c>
      <c r="AA336" s="18" t="str">
        <f ca="1"/>
        <v>Item_17</v>
      </c>
    </row>
    <row r="337" spans="4:27" x14ac:dyDescent="0.3">
      <c r="D337" s="32" t="s">
        <v>428</v>
      </c>
      <c r="E337" s="33">
        <v>9.39</v>
      </c>
      <c r="F337" s="33">
        <v>-3.46</v>
      </c>
      <c r="G337" s="33">
        <v>20.47</v>
      </c>
      <c r="H337" s="33">
        <v>-2.23</v>
      </c>
      <c r="I337" s="34">
        <v>6.25</v>
      </c>
      <c r="N337" s="18" t="str">
        <f ca="1"/>
        <v>Item_306</v>
      </c>
      <c r="W337" s="18" t="str">
        <f ca="1"/>
        <v>Item_306</v>
      </c>
      <c r="Y337" s="18" t="str">
        <f ca="1"/>
        <v>Item_374</v>
      </c>
      <c r="AA337" s="18" t="str">
        <f ca="1"/>
        <v>Item_297</v>
      </c>
    </row>
    <row r="338" spans="4:27" x14ac:dyDescent="0.3">
      <c r="D338" s="32" t="s">
        <v>429</v>
      </c>
      <c r="E338" s="33">
        <v>12.06</v>
      </c>
      <c r="F338" s="33">
        <v>0.34</v>
      </c>
      <c r="G338" s="33">
        <v>20.9</v>
      </c>
      <c r="H338" s="33">
        <v>8.65</v>
      </c>
      <c r="I338" s="34">
        <v>1.67</v>
      </c>
      <c r="N338" s="18" t="str">
        <f ca="1"/>
        <v>Item_393</v>
      </c>
      <c r="W338" s="18" t="str">
        <f ca="1"/>
        <v>Item_393</v>
      </c>
      <c r="Y338" s="18" t="str">
        <f ca="1"/>
        <v>Item_237</v>
      </c>
      <c r="AA338" s="18" t="str">
        <f ca="1"/>
        <v>Item_336</v>
      </c>
    </row>
    <row r="339" spans="4:27" x14ac:dyDescent="0.3">
      <c r="D339" s="32" t="s">
        <v>430</v>
      </c>
      <c r="E339" s="33">
        <v>2.25</v>
      </c>
      <c r="F339" s="33">
        <v>-11.79</v>
      </c>
      <c r="G339" s="33">
        <v>6.46</v>
      </c>
      <c r="H339" s="33">
        <v>14.02</v>
      </c>
      <c r="I339" s="34">
        <v>-6.78</v>
      </c>
      <c r="N339" s="18" t="str">
        <f ca="1"/>
        <v>Item_329</v>
      </c>
      <c r="W339" s="18" t="str">
        <f ca="1"/>
        <v>Item_329</v>
      </c>
      <c r="Y339" s="18" t="str">
        <f ca="1"/>
        <v>Item_99</v>
      </c>
      <c r="AA339" s="18" t="str">
        <f ca="1"/>
        <v>Item_369</v>
      </c>
    </row>
    <row r="340" spans="4:27" x14ac:dyDescent="0.3">
      <c r="D340" s="32" t="s">
        <v>431</v>
      </c>
      <c r="E340" s="33">
        <v>8.4</v>
      </c>
      <c r="F340" s="33">
        <v>-6.25</v>
      </c>
      <c r="G340" s="33">
        <v>-3.14</v>
      </c>
      <c r="H340" s="33">
        <v>5.26</v>
      </c>
      <c r="I340" s="34">
        <v>7.1</v>
      </c>
      <c r="N340" s="18" t="str">
        <f ca="1"/>
        <v>Item_280</v>
      </c>
      <c r="W340" s="18" t="str">
        <f ca="1"/>
        <v>Item_280</v>
      </c>
      <c r="Y340" s="18" t="str">
        <f ca="1"/>
        <v>Item_283</v>
      </c>
      <c r="AA340" s="18" t="str">
        <f ca="1"/>
        <v>Item_13</v>
      </c>
    </row>
    <row r="341" spans="4:27" x14ac:dyDescent="0.3">
      <c r="D341" s="32" t="s">
        <v>432</v>
      </c>
      <c r="E341" s="33">
        <v>2.87</v>
      </c>
      <c r="F341" s="33">
        <v>7.0000000000000007E-2</v>
      </c>
      <c r="G341" s="33">
        <v>11.73</v>
      </c>
      <c r="H341" s="33">
        <v>-2.5499999999999998</v>
      </c>
      <c r="I341" s="34">
        <v>1.4</v>
      </c>
      <c r="N341" s="18" t="str">
        <f ca="1"/>
        <v>Item_97</v>
      </c>
      <c r="W341" s="18" t="str">
        <f ca="1"/>
        <v>Item_97</v>
      </c>
      <c r="Y341" s="18" t="str">
        <f ca="1"/>
        <v>Item_160</v>
      </c>
      <c r="AA341" s="18" t="str">
        <f ca="1"/>
        <v>Item_221</v>
      </c>
    </row>
    <row r="342" spans="4:27" x14ac:dyDescent="0.3">
      <c r="D342" s="32" t="s">
        <v>433</v>
      </c>
      <c r="E342" s="33">
        <v>2.4300000000000002</v>
      </c>
      <c r="F342" s="33">
        <v>-4.09</v>
      </c>
      <c r="G342" s="33">
        <v>11.28</v>
      </c>
      <c r="H342" s="33">
        <v>9</v>
      </c>
      <c r="I342" s="34">
        <v>9.23</v>
      </c>
      <c r="N342" s="18" t="str">
        <f ca="1"/>
        <v>Item_36</v>
      </c>
      <c r="W342" s="18" t="str">
        <f ca="1"/>
        <v>Item_36</v>
      </c>
      <c r="Y342" s="18" t="str">
        <f ca="1"/>
        <v>Item_159</v>
      </c>
      <c r="AA342" s="18" t="str">
        <f ca="1"/>
        <v>Item_72</v>
      </c>
    </row>
    <row r="343" spans="4:27" x14ac:dyDescent="0.3">
      <c r="D343" s="32" t="s">
        <v>434</v>
      </c>
      <c r="E343" s="33">
        <v>-0.1</v>
      </c>
      <c r="F343" s="33">
        <v>-2.65</v>
      </c>
      <c r="G343" s="33">
        <v>-12.11</v>
      </c>
      <c r="H343" s="33">
        <v>7.62</v>
      </c>
      <c r="I343" s="34">
        <v>6.64</v>
      </c>
      <c r="N343" s="18" t="str">
        <f ca="1"/>
        <v>Item_279</v>
      </c>
      <c r="W343" s="18" t="str">
        <f ca="1"/>
        <v>Item_279</v>
      </c>
      <c r="Y343" s="18" t="str">
        <f ca="1"/>
        <v>Item_214</v>
      </c>
      <c r="AA343" s="18" t="str">
        <f ca="1"/>
        <v>Item_16</v>
      </c>
    </row>
    <row r="344" spans="4:27" x14ac:dyDescent="0.3">
      <c r="D344" s="32" t="s">
        <v>435</v>
      </c>
      <c r="E344" s="33">
        <v>7.08</v>
      </c>
      <c r="F344" s="33">
        <v>18.62</v>
      </c>
      <c r="G344" s="33">
        <v>8.3000000000000007</v>
      </c>
      <c r="H344" s="33">
        <v>11.03</v>
      </c>
      <c r="I344" s="34">
        <v>9.34</v>
      </c>
      <c r="N344" s="18" t="str">
        <f ca="1"/>
        <v>Item_367</v>
      </c>
      <c r="W344" s="18" t="str">
        <f ca="1"/>
        <v>Item_367</v>
      </c>
      <c r="Y344" s="18" t="str">
        <f ca="1"/>
        <v>Item_281</v>
      </c>
      <c r="AA344" s="18" t="str">
        <f ca="1"/>
        <v>Item_248</v>
      </c>
    </row>
    <row r="345" spans="4:27" x14ac:dyDescent="0.3">
      <c r="D345" s="32" t="s">
        <v>436</v>
      </c>
      <c r="E345" s="33">
        <v>-1.67</v>
      </c>
      <c r="F345" s="33">
        <v>-7.05</v>
      </c>
      <c r="G345" s="33">
        <v>9.36</v>
      </c>
      <c r="H345" s="33">
        <v>8.26</v>
      </c>
      <c r="I345" s="34">
        <v>6</v>
      </c>
      <c r="N345" s="18" t="str">
        <f ca="1"/>
        <v>Item_130</v>
      </c>
      <c r="W345" s="18" t="str">
        <f ca="1"/>
        <v>Item_130</v>
      </c>
      <c r="Y345" s="18" t="str">
        <f ca="1"/>
        <v>Item_109</v>
      </c>
      <c r="AA345" s="18" t="str">
        <f ca="1"/>
        <v>Item_217</v>
      </c>
    </row>
    <row r="346" spans="4:27" x14ac:dyDescent="0.3">
      <c r="D346" s="32" t="s">
        <v>437</v>
      </c>
      <c r="E346" s="33">
        <v>2.67</v>
      </c>
      <c r="F346" s="33">
        <v>-1.45</v>
      </c>
      <c r="G346" s="33">
        <v>0.21</v>
      </c>
      <c r="H346" s="33">
        <v>9.67</v>
      </c>
      <c r="I346" s="34">
        <v>-10.61</v>
      </c>
      <c r="N346" s="18" t="str">
        <f ca="1"/>
        <v>Item_158</v>
      </c>
      <c r="W346" s="18" t="str">
        <f ca="1"/>
        <v>Item_158</v>
      </c>
      <c r="Y346" s="18" t="str">
        <f ca="1"/>
        <v>Item_331</v>
      </c>
      <c r="AA346" s="18" t="str">
        <f ca="1"/>
        <v>Item_91</v>
      </c>
    </row>
    <row r="347" spans="4:27" x14ac:dyDescent="0.3">
      <c r="D347" s="32" t="s">
        <v>438</v>
      </c>
      <c r="E347" s="33">
        <v>0.03</v>
      </c>
      <c r="F347" s="33">
        <v>-10.25</v>
      </c>
      <c r="G347" s="33">
        <v>13.34</v>
      </c>
      <c r="H347" s="33">
        <v>14.42</v>
      </c>
      <c r="I347" s="34">
        <v>17.260000000000002</v>
      </c>
      <c r="N347" s="18" t="str">
        <f ca="1"/>
        <v>Item_331</v>
      </c>
      <c r="W347" s="18" t="str">
        <f ca="1"/>
        <v>Item_331</v>
      </c>
      <c r="Y347" s="18" t="str">
        <f ca="1"/>
        <v>Item_123</v>
      </c>
      <c r="AA347" s="18" t="str">
        <f ca="1"/>
        <v>Item_94</v>
      </c>
    </row>
    <row r="348" spans="4:27" x14ac:dyDescent="0.3">
      <c r="D348" s="32" t="s">
        <v>439</v>
      </c>
      <c r="E348" s="33">
        <v>-0.49</v>
      </c>
      <c r="F348" s="33">
        <v>-7.74</v>
      </c>
      <c r="G348" s="33">
        <v>4.66</v>
      </c>
      <c r="H348" s="33">
        <v>-0.48</v>
      </c>
      <c r="I348" s="34">
        <v>24.51</v>
      </c>
      <c r="N348" s="18" t="str">
        <f ca="1"/>
        <v>Item_69</v>
      </c>
      <c r="W348" s="18" t="str">
        <f ca="1"/>
        <v>Item_69</v>
      </c>
      <c r="Y348" s="18" t="str">
        <f ca="1"/>
        <v>Item_321</v>
      </c>
      <c r="AA348" s="18" t="str">
        <f ca="1"/>
        <v>Item_365</v>
      </c>
    </row>
    <row r="349" spans="4:27" x14ac:dyDescent="0.3">
      <c r="D349" s="32" t="s">
        <v>440</v>
      </c>
      <c r="E349" s="33">
        <v>4.12</v>
      </c>
      <c r="F349" s="33">
        <v>6.77</v>
      </c>
      <c r="G349" s="33">
        <v>-10.36</v>
      </c>
      <c r="H349" s="33">
        <v>1.43</v>
      </c>
      <c r="I349" s="34">
        <v>14</v>
      </c>
      <c r="N349" s="18" t="str">
        <f ca="1"/>
        <v>Item_16</v>
      </c>
      <c r="W349" s="18" t="str">
        <f ca="1"/>
        <v>Item_16</v>
      </c>
      <c r="Y349" s="18" t="str">
        <f ca="1"/>
        <v>Item_320</v>
      </c>
      <c r="AA349" s="18" t="str">
        <f ca="1"/>
        <v>Item_210</v>
      </c>
    </row>
    <row r="350" spans="4:27" x14ac:dyDescent="0.3">
      <c r="D350" s="32" t="s">
        <v>441</v>
      </c>
      <c r="E350" s="33">
        <v>2.2400000000000002</v>
      </c>
      <c r="F350" s="33">
        <v>-9.2799999999999994</v>
      </c>
      <c r="G350" s="33">
        <v>-7.26</v>
      </c>
      <c r="H350" s="33">
        <v>6.14</v>
      </c>
      <c r="I350" s="34">
        <v>14.18</v>
      </c>
      <c r="N350" s="18" t="str">
        <f ca="1"/>
        <v>Item_314</v>
      </c>
      <c r="W350" s="18" t="str">
        <f ca="1"/>
        <v>Item_314</v>
      </c>
      <c r="Y350" s="18" t="str">
        <f ca="1"/>
        <v>Item_105</v>
      </c>
      <c r="AA350" s="18" t="str">
        <f ca="1"/>
        <v>Item_33</v>
      </c>
    </row>
    <row r="351" spans="4:27" x14ac:dyDescent="0.3">
      <c r="D351" s="32" t="s">
        <v>442</v>
      </c>
      <c r="E351" s="33">
        <v>-0.51</v>
      </c>
      <c r="F351" s="33">
        <v>-9.6199999999999992</v>
      </c>
      <c r="G351" s="33">
        <v>4.87</v>
      </c>
      <c r="H351" s="33">
        <v>13.26</v>
      </c>
      <c r="I351" s="34">
        <v>12.5</v>
      </c>
      <c r="N351" s="18" t="str">
        <f ca="1"/>
        <v>Item_248</v>
      </c>
      <c r="W351" s="18" t="str">
        <f ca="1"/>
        <v>Item_248</v>
      </c>
      <c r="Y351" s="18" t="str">
        <f ca="1"/>
        <v>Item_250</v>
      </c>
      <c r="AA351" s="18" t="str">
        <f ca="1"/>
        <v>Item_201</v>
      </c>
    </row>
    <row r="352" spans="4:27" x14ac:dyDescent="0.3">
      <c r="D352" s="32" t="s">
        <v>443</v>
      </c>
      <c r="E352" s="33">
        <v>9.66</v>
      </c>
      <c r="F352" s="33">
        <v>-3.94</v>
      </c>
      <c r="G352" s="33">
        <v>7.58</v>
      </c>
      <c r="H352" s="33">
        <v>15.49</v>
      </c>
      <c r="I352" s="34">
        <v>16.489999999999998</v>
      </c>
      <c r="N352" s="18" t="str">
        <f ca="1"/>
        <v>Item_374</v>
      </c>
      <c r="W352" s="18" t="str">
        <f ca="1"/>
        <v>Item_374</v>
      </c>
      <c r="Y352" s="18" t="str">
        <f ca="1"/>
        <v>Item_232</v>
      </c>
      <c r="AA352" s="18" t="str">
        <f ca="1"/>
        <v>Item_214</v>
      </c>
    </row>
    <row r="353" spans="4:27" x14ac:dyDescent="0.3">
      <c r="D353" s="32" t="s">
        <v>444</v>
      </c>
      <c r="E353" s="33">
        <v>9.7100000000000009</v>
      </c>
      <c r="F353" s="33">
        <v>4.08</v>
      </c>
      <c r="G353" s="33">
        <v>-2.95</v>
      </c>
      <c r="H353" s="33">
        <v>6.25</v>
      </c>
      <c r="I353" s="34">
        <v>3.18</v>
      </c>
      <c r="N353" s="18" t="str">
        <f ca="1"/>
        <v>Item_221</v>
      </c>
      <c r="W353" s="18" t="str">
        <f ca="1"/>
        <v>Item_221</v>
      </c>
      <c r="Y353" s="18" t="str">
        <f ca="1"/>
        <v>Item_82</v>
      </c>
      <c r="AA353" s="18" t="str">
        <f ca="1"/>
        <v>Item_281</v>
      </c>
    </row>
    <row r="354" spans="4:27" x14ac:dyDescent="0.3">
      <c r="D354" s="32" t="s">
        <v>445</v>
      </c>
      <c r="E354" s="33">
        <v>1.77</v>
      </c>
      <c r="F354" s="33">
        <v>7.35</v>
      </c>
      <c r="G354" s="33">
        <v>-0.64</v>
      </c>
      <c r="H354" s="33">
        <v>6.22</v>
      </c>
      <c r="I354" s="34">
        <v>5.68</v>
      </c>
      <c r="N354" s="18" t="str">
        <f ca="1"/>
        <v>Item_99</v>
      </c>
      <c r="W354" s="18" t="str">
        <f ca="1"/>
        <v>Item_99</v>
      </c>
      <c r="Y354" s="18" t="str">
        <f ca="1"/>
        <v>Item_221</v>
      </c>
      <c r="AA354" s="18" t="str">
        <f ca="1"/>
        <v>Item_169</v>
      </c>
    </row>
    <row r="355" spans="4:27" x14ac:dyDescent="0.3">
      <c r="D355" s="32" t="s">
        <v>446</v>
      </c>
      <c r="E355" s="33">
        <v>10.63</v>
      </c>
      <c r="F355" s="33">
        <v>6.59</v>
      </c>
      <c r="G355" s="33">
        <v>7.98</v>
      </c>
      <c r="H355" s="33">
        <v>8.9499999999999993</v>
      </c>
      <c r="I355" s="34">
        <v>-5.76</v>
      </c>
      <c r="N355" s="18" t="str">
        <f ca="1"/>
        <v>Item_79</v>
      </c>
      <c r="W355" s="18" t="str">
        <f ca="1"/>
        <v>Item_79</v>
      </c>
      <c r="Y355" s="18" t="str">
        <f ca="1"/>
        <v>Item_24</v>
      </c>
      <c r="AA355" s="18" t="str">
        <f ca="1"/>
        <v>Item_372</v>
      </c>
    </row>
    <row r="356" spans="4:27" x14ac:dyDescent="0.3">
      <c r="D356" s="32" t="s">
        <v>447</v>
      </c>
      <c r="E356" s="33">
        <v>5.36</v>
      </c>
      <c r="F356" s="33">
        <v>1.52</v>
      </c>
      <c r="G356" s="33">
        <v>3.9</v>
      </c>
      <c r="H356" s="33">
        <v>3.94</v>
      </c>
      <c r="I356" s="34">
        <v>-3.52</v>
      </c>
      <c r="N356" s="18" t="str">
        <f ca="1"/>
        <v>Item_220</v>
      </c>
      <c r="W356" s="18" t="str">
        <f ca="1"/>
        <v>Item_220</v>
      </c>
      <c r="Y356" s="18" t="str">
        <f ca="1"/>
        <v>Item_340</v>
      </c>
      <c r="AA356" s="18" t="str">
        <f ca="1"/>
        <v>Item_353</v>
      </c>
    </row>
    <row r="357" spans="4:27" x14ac:dyDescent="0.3">
      <c r="D357" s="32" t="s">
        <v>448</v>
      </c>
      <c r="E357" s="33">
        <v>8.66</v>
      </c>
      <c r="F357" s="33">
        <v>-0.28999999999999998</v>
      </c>
      <c r="G357" s="33">
        <v>4.1500000000000004</v>
      </c>
      <c r="H357" s="33">
        <v>14.88</v>
      </c>
      <c r="I357" s="34">
        <v>5.89</v>
      </c>
      <c r="N357" s="18" t="str">
        <f ca="1"/>
        <v>Item_37</v>
      </c>
      <c r="W357" s="18" t="str">
        <f ca="1"/>
        <v>Item_37</v>
      </c>
      <c r="Y357" s="18" t="str">
        <f ca="1"/>
        <v>Item_158</v>
      </c>
      <c r="AA357" s="18" t="str">
        <f ca="1"/>
        <v>Item_390</v>
      </c>
    </row>
    <row r="358" spans="4:27" x14ac:dyDescent="0.3">
      <c r="D358" s="32" t="s">
        <v>449</v>
      </c>
      <c r="E358" s="33">
        <v>0.5</v>
      </c>
      <c r="F358" s="33">
        <v>2.76</v>
      </c>
      <c r="G358" s="33">
        <v>-8.11</v>
      </c>
      <c r="H358" s="33">
        <v>3.23</v>
      </c>
      <c r="I358" s="34">
        <v>12.55</v>
      </c>
      <c r="N358" s="18" t="str">
        <f ca="1"/>
        <v>Item_214</v>
      </c>
      <c r="W358" s="18" t="str">
        <f ca="1"/>
        <v>Item_214</v>
      </c>
      <c r="Y358" s="18" t="str">
        <f ca="1"/>
        <v>Item_377</v>
      </c>
      <c r="AA358" s="18" t="str">
        <f ca="1"/>
        <v>Item_65</v>
      </c>
    </row>
    <row r="359" spans="4:27" x14ac:dyDescent="0.3">
      <c r="D359" s="32" t="s">
        <v>450</v>
      </c>
      <c r="E359" s="33">
        <v>-1.32</v>
      </c>
      <c r="F359" s="33">
        <v>-6.87</v>
      </c>
      <c r="G359" s="33">
        <v>-8.74</v>
      </c>
      <c r="H359" s="33">
        <v>6.39</v>
      </c>
      <c r="I359" s="34">
        <v>16</v>
      </c>
      <c r="N359" s="18" t="str">
        <f ca="1"/>
        <v>Item_340</v>
      </c>
      <c r="W359" s="18" t="str">
        <f ca="1"/>
        <v>Item_340</v>
      </c>
      <c r="Y359" s="18" t="str">
        <f ca="1"/>
        <v>Item_71</v>
      </c>
      <c r="AA359" s="18" t="str">
        <f ca="1"/>
        <v>Item_107</v>
      </c>
    </row>
    <row r="360" spans="4:27" x14ac:dyDescent="0.3">
      <c r="D360" s="32" t="s">
        <v>451</v>
      </c>
      <c r="E360" s="33">
        <v>-1.34</v>
      </c>
      <c r="F360" s="33">
        <v>-6.14</v>
      </c>
      <c r="G360" s="33">
        <v>21.8</v>
      </c>
      <c r="H360" s="33">
        <v>2.34</v>
      </c>
      <c r="I360" s="34">
        <v>3.03</v>
      </c>
      <c r="N360" s="18" t="str">
        <f ca="1"/>
        <v>Item_136</v>
      </c>
      <c r="W360" s="18" t="str">
        <f ca="1"/>
        <v>Item_136</v>
      </c>
      <c r="Y360" s="18" t="str">
        <f ca="1"/>
        <v>Item_32</v>
      </c>
      <c r="AA360" s="19" t="str">
        <f ca="1"/>
        <v>Item_148</v>
      </c>
    </row>
    <row r="361" spans="4:27" x14ac:dyDescent="0.3">
      <c r="D361" s="32" t="s">
        <v>452</v>
      </c>
      <c r="E361" s="33">
        <v>2.13</v>
      </c>
      <c r="F361" s="33">
        <v>10.61</v>
      </c>
      <c r="G361" s="33">
        <v>3.42</v>
      </c>
      <c r="H361" s="33">
        <v>3.08</v>
      </c>
      <c r="I361" s="34">
        <v>9.24</v>
      </c>
      <c r="N361" s="18" t="str">
        <f ca="1"/>
        <v>Item_32</v>
      </c>
      <c r="W361" s="18" t="str">
        <f ca="1"/>
        <v>Item_32</v>
      </c>
      <c r="Y361" s="18" t="str">
        <f ca="1"/>
        <v>Item_48</v>
      </c>
    </row>
    <row r="362" spans="4:27" x14ac:dyDescent="0.3">
      <c r="D362" s="32" t="s">
        <v>453</v>
      </c>
      <c r="E362" s="33">
        <v>10.81</v>
      </c>
      <c r="F362" s="33">
        <v>-11.03</v>
      </c>
      <c r="G362" s="33">
        <v>16.55</v>
      </c>
      <c r="H362" s="33">
        <v>4.6399999999999997</v>
      </c>
      <c r="I362" s="34">
        <v>18.29</v>
      </c>
      <c r="N362" s="18" t="str">
        <f ca="1"/>
        <v>Item_379</v>
      </c>
      <c r="W362" s="18" t="str">
        <f ca="1"/>
        <v>Item_379</v>
      </c>
      <c r="Y362" s="18" t="str">
        <f ca="1"/>
        <v>Item_391</v>
      </c>
    </row>
    <row r="363" spans="4:27" x14ac:dyDescent="0.3">
      <c r="D363" s="32" t="s">
        <v>454</v>
      </c>
      <c r="E363" s="33">
        <v>6.09</v>
      </c>
      <c r="F363" s="33">
        <v>-9.17</v>
      </c>
      <c r="G363" s="33">
        <v>15.06</v>
      </c>
      <c r="H363" s="33">
        <v>17.12</v>
      </c>
      <c r="I363" s="34">
        <v>-11.17</v>
      </c>
      <c r="N363" s="18" t="str">
        <f ca="1"/>
        <v>Item_342</v>
      </c>
      <c r="W363" s="18" t="str">
        <f ca="1"/>
        <v>Item_342</v>
      </c>
      <c r="Y363" s="18" t="str">
        <f ca="1"/>
        <v>Item_220</v>
      </c>
    </row>
    <row r="364" spans="4:27" x14ac:dyDescent="0.3">
      <c r="D364" s="32" t="s">
        <v>455</v>
      </c>
      <c r="E364" s="33">
        <v>-1.56</v>
      </c>
      <c r="F364" s="33">
        <v>-14.46</v>
      </c>
      <c r="G364" s="33">
        <v>14</v>
      </c>
      <c r="H364" s="33">
        <v>15.81</v>
      </c>
      <c r="I364" s="34">
        <v>2.4</v>
      </c>
      <c r="N364" s="18" t="str">
        <f ca="1"/>
        <v>Item_160</v>
      </c>
      <c r="W364" s="18" t="str">
        <f ca="1"/>
        <v>Item_160</v>
      </c>
      <c r="Y364" s="18" t="str">
        <f ca="1"/>
        <v>Item_286</v>
      </c>
    </row>
    <row r="365" spans="4:27" x14ac:dyDescent="0.3">
      <c r="D365" s="32" t="s">
        <v>456</v>
      </c>
      <c r="E365" s="33">
        <v>-3.15</v>
      </c>
      <c r="F365" s="33">
        <v>6.17</v>
      </c>
      <c r="G365" s="33">
        <v>8.18</v>
      </c>
      <c r="H365" s="33">
        <v>15.99</v>
      </c>
      <c r="I365" s="34">
        <v>13.89</v>
      </c>
      <c r="N365" s="18" t="str">
        <f ca="1"/>
        <v>Item_180</v>
      </c>
      <c r="W365" s="18" t="str">
        <f ca="1"/>
        <v>Item_180</v>
      </c>
      <c r="Y365" s="18" t="str">
        <f ca="1"/>
        <v>Item_248</v>
      </c>
    </row>
    <row r="366" spans="4:27" x14ac:dyDescent="0.3">
      <c r="D366" s="32" t="s">
        <v>457</v>
      </c>
      <c r="E366" s="33">
        <v>4.03</v>
      </c>
      <c r="F366" s="33">
        <v>-6.48</v>
      </c>
      <c r="G366" s="33">
        <v>12.9</v>
      </c>
      <c r="H366" s="33">
        <v>10.86</v>
      </c>
      <c r="I366" s="34">
        <v>19.77</v>
      </c>
      <c r="N366" s="18" t="str">
        <f ca="1"/>
        <v>Item_201</v>
      </c>
      <c r="W366" s="18" t="str">
        <f ca="1"/>
        <v>Item_201</v>
      </c>
      <c r="Y366" s="18" t="str">
        <f ca="1"/>
        <v>Item_306</v>
      </c>
    </row>
    <row r="367" spans="4:27" x14ac:dyDescent="0.3">
      <c r="D367" s="32" t="s">
        <v>458</v>
      </c>
      <c r="E367" s="33">
        <v>1.1399999999999999</v>
      </c>
      <c r="F367" s="33">
        <v>-10.220000000000001</v>
      </c>
      <c r="G367" s="33">
        <v>11.5</v>
      </c>
      <c r="H367" s="33">
        <v>3.92</v>
      </c>
      <c r="I367" s="34">
        <v>15.57</v>
      </c>
      <c r="N367" s="18" t="str">
        <f ca="1"/>
        <v>Item_326</v>
      </c>
      <c r="W367" s="18" t="str">
        <f ca="1"/>
        <v>Item_326</v>
      </c>
      <c r="Y367" s="18" t="str">
        <f ca="1"/>
        <v>Item_201</v>
      </c>
    </row>
    <row r="368" spans="4:27" x14ac:dyDescent="0.3">
      <c r="D368" s="32" t="s">
        <v>459</v>
      </c>
      <c r="E368" s="33">
        <v>4.62</v>
      </c>
      <c r="F368" s="33">
        <v>-14.58</v>
      </c>
      <c r="G368" s="33">
        <v>-7.17</v>
      </c>
      <c r="H368" s="33">
        <v>2.36</v>
      </c>
      <c r="I368" s="34">
        <v>12.9</v>
      </c>
      <c r="N368" s="18" t="str">
        <f ca="1"/>
        <v>Item_71</v>
      </c>
      <c r="W368" s="18" t="str">
        <f ca="1"/>
        <v>Item_71</v>
      </c>
      <c r="Y368" s="18" t="str">
        <f ca="1"/>
        <v>Item_342</v>
      </c>
    </row>
    <row r="369" spans="4:25" x14ac:dyDescent="0.3">
      <c r="D369" s="32" t="s">
        <v>460</v>
      </c>
      <c r="E369" s="33">
        <v>1.4</v>
      </c>
      <c r="F369" s="33">
        <v>-15.41</v>
      </c>
      <c r="G369" s="33">
        <v>-4.3499999999999996</v>
      </c>
      <c r="H369" s="33">
        <v>9.48</v>
      </c>
      <c r="I369" s="34">
        <v>14.92</v>
      </c>
      <c r="N369" s="18" t="str">
        <f ca="1"/>
        <v>Item_391</v>
      </c>
      <c r="W369" s="18" t="str">
        <f ca="1"/>
        <v>Item_391</v>
      </c>
      <c r="Y369" s="18" t="str">
        <f ca="1"/>
        <v>Item_114</v>
      </c>
    </row>
    <row r="370" spans="4:25" x14ac:dyDescent="0.3">
      <c r="D370" s="32" t="s">
        <v>461</v>
      </c>
      <c r="E370" s="33">
        <v>-0.11</v>
      </c>
      <c r="F370" s="33">
        <v>1.97</v>
      </c>
      <c r="G370" s="33">
        <v>19</v>
      </c>
      <c r="H370" s="33">
        <v>5.18</v>
      </c>
      <c r="I370" s="34">
        <v>21.51</v>
      </c>
      <c r="N370" s="18" t="str">
        <f ca="1"/>
        <v>Item_105</v>
      </c>
      <c r="W370" s="18" t="str">
        <f ca="1"/>
        <v>Item_105</v>
      </c>
      <c r="Y370" s="18" t="str">
        <f ca="1"/>
        <v>Item_367</v>
      </c>
    </row>
    <row r="371" spans="4:25" x14ac:dyDescent="0.3">
      <c r="D371" s="32" t="s">
        <v>462</v>
      </c>
      <c r="E371" s="33">
        <v>1.8</v>
      </c>
      <c r="F371" s="33">
        <v>-1.81</v>
      </c>
      <c r="G371" s="33">
        <v>-12.2</v>
      </c>
      <c r="H371" s="33">
        <v>8.7799999999999994</v>
      </c>
      <c r="I371" s="34">
        <v>12.13</v>
      </c>
      <c r="N371" s="18" t="str">
        <f ca="1"/>
        <v>Item_88</v>
      </c>
      <c r="W371" s="18" t="str">
        <f ca="1"/>
        <v>Item_88</v>
      </c>
      <c r="Y371" s="18" t="str">
        <f ca="1"/>
        <v>Item_326</v>
      </c>
    </row>
    <row r="372" spans="4:25" x14ac:dyDescent="0.3">
      <c r="D372" s="32" t="s">
        <v>463</v>
      </c>
      <c r="E372" s="33">
        <v>1.66</v>
      </c>
      <c r="F372" s="33">
        <v>-2.44</v>
      </c>
      <c r="G372" s="33">
        <v>2.85</v>
      </c>
      <c r="H372" s="33">
        <v>11.11</v>
      </c>
      <c r="I372" s="34">
        <v>0.16</v>
      </c>
      <c r="N372" s="18" t="str">
        <f ca="1"/>
        <v>Item_144</v>
      </c>
      <c r="W372" s="18" t="str">
        <f ca="1"/>
        <v>Item_144</v>
      </c>
      <c r="Y372" s="18" t="str">
        <f ca="1"/>
        <v>Item_254</v>
      </c>
    </row>
    <row r="373" spans="4:25" x14ac:dyDescent="0.3">
      <c r="D373" s="32" t="s">
        <v>464</v>
      </c>
      <c r="E373" s="33">
        <v>3.06</v>
      </c>
      <c r="F373" s="33">
        <v>-7.79</v>
      </c>
      <c r="G373" s="33">
        <v>-11.26</v>
      </c>
      <c r="H373" s="33">
        <v>-0.19</v>
      </c>
      <c r="I373" s="34">
        <v>12.84</v>
      </c>
      <c r="N373" s="18" t="str">
        <f ca="1"/>
        <v>Item_377</v>
      </c>
      <c r="W373" s="18" t="str">
        <f ca="1"/>
        <v>Item_377</v>
      </c>
      <c r="Y373" s="18" t="str">
        <f ca="1"/>
        <v>Item_180</v>
      </c>
    </row>
    <row r="374" spans="4:25" x14ac:dyDescent="0.3">
      <c r="D374" s="32" t="s">
        <v>465</v>
      </c>
      <c r="E374" s="33">
        <v>3.88</v>
      </c>
      <c r="F374" s="33">
        <v>-8.39</v>
      </c>
      <c r="G374" s="33">
        <v>15.18</v>
      </c>
      <c r="H374" s="33">
        <v>5.16</v>
      </c>
      <c r="I374" s="34">
        <v>-5.87</v>
      </c>
      <c r="N374" s="18" t="str">
        <f ca="1"/>
        <v>Item_286</v>
      </c>
      <c r="W374" s="18" t="str">
        <f ca="1"/>
        <v>Item_286</v>
      </c>
      <c r="Y374" s="18" t="str">
        <f ca="1"/>
        <v>Item_267</v>
      </c>
    </row>
    <row r="375" spans="4:25" x14ac:dyDescent="0.3">
      <c r="D375" s="32" t="s">
        <v>466</v>
      </c>
      <c r="E375" s="33">
        <v>8.7200000000000006</v>
      </c>
      <c r="F375" s="33">
        <v>14.64</v>
      </c>
      <c r="G375" s="33">
        <v>-9.89</v>
      </c>
      <c r="H375" s="33">
        <v>8.83</v>
      </c>
      <c r="I375" s="34">
        <v>3.54</v>
      </c>
      <c r="N375" s="18" t="str">
        <f ca="1"/>
        <v>Item_369</v>
      </c>
      <c r="W375" s="18" t="str">
        <f ca="1"/>
        <v>Item_369</v>
      </c>
      <c r="Y375" s="18" t="str">
        <f ca="1"/>
        <v>Item_186</v>
      </c>
    </row>
    <row r="376" spans="4:25" x14ac:dyDescent="0.3">
      <c r="D376" s="32" t="s">
        <v>467</v>
      </c>
      <c r="E376" s="33">
        <v>7.11</v>
      </c>
      <c r="F376" s="33">
        <v>-2.0299999999999998</v>
      </c>
      <c r="G376" s="33">
        <v>-1.19</v>
      </c>
      <c r="H376" s="33">
        <v>7.58</v>
      </c>
      <c r="I376" s="34">
        <v>4.26</v>
      </c>
      <c r="N376" s="18" t="str">
        <f ca="1"/>
        <v>Item_300</v>
      </c>
      <c r="W376" s="18" t="str">
        <f ca="1"/>
        <v>Item_300</v>
      </c>
      <c r="Y376" s="18" t="str">
        <f ca="1"/>
        <v>Item_279</v>
      </c>
    </row>
    <row r="377" spans="4:25" x14ac:dyDescent="0.3">
      <c r="D377" s="32" t="s">
        <v>468</v>
      </c>
      <c r="E377" s="33">
        <v>12.55</v>
      </c>
      <c r="F377" s="33">
        <v>0.83</v>
      </c>
      <c r="G377" s="33">
        <v>-13.62</v>
      </c>
      <c r="H377" s="33">
        <v>-8.39</v>
      </c>
      <c r="I377" s="34">
        <v>13.61</v>
      </c>
      <c r="N377" s="18" t="str">
        <f ca="1"/>
        <v>Item_48</v>
      </c>
      <c r="W377" s="18" t="str">
        <f ca="1"/>
        <v>Item_48</v>
      </c>
      <c r="Y377" s="18" t="str">
        <f ca="1"/>
        <v>Item_148</v>
      </c>
    </row>
    <row r="378" spans="4:25" x14ac:dyDescent="0.3">
      <c r="D378" s="32" t="s">
        <v>469</v>
      </c>
      <c r="E378" s="33">
        <v>-1.96</v>
      </c>
      <c r="F378" s="33">
        <v>1.35</v>
      </c>
      <c r="G378" s="33">
        <v>-16.5</v>
      </c>
      <c r="H378" s="33">
        <v>2.4900000000000002</v>
      </c>
      <c r="I378" s="34">
        <v>6.78</v>
      </c>
      <c r="N378" s="18" t="str">
        <f ca="1"/>
        <v>Item_237</v>
      </c>
      <c r="W378" s="18" t="str">
        <f ca="1"/>
        <v>Item_237</v>
      </c>
      <c r="Y378" s="18" t="str">
        <f ca="1"/>
        <v>Item_210</v>
      </c>
    </row>
    <row r="379" spans="4:25" x14ac:dyDescent="0.3">
      <c r="D379" s="32" t="s">
        <v>470</v>
      </c>
      <c r="E379" s="33">
        <v>1.67</v>
      </c>
      <c r="F379" s="33">
        <v>1.37</v>
      </c>
      <c r="G379" s="33">
        <v>-6.75</v>
      </c>
      <c r="H379" s="33">
        <v>10.51</v>
      </c>
      <c r="I379" s="34">
        <v>13.15</v>
      </c>
      <c r="N379" s="18" t="str">
        <f ca="1"/>
        <v>Item_64</v>
      </c>
      <c r="W379" s="18" t="str">
        <f ca="1"/>
        <v>Item_64</v>
      </c>
      <c r="Y379" s="18" t="str">
        <f ca="1"/>
        <v>Item_304</v>
      </c>
    </row>
    <row r="380" spans="4:25" x14ac:dyDescent="0.3">
      <c r="D380" s="32" t="s">
        <v>471</v>
      </c>
      <c r="E380" s="33">
        <v>6.17</v>
      </c>
      <c r="F380" s="33">
        <v>3.7</v>
      </c>
      <c r="G380" s="33">
        <v>-2.11</v>
      </c>
      <c r="H380" s="33">
        <v>6.02</v>
      </c>
      <c r="I380" s="34">
        <v>30.17</v>
      </c>
      <c r="N380" s="18" t="str">
        <f ca="1"/>
        <v>Item_390</v>
      </c>
      <c r="W380" s="18" t="str">
        <f ca="1"/>
        <v>Item_390</v>
      </c>
      <c r="Y380" s="18" t="str">
        <f ca="1"/>
        <v>Item_130</v>
      </c>
    </row>
    <row r="381" spans="4:25" x14ac:dyDescent="0.3">
      <c r="D381" s="32" t="s">
        <v>472</v>
      </c>
      <c r="E381" s="33">
        <v>2.54</v>
      </c>
      <c r="F381" s="33">
        <v>3.48</v>
      </c>
      <c r="G381" s="33">
        <v>8.9499999999999993</v>
      </c>
      <c r="H381" s="33">
        <v>12.15</v>
      </c>
      <c r="I381" s="34">
        <v>7.72</v>
      </c>
      <c r="N381" s="18" t="str">
        <f ca="1"/>
        <v>Item_372</v>
      </c>
      <c r="W381" s="18" t="str">
        <f ca="1"/>
        <v>Item_372</v>
      </c>
      <c r="Y381" s="18" t="str">
        <f ca="1"/>
        <v>Item_372</v>
      </c>
    </row>
    <row r="382" spans="4:25" x14ac:dyDescent="0.3">
      <c r="D382" s="32" t="s">
        <v>473</v>
      </c>
      <c r="E382" s="33">
        <v>2.68</v>
      </c>
      <c r="F382" s="33">
        <v>-2.88</v>
      </c>
      <c r="G382" s="33">
        <v>-5.3</v>
      </c>
      <c r="H382" s="33">
        <v>6.54</v>
      </c>
      <c r="I382" s="34">
        <v>8</v>
      </c>
      <c r="N382" s="18" t="str">
        <f ca="1"/>
        <v>Item_33</v>
      </c>
      <c r="W382" s="18" t="str">
        <f ca="1"/>
        <v>Item_33</v>
      </c>
      <c r="Y382" s="18" t="str">
        <f ca="1"/>
        <v>Item_314</v>
      </c>
    </row>
    <row r="383" spans="4:25" x14ac:dyDescent="0.3">
      <c r="D383" s="32" t="s">
        <v>474</v>
      </c>
      <c r="E383" s="33">
        <v>3.92</v>
      </c>
      <c r="F383" s="33">
        <v>-1.73</v>
      </c>
      <c r="G383" s="33">
        <v>15.13</v>
      </c>
      <c r="H383" s="33">
        <v>6.13</v>
      </c>
      <c r="I383" s="34">
        <v>14.32</v>
      </c>
      <c r="N383" s="18" t="str">
        <f ca="1"/>
        <v>Item_392</v>
      </c>
      <c r="W383" s="18" t="str">
        <f ca="1"/>
        <v>Item_392</v>
      </c>
      <c r="Y383" s="18" t="str">
        <f ca="1"/>
        <v>Item_390</v>
      </c>
    </row>
    <row r="384" spans="4:25" x14ac:dyDescent="0.3">
      <c r="D384" s="32" t="s">
        <v>475</v>
      </c>
      <c r="E384" s="33">
        <v>8.01</v>
      </c>
      <c r="F384" s="33">
        <v>-0.4</v>
      </c>
      <c r="G384" s="33">
        <v>5.87</v>
      </c>
      <c r="H384" s="33">
        <v>7.76</v>
      </c>
      <c r="I384" s="34">
        <v>10.73</v>
      </c>
      <c r="N384" s="18" t="str">
        <f ca="1"/>
        <v>Item_129</v>
      </c>
      <c r="W384" s="18" t="str">
        <f ca="1"/>
        <v>Item_129</v>
      </c>
      <c r="Y384" s="18" t="str">
        <f ca="1"/>
        <v>Item_144</v>
      </c>
    </row>
    <row r="385" spans="4:25" x14ac:dyDescent="0.3">
      <c r="D385" s="32" t="s">
        <v>476</v>
      </c>
      <c r="E385" s="33">
        <v>0.61</v>
      </c>
      <c r="F385" s="33">
        <v>-0.12</v>
      </c>
      <c r="G385" s="33">
        <v>22.65</v>
      </c>
      <c r="H385" s="33">
        <v>13.69</v>
      </c>
      <c r="I385" s="34">
        <v>17.010000000000002</v>
      </c>
      <c r="N385" s="18" t="str">
        <f ca="1"/>
        <v>Item_321</v>
      </c>
      <c r="W385" s="18" t="str">
        <f ca="1"/>
        <v>Item_321</v>
      </c>
      <c r="Y385" s="18" t="str">
        <f ca="1"/>
        <v>Item_300</v>
      </c>
    </row>
    <row r="386" spans="4:25" x14ac:dyDescent="0.3">
      <c r="D386" s="32" t="s">
        <v>477</v>
      </c>
      <c r="E386" s="33">
        <v>5.47</v>
      </c>
      <c r="F386" s="33">
        <v>-2.57</v>
      </c>
      <c r="G386" s="33">
        <v>8.06</v>
      </c>
      <c r="H386" s="33">
        <v>0.72</v>
      </c>
      <c r="I386" s="34">
        <v>2.0499999999999998</v>
      </c>
      <c r="N386" s="18" t="str">
        <f ca="1"/>
        <v>Item_186</v>
      </c>
      <c r="W386" s="18" t="str">
        <f ca="1"/>
        <v>Item_186</v>
      </c>
      <c r="Y386" s="18" t="str">
        <f ca="1"/>
        <v>Item_358</v>
      </c>
    </row>
    <row r="387" spans="4:25" x14ac:dyDescent="0.3">
      <c r="D387" s="32" t="s">
        <v>478</v>
      </c>
      <c r="E387" s="33">
        <v>3.73</v>
      </c>
      <c r="F387" s="33">
        <v>-1.76</v>
      </c>
      <c r="G387" s="33">
        <v>2.4900000000000002</v>
      </c>
      <c r="H387" s="33">
        <v>12.05</v>
      </c>
      <c r="I387" s="34">
        <v>-7.18</v>
      </c>
      <c r="N387" s="18" t="str">
        <f ca="1"/>
        <v>Item_358</v>
      </c>
      <c r="W387" s="18" t="str">
        <f ca="1"/>
        <v>Item_358</v>
      </c>
      <c r="Y387" s="18" t="str">
        <f ca="1"/>
        <v>Item_136</v>
      </c>
    </row>
    <row r="388" spans="4:25" x14ac:dyDescent="0.3">
      <c r="D388" s="32" t="s">
        <v>479</v>
      </c>
      <c r="E388" s="33">
        <v>4.79</v>
      </c>
      <c r="F388" s="33">
        <v>9.0500000000000007</v>
      </c>
      <c r="G388" s="33">
        <v>-0.17</v>
      </c>
      <c r="H388" s="33">
        <v>8.2899999999999991</v>
      </c>
      <c r="I388" s="34">
        <v>3.81</v>
      </c>
      <c r="N388" s="18" t="str">
        <f ca="1"/>
        <v>Item_210</v>
      </c>
      <c r="W388" s="18" t="str">
        <f ca="1"/>
        <v>Item_210</v>
      </c>
      <c r="Y388" s="18" t="str">
        <f ca="1"/>
        <v>Item_79</v>
      </c>
    </row>
    <row r="389" spans="4:25" x14ac:dyDescent="0.3">
      <c r="D389" s="32" t="s">
        <v>480</v>
      </c>
      <c r="E389" s="33">
        <v>0.57999999999999996</v>
      </c>
      <c r="F389" s="33">
        <v>-18.07</v>
      </c>
      <c r="G389" s="33">
        <v>23.64</v>
      </c>
      <c r="H389" s="33">
        <v>13.42</v>
      </c>
      <c r="I389" s="34">
        <v>-1.41</v>
      </c>
      <c r="N389" s="18" t="str">
        <f ca="1"/>
        <v>Item_234</v>
      </c>
      <c r="W389" s="18" t="str">
        <f ca="1"/>
        <v>Item_234</v>
      </c>
      <c r="Y389" s="18" t="str">
        <f ca="1"/>
        <v>Item_298</v>
      </c>
    </row>
    <row r="390" spans="4:25" x14ac:dyDescent="0.3">
      <c r="D390" s="32" t="s">
        <v>481</v>
      </c>
      <c r="E390" s="33">
        <v>9.9499999999999993</v>
      </c>
      <c r="F390" s="33">
        <v>-0.64</v>
      </c>
      <c r="G390" s="33">
        <v>3.74</v>
      </c>
      <c r="H390" s="33">
        <v>1.63</v>
      </c>
      <c r="I390" s="34">
        <v>17.93</v>
      </c>
      <c r="N390" s="18" t="str">
        <f ca="1"/>
        <v>Item_153</v>
      </c>
      <c r="W390" s="18" t="str">
        <f ca="1"/>
        <v>Item_153</v>
      </c>
      <c r="Y390" s="18" t="str">
        <f ca="1"/>
        <v>Item_153</v>
      </c>
    </row>
    <row r="391" spans="4:25" x14ac:dyDescent="0.3">
      <c r="D391" s="32" t="s">
        <v>482</v>
      </c>
      <c r="E391" s="33">
        <v>5.07</v>
      </c>
      <c r="F391" s="33">
        <v>3.59</v>
      </c>
      <c r="G391" s="33">
        <v>1.26</v>
      </c>
      <c r="H391" s="33">
        <v>7.52</v>
      </c>
      <c r="I391" s="34">
        <v>-2.1</v>
      </c>
      <c r="N391" s="18" t="str">
        <f ca="1"/>
        <v>Item_148</v>
      </c>
      <c r="W391" s="18" t="str">
        <f ca="1"/>
        <v>Item_148</v>
      </c>
      <c r="Y391" s="18" t="str">
        <f ca="1"/>
        <v>Item_85</v>
      </c>
    </row>
    <row r="392" spans="4:25" x14ac:dyDescent="0.3">
      <c r="D392" s="32" t="s">
        <v>483</v>
      </c>
      <c r="E392" s="33">
        <v>3.13</v>
      </c>
      <c r="F392" s="33">
        <v>11.71</v>
      </c>
      <c r="G392" s="33">
        <v>10.49</v>
      </c>
      <c r="H392" s="33">
        <v>2.77</v>
      </c>
      <c r="I392" s="34">
        <v>20.23</v>
      </c>
      <c r="N392" s="18" t="str">
        <f ca="1"/>
        <v>Item_254</v>
      </c>
      <c r="W392" s="18" t="str">
        <f ca="1"/>
        <v>Item_254</v>
      </c>
      <c r="Y392" s="18" t="str">
        <f ca="1"/>
        <v>Item_234</v>
      </c>
    </row>
    <row r="393" spans="4:25" x14ac:dyDescent="0.3">
      <c r="D393" s="32" t="s">
        <v>484</v>
      </c>
      <c r="E393" s="33">
        <v>6.7</v>
      </c>
      <c r="F393" s="33">
        <v>-6.46</v>
      </c>
      <c r="G393" s="33">
        <v>-4.71</v>
      </c>
      <c r="H393" s="33">
        <v>9.2899999999999991</v>
      </c>
      <c r="I393" s="34">
        <v>7.99</v>
      </c>
      <c r="N393" s="18" t="str">
        <f ca="1"/>
        <v>Item_298</v>
      </c>
      <c r="W393" s="18" t="str">
        <f ca="1"/>
        <v>Item_298</v>
      </c>
      <c r="Y393" s="18" t="str">
        <f ca="1"/>
        <v>Item_88</v>
      </c>
    </row>
    <row r="394" spans="4:25" x14ac:dyDescent="0.3">
      <c r="D394" s="32" t="s">
        <v>485</v>
      </c>
      <c r="E394" s="33">
        <v>9.7799999999999994</v>
      </c>
      <c r="F394" s="33">
        <v>-0.46</v>
      </c>
      <c r="G394" s="33">
        <v>-7.89</v>
      </c>
      <c r="H394" s="33">
        <v>5.0599999999999996</v>
      </c>
      <c r="I394" s="34">
        <v>8.14</v>
      </c>
      <c r="N394" s="18" t="str">
        <f ca="1"/>
        <v>Item_304</v>
      </c>
      <c r="W394" s="18" t="str">
        <f ca="1"/>
        <v>Item_304</v>
      </c>
      <c r="Y394" s="18" t="str">
        <f ca="1"/>
        <v>Item_147</v>
      </c>
    </row>
    <row r="395" spans="4:25" x14ac:dyDescent="0.3">
      <c r="D395" s="32" t="s">
        <v>486</v>
      </c>
      <c r="E395" s="33">
        <v>-3.37</v>
      </c>
      <c r="F395" s="33">
        <v>-8.58</v>
      </c>
      <c r="G395" s="33">
        <v>10.74</v>
      </c>
      <c r="H395" s="33">
        <v>8.73</v>
      </c>
      <c r="I395" s="34">
        <v>10.44</v>
      </c>
      <c r="N395" s="18" t="str">
        <f ca="1"/>
        <v>Item_370</v>
      </c>
      <c r="W395" s="18" t="str">
        <f ca="1"/>
        <v>Item_370</v>
      </c>
      <c r="Y395" s="18" t="str">
        <f ca="1"/>
        <v>Item_379</v>
      </c>
    </row>
    <row r="396" spans="4:25" x14ac:dyDescent="0.3">
      <c r="D396" s="32" t="s">
        <v>487</v>
      </c>
      <c r="E396" s="33">
        <v>-1.04</v>
      </c>
      <c r="F396" s="33">
        <v>4.45</v>
      </c>
      <c r="G396" s="33">
        <v>-10.73</v>
      </c>
      <c r="H396" s="33">
        <v>18.05</v>
      </c>
      <c r="I396" s="34">
        <v>19.399999999999999</v>
      </c>
      <c r="N396" s="18" t="str">
        <f ca="1"/>
        <v>Item_147</v>
      </c>
      <c r="W396" s="18" t="str">
        <f ca="1"/>
        <v>Item_147</v>
      </c>
      <c r="Y396" s="18" t="str">
        <f ca="1"/>
        <v>Item_368</v>
      </c>
    </row>
    <row r="397" spans="4:25" x14ac:dyDescent="0.3">
      <c r="D397" s="32" t="s">
        <v>488</v>
      </c>
      <c r="E397" s="33">
        <v>9.65</v>
      </c>
      <c r="F397" s="33">
        <v>-6.1</v>
      </c>
      <c r="G397" s="33">
        <v>5</v>
      </c>
      <c r="H397" s="33">
        <v>15.72</v>
      </c>
      <c r="I397" s="34">
        <v>8.74</v>
      </c>
      <c r="N397" s="18" t="str">
        <f ca="1"/>
        <v>Item_328</v>
      </c>
      <c r="W397" s="18" t="str">
        <f ca="1"/>
        <v>Item_328</v>
      </c>
      <c r="Y397" s="18" t="str">
        <f ca="1"/>
        <v>Item_277</v>
      </c>
    </row>
    <row r="398" spans="4:25" x14ac:dyDescent="0.3">
      <c r="D398" s="32" t="s">
        <v>489</v>
      </c>
      <c r="E398" s="33">
        <v>13.97</v>
      </c>
      <c r="F398" s="33">
        <v>-2.93</v>
      </c>
      <c r="G398" s="33">
        <v>-1.58</v>
      </c>
      <c r="H398" s="33">
        <v>7.13</v>
      </c>
      <c r="I398" s="34">
        <v>17.690000000000001</v>
      </c>
      <c r="N398" s="18" t="str">
        <f ca="1"/>
        <v>Item_67</v>
      </c>
      <c r="W398" s="18" t="str">
        <f ca="1"/>
        <v>Item_67</v>
      </c>
      <c r="Y398" s="18" t="str">
        <f ca="1"/>
        <v>Item_370</v>
      </c>
    </row>
    <row r="399" spans="4:25" x14ac:dyDescent="0.3">
      <c r="D399" s="32" t="s">
        <v>490</v>
      </c>
      <c r="E399" s="33">
        <v>-1.35</v>
      </c>
      <c r="F399" s="33">
        <v>-15.91</v>
      </c>
      <c r="G399" s="33">
        <v>6.93</v>
      </c>
      <c r="H399" s="33">
        <v>9.67</v>
      </c>
      <c r="I399" s="34">
        <v>5.54</v>
      </c>
      <c r="N399" s="18" t="str">
        <f ca="1"/>
        <v>Item_303</v>
      </c>
      <c r="W399" s="18" t="str">
        <f ca="1"/>
        <v>Item_303</v>
      </c>
      <c r="Y399" s="18" t="str">
        <f ca="1"/>
        <v>Item_64</v>
      </c>
    </row>
    <row r="400" spans="4:25" x14ac:dyDescent="0.3">
      <c r="D400" s="32" t="s">
        <v>491</v>
      </c>
      <c r="E400" s="33">
        <v>-4.75</v>
      </c>
      <c r="F400" s="33">
        <v>1.84</v>
      </c>
      <c r="G400" s="33">
        <v>1.05</v>
      </c>
      <c r="H400" s="33">
        <v>11.78</v>
      </c>
      <c r="I400" s="34">
        <v>19.010000000000002</v>
      </c>
      <c r="N400" s="18" t="str">
        <f ca="1"/>
        <v>Item_225</v>
      </c>
      <c r="W400" s="18" t="str">
        <f ca="1"/>
        <v>Item_225</v>
      </c>
      <c r="Y400" s="18" t="str">
        <f ca="1"/>
        <v>Item_392</v>
      </c>
    </row>
    <row r="401" spans="3:25" x14ac:dyDescent="0.3">
      <c r="D401" s="32" t="s">
        <v>492</v>
      </c>
      <c r="E401" s="33">
        <v>-5.03</v>
      </c>
      <c r="F401" s="33">
        <v>-7.01</v>
      </c>
      <c r="G401" s="33">
        <v>9.69</v>
      </c>
      <c r="H401" s="33">
        <v>12.64</v>
      </c>
      <c r="I401" s="34">
        <v>16.07</v>
      </c>
      <c r="N401" s="18" t="str">
        <f ca="1"/>
        <v>Item_277</v>
      </c>
      <c r="W401" s="18" t="str">
        <f ca="1"/>
        <v>Item_277</v>
      </c>
      <c r="Y401" s="18" t="str">
        <f ca="1"/>
        <v>Item_67</v>
      </c>
    </row>
    <row r="402" spans="3:25" x14ac:dyDescent="0.3">
      <c r="D402" s="32" t="s">
        <v>493</v>
      </c>
      <c r="E402" s="33">
        <v>10.86</v>
      </c>
      <c r="F402" s="33">
        <v>2.1</v>
      </c>
      <c r="G402" s="33">
        <v>22.1</v>
      </c>
      <c r="H402" s="33">
        <v>1.02</v>
      </c>
      <c r="I402" s="34">
        <v>9.7799999999999994</v>
      </c>
      <c r="N402" s="18" t="str">
        <f ca="1"/>
        <v>Item_394</v>
      </c>
      <c r="W402" s="18" t="str">
        <f ca="1"/>
        <v>Item_394</v>
      </c>
      <c r="Y402" s="18" t="str">
        <f ca="1"/>
        <v>Item_303</v>
      </c>
    </row>
    <row r="403" spans="3:25" x14ac:dyDescent="0.3">
      <c r="D403" s="32" t="s">
        <v>494</v>
      </c>
      <c r="E403" s="33">
        <v>4.45</v>
      </c>
      <c r="F403" s="33">
        <v>-14.62</v>
      </c>
      <c r="G403" s="33">
        <v>-3.4</v>
      </c>
      <c r="H403" s="33">
        <v>7.34</v>
      </c>
      <c r="I403" s="34">
        <v>18.420000000000002</v>
      </c>
      <c r="N403" s="18" t="str">
        <f ca="1"/>
        <v>Item_114</v>
      </c>
      <c r="W403" s="18" t="str">
        <f ca="1"/>
        <v>Item_114</v>
      </c>
      <c r="Y403" s="18" t="str">
        <f ca="1"/>
        <v>Item_140</v>
      </c>
    </row>
    <row r="404" spans="3:25" x14ac:dyDescent="0.3">
      <c r="D404" s="32" t="s">
        <v>495</v>
      </c>
      <c r="E404" s="33">
        <v>4.93</v>
      </c>
      <c r="F404" s="33">
        <v>-5.72</v>
      </c>
      <c r="G404" s="33">
        <v>-0.42</v>
      </c>
      <c r="H404" s="33">
        <v>12.99</v>
      </c>
      <c r="I404" s="34">
        <v>9.33</v>
      </c>
      <c r="N404" s="18" t="str">
        <f ca="1"/>
        <v>Item_322</v>
      </c>
      <c r="W404" s="18" t="str">
        <f ca="1"/>
        <v>Item_322</v>
      </c>
      <c r="Y404" s="18" t="str">
        <f ca="1"/>
        <v>Item_328</v>
      </c>
    </row>
    <row r="405" spans="3:25" x14ac:dyDescent="0.3">
      <c r="D405" s="32" t="s">
        <v>496</v>
      </c>
      <c r="E405" s="33">
        <v>3.93</v>
      </c>
      <c r="F405" s="33">
        <v>6.69</v>
      </c>
      <c r="G405" s="33">
        <v>4.87</v>
      </c>
      <c r="H405" s="33">
        <v>9.73</v>
      </c>
      <c r="I405" s="34">
        <v>1.54</v>
      </c>
      <c r="N405" s="18" t="str">
        <f ca="1"/>
        <v>Item_77</v>
      </c>
      <c r="W405" s="18" t="str">
        <f ca="1"/>
        <v>Item_77</v>
      </c>
      <c r="Y405" s="18" t="str">
        <f ca="1"/>
        <v>Item_228</v>
      </c>
    </row>
    <row r="406" spans="3:25" x14ac:dyDescent="0.3">
      <c r="D406" s="32" t="s">
        <v>497</v>
      </c>
      <c r="E406" s="33">
        <v>6.4</v>
      </c>
      <c r="F406" s="33">
        <v>-0.49</v>
      </c>
      <c r="G406" s="33">
        <v>9.5</v>
      </c>
      <c r="H406" s="33">
        <v>2.35</v>
      </c>
      <c r="I406" s="34">
        <v>5.24</v>
      </c>
      <c r="N406" s="18" t="str">
        <f ca="1"/>
        <v>Item_85</v>
      </c>
      <c r="W406" s="18" t="str">
        <f ca="1"/>
        <v>Item_85</v>
      </c>
      <c r="Y406" s="18" t="str">
        <f ca="1"/>
        <v>Item_77</v>
      </c>
    </row>
    <row r="407" spans="3:25" x14ac:dyDescent="0.3">
      <c r="D407" s="32" t="s">
        <v>498</v>
      </c>
      <c r="E407" s="33">
        <v>9.3699999999999992</v>
      </c>
      <c r="F407" s="33">
        <v>-2.66</v>
      </c>
      <c r="G407" s="33">
        <v>3.69</v>
      </c>
      <c r="H407" s="33">
        <v>14.87</v>
      </c>
      <c r="I407" s="34">
        <v>8.09</v>
      </c>
      <c r="N407" s="18" t="str">
        <f ca="1"/>
        <v>Item_140</v>
      </c>
      <c r="W407" s="18" t="str">
        <f ca="1"/>
        <v>Item_140</v>
      </c>
      <c r="Y407" s="18" t="str">
        <f ca="1"/>
        <v>Item_394</v>
      </c>
    </row>
    <row r="408" spans="3:25" x14ac:dyDescent="0.3">
      <c r="D408" s="32" t="s">
        <v>499</v>
      </c>
      <c r="E408" s="33">
        <v>6.31</v>
      </c>
      <c r="F408" s="33">
        <v>-1.4</v>
      </c>
      <c r="G408" s="33">
        <v>0.61</v>
      </c>
      <c r="H408" s="33">
        <v>5.7</v>
      </c>
      <c r="I408" s="34">
        <v>0.64</v>
      </c>
      <c r="N408" s="18" t="str">
        <f ca="1"/>
        <v>Item_362</v>
      </c>
      <c r="W408" s="18" t="str">
        <f ca="1"/>
        <v>Item_362</v>
      </c>
      <c r="Y408" s="18" t="str">
        <f ca="1"/>
        <v>Item_362</v>
      </c>
    </row>
    <row r="409" spans="3:25" x14ac:dyDescent="0.3">
      <c r="D409" s="32" t="s">
        <v>500</v>
      </c>
      <c r="E409" s="33">
        <v>0.77</v>
      </c>
      <c r="F409" s="33">
        <v>-9.7200000000000006</v>
      </c>
      <c r="G409" s="33">
        <v>7.07</v>
      </c>
      <c r="H409" s="33">
        <v>16.55</v>
      </c>
      <c r="I409" s="34">
        <v>-8.93</v>
      </c>
      <c r="N409" s="18" t="str">
        <f ca="1"/>
        <v>Item_18</v>
      </c>
      <c r="W409" s="18" t="str">
        <f ca="1"/>
        <v>Item_18</v>
      </c>
      <c r="Y409" s="18" t="str">
        <f ca="1"/>
        <v>Item_225</v>
      </c>
    </row>
    <row r="410" spans="3:25" x14ac:dyDescent="0.3">
      <c r="D410" s="32" t="s">
        <v>501</v>
      </c>
      <c r="E410" s="33">
        <v>5.19</v>
      </c>
      <c r="F410" s="33">
        <v>1.34</v>
      </c>
      <c r="G410" s="33">
        <v>4.91</v>
      </c>
      <c r="H410" s="33">
        <v>5.65</v>
      </c>
      <c r="I410" s="34">
        <v>3.18</v>
      </c>
      <c r="N410" s="18" t="str">
        <f ca="1"/>
        <v>Item_368</v>
      </c>
      <c r="W410" s="18" t="str">
        <f ca="1"/>
        <v>Item_368</v>
      </c>
      <c r="Y410" s="18" t="str">
        <f ca="1"/>
        <v>Item_322</v>
      </c>
    </row>
    <row r="411" spans="3:25" x14ac:dyDescent="0.3">
      <c r="D411" s="32" t="s">
        <v>502</v>
      </c>
      <c r="E411" s="33">
        <v>6.71</v>
      </c>
      <c r="F411" s="33">
        <v>-5.83</v>
      </c>
      <c r="G411" s="33">
        <v>31.42</v>
      </c>
      <c r="H411" s="33">
        <v>10.63</v>
      </c>
      <c r="I411" s="34">
        <v>6.42</v>
      </c>
      <c r="N411" s="18" t="str">
        <f ca="1"/>
        <v>Item_396</v>
      </c>
      <c r="W411" s="18" t="str">
        <f ca="1"/>
        <v>Item_396</v>
      </c>
      <c r="Y411" s="18" t="str">
        <f ca="1"/>
        <v>Item_18</v>
      </c>
    </row>
    <row r="412" spans="3:25" x14ac:dyDescent="0.3">
      <c r="D412" s="32" t="s">
        <v>503</v>
      </c>
      <c r="E412" s="33">
        <v>7</v>
      </c>
      <c r="F412" s="33">
        <v>2.77</v>
      </c>
      <c r="G412" s="33">
        <v>4.37</v>
      </c>
      <c r="H412" s="33">
        <v>-1.65</v>
      </c>
      <c r="I412" s="34">
        <v>5.91</v>
      </c>
      <c r="N412" s="18" t="str">
        <f ca="1"/>
        <v>Item_228</v>
      </c>
      <c r="W412" s="18" t="str">
        <f ca="1"/>
        <v>Item_228</v>
      </c>
      <c r="Y412" s="18" t="str">
        <f ca="1"/>
        <v>Item_23</v>
      </c>
    </row>
    <row r="413" spans="3:25" x14ac:dyDescent="0.3">
      <c r="D413" s="32" t="s">
        <v>504</v>
      </c>
      <c r="E413" s="33">
        <v>-4.1900000000000004</v>
      </c>
      <c r="F413" s="33">
        <v>-11.69</v>
      </c>
      <c r="G413" s="33">
        <v>4.63</v>
      </c>
      <c r="H413" s="33">
        <v>17</v>
      </c>
      <c r="I413" s="34">
        <v>9.52</v>
      </c>
      <c r="N413" s="18" t="str">
        <f ca="1"/>
        <v>Item_23</v>
      </c>
      <c r="W413" s="18" t="str">
        <f ca="1"/>
        <v>Item_23</v>
      </c>
      <c r="Y413" s="19" t="str">
        <f ca="1"/>
        <v>Item_396</v>
      </c>
    </row>
    <row r="414" spans="3:25" x14ac:dyDescent="0.3">
      <c r="D414" s="35" t="s">
        <v>505</v>
      </c>
      <c r="E414" s="36">
        <v>8.67</v>
      </c>
      <c r="F414" s="36">
        <v>-3.24</v>
      </c>
      <c r="G414" s="36">
        <v>7.87</v>
      </c>
      <c r="H414" s="36">
        <v>-0.35</v>
      </c>
      <c r="I414" s="37">
        <v>15.19</v>
      </c>
      <c r="N414" s="19" t="str">
        <f ca="1"/>
        <v>Item_224</v>
      </c>
      <c r="W414" s="19" t="str">
        <f ca="1"/>
        <v>Item_224</v>
      </c>
    </row>
    <row r="416" spans="3:25" x14ac:dyDescent="0.3">
      <c r="C416">
        <f>AVERAGE(E15:E414)</f>
        <v>4.2050250000000027</v>
      </c>
      <c r="D416">
        <f>AVERAGE(F15:F414)</f>
        <v>-2.8594750000000007</v>
      </c>
      <c r="E416">
        <f>AVERAGE(G15:G414)</f>
        <v>3.9411999999999994</v>
      </c>
      <c r="F416">
        <f>AVERAGE(H15:H414)</f>
        <v>6.8656250000000014</v>
      </c>
      <c r="G416">
        <f>AVERAGE(I15:I414)</f>
        <v>6.5105750000000038</v>
      </c>
    </row>
    <row r="417" spans="3:7" x14ac:dyDescent="0.3">
      <c r="C417">
        <f>_xlfn.STDEV.P(E15:E414)</f>
        <v>4.4577117447604193</v>
      </c>
      <c r="D417">
        <f>_xlfn.STDEV.P(F15:F414)</f>
        <v>8.0794270820631198</v>
      </c>
      <c r="E417">
        <f>_xlfn.STDEV.P(G15:G414)</f>
        <v>10.110191593634616</v>
      </c>
      <c r="F417">
        <f>_xlfn.STDEV.P(H15:H414)</f>
        <v>5.9776694546767128</v>
      </c>
      <c r="G417">
        <f>_xlfn.STDEV.P(I15:I414)</f>
        <v>8.8137583594840514</v>
      </c>
    </row>
  </sheetData>
  <mergeCells count="10">
    <mergeCell ref="AZ6:BK10"/>
    <mergeCell ref="AG14:AH14"/>
    <mergeCell ref="AJ14:AO14"/>
    <mergeCell ref="AQ14:AW14"/>
    <mergeCell ref="AF4:AX10"/>
    <mergeCell ref="C4:J10"/>
    <mergeCell ref="M8:T10"/>
    <mergeCell ref="P15:S20"/>
    <mergeCell ref="V4:AD10"/>
    <mergeCell ref="W12:AC12"/>
  </mergeCells>
  <hyperlinks>
    <hyperlink ref="B2" location="Contents!C16" display="Contents" xr:uid="{FB6D8896-B433-4F58-8DFC-75D4BF8B9E1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E4A4-9ACD-475A-AC0D-8EDF8AC2BE3F}">
  <sheetPr codeName="Sheet6">
    <tabColor rgb="FF92D050"/>
  </sheetPr>
  <dimension ref="B2:AM231"/>
  <sheetViews>
    <sheetView showGridLines="0" showRowColHeaders="0" zoomScale="130" zoomScaleNormal="130" workbookViewId="0">
      <pane xSplit="2" ySplit="13" topLeftCell="C14" activePane="bottomRight" state="frozen"/>
      <selection pane="topRight" activeCell="B1" sqref="B1"/>
      <selection pane="bottomLeft" activeCell="A2" sqref="A2"/>
      <selection pane="bottomRight" activeCell="B2" sqref="B2"/>
    </sheetView>
  </sheetViews>
  <sheetFormatPr defaultRowHeight="14.4" x14ac:dyDescent="0.3"/>
  <cols>
    <col min="2" max="2" width="26.21875" bestFit="1" customWidth="1"/>
  </cols>
  <sheetData>
    <row r="2" spans="2:39" x14ac:dyDescent="0.3">
      <c r="B2" s="203" t="s">
        <v>99</v>
      </c>
    </row>
    <row r="3" spans="2:39" ht="4.95" customHeight="1" thickBot="1" x14ac:dyDescent="0.35"/>
    <row r="4" spans="2:39" x14ac:dyDescent="0.3">
      <c r="C4" s="267" t="s">
        <v>2681</v>
      </c>
      <c r="D4" s="268"/>
      <c r="E4" s="268"/>
      <c r="F4" s="268"/>
      <c r="G4" s="268"/>
      <c r="H4" s="268"/>
      <c r="I4" s="268"/>
      <c r="J4" s="269"/>
      <c r="L4" s="267" t="s">
        <v>2682</v>
      </c>
      <c r="M4" s="268"/>
      <c r="N4" s="268"/>
      <c r="O4" s="268"/>
      <c r="P4" s="268"/>
      <c r="Q4" s="268"/>
      <c r="R4" s="268"/>
      <c r="S4" s="269"/>
    </row>
    <row r="5" spans="2:39" x14ac:dyDescent="0.3">
      <c r="C5" s="270"/>
      <c r="D5" s="271"/>
      <c r="E5" s="271"/>
      <c r="F5" s="271"/>
      <c r="G5" s="271"/>
      <c r="H5" s="271"/>
      <c r="I5" s="271"/>
      <c r="J5" s="272"/>
      <c r="L5" s="270"/>
      <c r="M5" s="271"/>
      <c r="N5" s="271"/>
      <c r="O5" s="271"/>
      <c r="P5" s="271"/>
      <c r="Q5" s="271"/>
      <c r="R5" s="271"/>
      <c r="S5" s="272"/>
    </row>
    <row r="6" spans="2:39" x14ac:dyDescent="0.3">
      <c r="C6" s="270"/>
      <c r="D6" s="271"/>
      <c r="E6" s="271"/>
      <c r="F6" s="271"/>
      <c r="G6" s="271"/>
      <c r="H6" s="271"/>
      <c r="I6" s="271"/>
      <c r="J6" s="272"/>
      <c r="L6" s="270"/>
      <c r="M6" s="271"/>
      <c r="N6" s="271"/>
      <c r="O6" s="271"/>
      <c r="P6" s="271"/>
      <c r="Q6" s="271"/>
      <c r="R6" s="271"/>
      <c r="S6" s="272"/>
    </row>
    <row r="7" spans="2:39" x14ac:dyDescent="0.3">
      <c r="C7" s="270"/>
      <c r="D7" s="271"/>
      <c r="E7" s="271"/>
      <c r="F7" s="271"/>
      <c r="G7" s="271"/>
      <c r="H7" s="271"/>
      <c r="I7" s="271"/>
      <c r="J7" s="272"/>
      <c r="L7" s="270"/>
      <c r="M7" s="271"/>
      <c r="N7" s="271"/>
      <c r="O7" s="271"/>
      <c r="P7" s="271"/>
      <c r="Q7" s="271"/>
      <c r="R7" s="271"/>
      <c r="S7" s="272"/>
    </row>
    <row r="8" spans="2:39" x14ac:dyDescent="0.3">
      <c r="C8" s="270"/>
      <c r="D8" s="271"/>
      <c r="E8" s="271"/>
      <c r="F8" s="271"/>
      <c r="G8" s="271"/>
      <c r="H8" s="271"/>
      <c r="I8" s="271"/>
      <c r="J8" s="272"/>
      <c r="L8" s="270"/>
      <c r="M8" s="271"/>
      <c r="N8" s="271"/>
      <c r="O8" s="271"/>
      <c r="P8" s="271"/>
      <c r="Q8" s="271"/>
      <c r="R8" s="271"/>
      <c r="S8" s="272"/>
    </row>
    <row r="9" spans="2:39" x14ac:dyDescent="0.3">
      <c r="C9" s="270"/>
      <c r="D9" s="271"/>
      <c r="E9" s="271"/>
      <c r="F9" s="271"/>
      <c r="G9" s="271"/>
      <c r="H9" s="271"/>
      <c r="I9" s="271"/>
      <c r="J9" s="272"/>
      <c r="L9" s="270"/>
      <c r="M9" s="271"/>
      <c r="N9" s="271"/>
      <c r="O9" s="271"/>
      <c r="P9" s="271"/>
      <c r="Q9" s="271"/>
      <c r="R9" s="271"/>
      <c r="S9" s="272"/>
    </row>
    <row r="10" spans="2:39" ht="15" thickBot="1" x14ac:dyDescent="0.35">
      <c r="C10" s="273"/>
      <c r="D10" s="274"/>
      <c r="E10" s="274"/>
      <c r="F10" s="274"/>
      <c r="G10" s="274"/>
      <c r="H10" s="274"/>
      <c r="I10" s="274"/>
      <c r="J10" s="275"/>
      <c r="L10" s="273"/>
      <c r="M10" s="274"/>
      <c r="N10" s="274"/>
      <c r="O10" s="274"/>
      <c r="P10" s="274"/>
      <c r="Q10" s="274"/>
      <c r="R10" s="274"/>
      <c r="S10" s="275"/>
    </row>
    <row r="13" spans="2:39" x14ac:dyDescent="0.3">
      <c r="B13" s="164" t="s">
        <v>2448</v>
      </c>
      <c r="C13" s="165">
        <v>2012</v>
      </c>
      <c r="D13" s="165">
        <v>2013</v>
      </c>
      <c r="E13" s="165">
        <v>2014</v>
      </c>
      <c r="F13" s="165">
        <v>2015</v>
      </c>
      <c r="G13" s="165">
        <v>2016</v>
      </c>
      <c r="H13" s="165">
        <v>2017</v>
      </c>
      <c r="I13" s="165">
        <v>2018</v>
      </c>
      <c r="J13" s="166">
        <v>2019</v>
      </c>
      <c r="K13" s="183">
        <v>2020</v>
      </c>
      <c r="L13" s="183">
        <v>2021</v>
      </c>
      <c r="M13" s="183">
        <v>2022</v>
      </c>
      <c r="N13" s="183">
        <v>2023</v>
      </c>
      <c r="O13" s="183">
        <v>2024</v>
      </c>
      <c r="P13" s="184">
        <v>2025</v>
      </c>
      <c r="T13" s="48" t="s">
        <v>2448</v>
      </c>
      <c r="U13" s="76" t="s">
        <v>2449</v>
      </c>
      <c r="V13" s="76" t="s">
        <v>2450</v>
      </c>
      <c r="W13" s="76" t="s">
        <v>2451</v>
      </c>
      <c r="X13" s="76" t="s">
        <v>2452</v>
      </c>
      <c r="Y13" s="76" t="s">
        <v>2453</v>
      </c>
      <c r="Z13" s="76" t="s">
        <v>2454</v>
      </c>
      <c r="AA13" s="76" t="s">
        <v>2455</v>
      </c>
      <c r="AB13" s="76" t="s">
        <v>2456</v>
      </c>
      <c r="AC13" s="76" t="s">
        <v>2457</v>
      </c>
      <c r="AD13" s="76" t="s">
        <v>2458</v>
      </c>
      <c r="AE13" s="76" t="s">
        <v>2459</v>
      </c>
      <c r="AF13" s="76" t="s">
        <v>2460</v>
      </c>
      <c r="AG13" s="76" t="s">
        <v>2461</v>
      </c>
      <c r="AH13" s="76" t="s">
        <v>2462</v>
      </c>
      <c r="AI13" s="76" t="s">
        <v>2463</v>
      </c>
      <c r="AJ13" s="76" t="s">
        <v>2464</v>
      </c>
      <c r="AK13" s="76" t="s">
        <v>2465</v>
      </c>
      <c r="AL13" s="76" t="s">
        <v>2466</v>
      </c>
      <c r="AM13" s="77" t="s">
        <v>2467</v>
      </c>
    </row>
    <row r="14" spans="2:39" x14ac:dyDescent="0.3">
      <c r="B14" s="32" t="s">
        <v>2449</v>
      </c>
      <c r="C14" s="179">
        <v>31.161376000000001</v>
      </c>
      <c r="D14" s="179">
        <v>32.269589000000003</v>
      </c>
      <c r="E14" s="179">
        <v>33.370793999999997</v>
      </c>
      <c r="F14" s="179">
        <v>34.413603000000002</v>
      </c>
      <c r="G14" s="179">
        <v>35.383127999999999</v>
      </c>
      <c r="H14" s="179">
        <v>36.296399999999998</v>
      </c>
      <c r="I14" s="179">
        <v>37.172386000000003</v>
      </c>
      <c r="J14" s="180">
        <v>38.041753999999997</v>
      </c>
      <c r="K14" s="170" cm="1">
        <f t="array" ref="K14">FORECAST.COMPLEX($C14:J14,$C$14:J$32)</f>
        <v>38.901336818327309</v>
      </c>
      <c r="L14" s="162" cm="1">
        <f t="array" ref="L14">FORECAST.COMPLEX($C14:K14,$C$14:K$32)</f>
        <v>39.72404676389796</v>
      </c>
      <c r="M14" s="162" cm="1">
        <f t="array" ref="M14">FORECAST.COMPLEX($C14:L14,$C$14:L$32)</f>
        <v>40.50195510754142</v>
      </c>
      <c r="N14" s="162" cm="1">
        <f t="array" ref="N14">FORECAST.COMPLEX($C14:M14,$C$14:M$32)</f>
        <v>41.252162066553524</v>
      </c>
      <c r="O14" s="162" cm="1">
        <f t="array" ref="O14">FORECAST.COMPLEX($C14:N14,$C$14:N$32)</f>
        <v>41.974793853445597</v>
      </c>
      <c r="P14" s="163" cm="1">
        <f t="array" ref="P14">FORECAST.COMPLEX($C14:O14,$C$14:O$32)</f>
        <v>42.670619443969436</v>
      </c>
      <c r="T14" s="185">
        <v>2012</v>
      </c>
      <c r="U14" s="186">
        <v>31.161376000000001</v>
      </c>
      <c r="V14" s="187">
        <v>2.900401</v>
      </c>
      <c r="W14" s="187">
        <v>37.383887000000001</v>
      </c>
      <c r="X14" s="187">
        <v>5.5667000000000001E-2</v>
      </c>
      <c r="Y14" s="187">
        <v>8.2427E-2</v>
      </c>
      <c r="Z14" s="187">
        <v>25.107931000000001</v>
      </c>
      <c r="AA14" s="187">
        <v>9.0409000000000003E-2</v>
      </c>
      <c r="AB14" s="187">
        <v>41.733271000000002</v>
      </c>
      <c r="AC14" s="187">
        <v>2.8842289999999999</v>
      </c>
      <c r="AD14" s="187">
        <v>0.10256</v>
      </c>
      <c r="AE14" s="187">
        <v>22.733464999999999</v>
      </c>
      <c r="AF14" s="187">
        <v>8.4299909999999993</v>
      </c>
      <c r="AG14" s="187">
        <v>9.2957839999999994</v>
      </c>
      <c r="AH14" s="187">
        <v>0.36358400000000002</v>
      </c>
      <c r="AI14" s="187">
        <v>1.2999430000000001</v>
      </c>
      <c r="AJ14" s="187">
        <v>151.00780700000001</v>
      </c>
      <c r="AK14" s="187">
        <v>0.28370000000000001</v>
      </c>
      <c r="AL14" s="187">
        <v>9.4644949999999994</v>
      </c>
      <c r="AM14" s="188">
        <v>11.106932</v>
      </c>
    </row>
    <row r="15" spans="2:39" x14ac:dyDescent="0.3">
      <c r="B15" s="32" t="s">
        <v>2450</v>
      </c>
      <c r="C15" s="179">
        <v>2.900401</v>
      </c>
      <c r="D15" s="179">
        <v>2.895092</v>
      </c>
      <c r="E15" s="179">
        <v>2.8891040000000001</v>
      </c>
      <c r="F15" s="179">
        <v>2.880703</v>
      </c>
      <c r="G15" s="179">
        <v>2.8761009999999998</v>
      </c>
      <c r="H15" s="179">
        <v>2.8734570000000001</v>
      </c>
      <c r="I15" s="179">
        <v>2.8663759999999998</v>
      </c>
      <c r="J15" s="180">
        <v>2.8541910000000001</v>
      </c>
      <c r="K15" s="162" cm="1">
        <f t="array" ref="K15">FORECAST.COMPLEX($C15:J15,$C$14:J$32)</f>
        <v>2.8521146049170114</v>
      </c>
      <c r="L15" s="162" cm="1">
        <f t="array" ref="L15">FORECAST.COMPLEX($C15:K15,$C$14:K$32)</f>
        <v>2.8469507142883623</v>
      </c>
      <c r="M15" s="162" cm="1">
        <f t="array" ref="M15">FORECAST.COMPLEX($C15:L15,$C$14:L$32)</f>
        <v>2.8418240996230075</v>
      </c>
      <c r="N15" s="162" cm="1">
        <f t="array" ref="N15">FORECAST.COMPLEX($C15:M15,$C$14:M$32)</f>
        <v>2.8368730662287094</v>
      </c>
      <c r="O15" s="162" cm="1">
        <f t="array" ref="O15">FORECAST.COMPLEX($C15:N15,$C$14:N$32)</f>
        <v>2.8321023249534227</v>
      </c>
      <c r="P15" s="163" cm="1">
        <f t="array" ref="P15">FORECAST.COMPLEX($C15:O15,$C$14:O$32)</f>
        <v>2.8275080747265458</v>
      </c>
      <c r="T15" s="49">
        <v>2013</v>
      </c>
      <c r="U15" s="189">
        <v>32.269589000000003</v>
      </c>
      <c r="V15" s="179">
        <v>2.895092</v>
      </c>
      <c r="W15" s="179">
        <v>38.140132000000001</v>
      </c>
      <c r="X15" s="179">
        <v>5.5712999999999999E-2</v>
      </c>
      <c r="Y15" s="179">
        <v>8.0773999999999999E-2</v>
      </c>
      <c r="Z15" s="179">
        <v>26.015779999999999</v>
      </c>
      <c r="AA15" s="179">
        <v>9.1516E-2</v>
      </c>
      <c r="AB15" s="179">
        <v>42.202934999999997</v>
      </c>
      <c r="AC15" s="179">
        <v>2.8975840000000002</v>
      </c>
      <c r="AD15" s="179">
        <v>0.103159</v>
      </c>
      <c r="AE15" s="179">
        <v>23.128129000000001</v>
      </c>
      <c r="AF15" s="179">
        <v>8.4798229999999997</v>
      </c>
      <c r="AG15" s="179">
        <v>9.4168009999999995</v>
      </c>
      <c r="AH15" s="179">
        <v>0.36716799999999999</v>
      </c>
      <c r="AI15" s="179">
        <v>1.315029</v>
      </c>
      <c r="AJ15" s="179">
        <v>152.76467600000001</v>
      </c>
      <c r="AK15" s="179">
        <v>0.28429599999999999</v>
      </c>
      <c r="AL15" s="179">
        <v>9.4659969999999998</v>
      </c>
      <c r="AM15" s="180">
        <v>11.159407</v>
      </c>
    </row>
    <row r="16" spans="2:39" x14ac:dyDescent="0.3">
      <c r="B16" s="32" t="s">
        <v>2451</v>
      </c>
      <c r="C16" s="179">
        <v>37.383887000000001</v>
      </c>
      <c r="D16" s="179">
        <v>38.140132000000001</v>
      </c>
      <c r="E16" s="179">
        <v>38.923687000000001</v>
      </c>
      <c r="F16" s="179">
        <v>39.728025000000002</v>
      </c>
      <c r="G16" s="179">
        <v>40.551403999999998</v>
      </c>
      <c r="H16" s="179">
        <v>41.389198</v>
      </c>
      <c r="I16" s="179">
        <v>42.228428999999998</v>
      </c>
      <c r="J16" s="180">
        <v>43.053054000000003</v>
      </c>
      <c r="K16" s="162" cm="1">
        <f t="array" ref="K16">FORECAST.COMPLEX($C16:J16,$C$14:J$32)</f>
        <v>43.741133935309641</v>
      </c>
      <c r="L16" s="162" cm="1">
        <f t="array" ref="L16">FORECAST.COMPLEX($C16:K16,$C$14:K$32)</f>
        <v>44.419003181700141</v>
      </c>
      <c r="M16" s="162" cm="1">
        <f t="array" ref="M16">FORECAST.COMPLEX($C16:L16,$C$14:L$32)</f>
        <v>45.09000742554035</v>
      </c>
      <c r="N16" s="162" cm="1">
        <f t="array" ref="N16">FORECAST.COMPLEX($C16:M16,$C$14:M$32)</f>
        <v>45.737323262008587</v>
      </c>
      <c r="O16" s="162" cm="1">
        <f t="array" ref="O16">FORECAST.COMPLEX($C16:N16,$C$14:N$32)</f>
        <v>46.360871703775139</v>
      </c>
      <c r="P16" s="163" cm="1">
        <f t="array" ref="P16">FORECAST.COMPLEX($C16:O16,$C$14:O$32)</f>
        <v>46.961293145048309</v>
      </c>
      <c r="T16" s="49">
        <v>2014</v>
      </c>
      <c r="U16" s="189">
        <v>33.370793999999997</v>
      </c>
      <c r="V16" s="179">
        <v>2.8891040000000001</v>
      </c>
      <c r="W16" s="179">
        <v>38.923687000000001</v>
      </c>
      <c r="X16" s="179">
        <v>5.5791E-2</v>
      </c>
      <c r="Y16" s="179">
        <v>7.9213000000000006E-2</v>
      </c>
      <c r="Z16" s="179">
        <v>26.941779</v>
      </c>
      <c r="AA16" s="179">
        <v>9.2562000000000005E-2</v>
      </c>
      <c r="AB16" s="179">
        <v>42.669499999999999</v>
      </c>
      <c r="AC16" s="179">
        <v>2.9124029999999999</v>
      </c>
      <c r="AD16" s="179">
        <v>0.10377400000000001</v>
      </c>
      <c r="AE16" s="179">
        <v>23.475686</v>
      </c>
      <c r="AF16" s="179">
        <v>8.5463559999999994</v>
      </c>
      <c r="AG16" s="179">
        <v>9.5350789999999996</v>
      </c>
      <c r="AH16" s="179">
        <v>0.37063299999999999</v>
      </c>
      <c r="AI16" s="179">
        <v>1.3360749999999999</v>
      </c>
      <c r="AJ16" s="179">
        <v>154.52016699999999</v>
      </c>
      <c r="AK16" s="179">
        <v>0.28482499999999999</v>
      </c>
      <c r="AL16" s="179">
        <v>9.4745109999999997</v>
      </c>
      <c r="AM16" s="180">
        <v>11.209057</v>
      </c>
    </row>
    <row r="17" spans="2:39" x14ac:dyDescent="0.3">
      <c r="B17" s="32" t="s">
        <v>2452</v>
      </c>
      <c r="C17" s="179">
        <v>5.5667000000000001E-2</v>
      </c>
      <c r="D17" s="179">
        <v>5.5712999999999999E-2</v>
      </c>
      <c r="E17" s="179">
        <v>5.5791E-2</v>
      </c>
      <c r="F17" s="179">
        <v>5.5812E-2</v>
      </c>
      <c r="G17" s="179">
        <v>5.5740999999999999E-2</v>
      </c>
      <c r="H17" s="179">
        <v>5.5620000000000003E-2</v>
      </c>
      <c r="I17" s="179">
        <v>5.5465E-2</v>
      </c>
      <c r="J17" s="180">
        <v>5.5312E-2</v>
      </c>
      <c r="K17" s="162" cm="1">
        <f t="array" ref="K17">FORECAST.COMPLEX($C17:J17,$C$14:J$32)</f>
        <v>5.5312998360975633E-2</v>
      </c>
      <c r="L17" s="162" cm="1">
        <f t="array" ref="L17">FORECAST.COMPLEX($C17:K17,$C$14:K$32)</f>
        <v>5.5268629217242363E-2</v>
      </c>
      <c r="M17" s="162" cm="1">
        <f t="array" ref="M17">FORECAST.COMPLEX($C17:L17,$C$14:L$32)</f>
        <v>5.5207310446117326E-2</v>
      </c>
      <c r="N17" s="162" cm="1">
        <f t="array" ref="N17">FORECAST.COMPLEX($C17:M17,$C$14:M$32)</f>
        <v>5.514670790444428E-2</v>
      </c>
      <c r="O17" s="162" cm="1">
        <f t="array" ref="O17">FORECAST.COMPLEX($C17:N17,$C$14:N$32)</f>
        <v>5.5088203395705714E-2</v>
      </c>
      <c r="P17" s="163" cm="1">
        <f t="array" ref="P17">FORECAST.COMPLEX($C17:O17,$C$14:O$32)</f>
        <v>5.5032824201148488E-2</v>
      </c>
      <c r="T17" s="49">
        <v>2015</v>
      </c>
      <c r="U17" s="189">
        <v>34.413603000000002</v>
      </c>
      <c r="V17" s="179">
        <v>2.880703</v>
      </c>
      <c r="W17" s="179">
        <v>39.728025000000002</v>
      </c>
      <c r="X17" s="179">
        <v>5.5812E-2</v>
      </c>
      <c r="Y17" s="179">
        <v>7.8010999999999997E-2</v>
      </c>
      <c r="Z17" s="179">
        <v>27.884381000000001</v>
      </c>
      <c r="AA17" s="179">
        <v>9.3565999999999996E-2</v>
      </c>
      <c r="AB17" s="179">
        <v>43.131965999999998</v>
      </c>
      <c r="AC17" s="179">
        <v>2.9255529999999998</v>
      </c>
      <c r="AD17" s="179">
        <v>0.104341</v>
      </c>
      <c r="AE17" s="179">
        <v>23.815995000000001</v>
      </c>
      <c r="AF17" s="179">
        <v>8.6426990000000004</v>
      </c>
      <c r="AG17" s="179">
        <v>9.6493409999999997</v>
      </c>
      <c r="AH17" s="179">
        <v>0.37420599999999998</v>
      </c>
      <c r="AI17" s="179">
        <v>1.3718509999999999</v>
      </c>
      <c r="AJ17" s="179">
        <v>156.25627600000001</v>
      </c>
      <c r="AK17" s="179">
        <v>0.28532400000000002</v>
      </c>
      <c r="AL17" s="179">
        <v>9.4896159999999998</v>
      </c>
      <c r="AM17" s="180">
        <v>11.274196</v>
      </c>
    </row>
    <row r="18" spans="2:39" x14ac:dyDescent="0.3">
      <c r="B18" s="32" t="s">
        <v>2453</v>
      </c>
      <c r="C18" s="179">
        <v>8.2427E-2</v>
      </c>
      <c r="D18" s="179">
        <v>8.0773999999999999E-2</v>
      </c>
      <c r="E18" s="200" t="s">
        <v>2683</v>
      </c>
      <c r="F18" s="202" t="s">
        <v>2684</v>
      </c>
      <c r="G18" s="202" t="s">
        <v>2685</v>
      </c>
      <c r="H18" s="201" t="s">
        <v>2686</v>
      </c>
      <c r="I18" s="179">
        <v>7.7006000000000005E-2</v>
      </c>
      <c r="J18" s="180">
        <v>7.7142000000000002E-2</v>
      </c>
      <c r="K18" s="162" cm="1">
        <f t="array" ref="K18">FORECAST.COMPLEX($C18:J18,$C$14:J$32)</f>
        <v>7.6244480791370348E-2</v>
      </c>
      <c r="L18" s="162" cm="1">
        <f t="array" ref="L18">FORECAST.COMPLEX($C18:K18,$C$14:K$32)</f>
        <v>7.5683407941375819E-2</v>
      </c>
      <c r="M18" s="162" cm="1">
        <f t="array" ref="M18">FORECAST.COMPLEX($C18:L18,$C$14:L$32)</f>
        <v>7.5150441568474585E-2</v>
      </c>
      <c r="N18" s="162" cm="1">
        <f t="array" ref="N18">FORECAST.COMPLEX($C18:M18,$C$14:M$32)</f>
        <v>7.4636916244426546E-2</v>
      </c>
      <c r="O18" s="162" cm="1">
        <f t="array" ref="O18">FORECAST.COMPLEX($C18:N18,$C$14:N$32)</f>
        <v>7.414260437978952E-2</v>
      </c>
      <c r="P18" s="163" cm="1">
        <f t="array" ref="P18">FORECAST.COMPLEX($C18:O18,$C$14:O$32)</f>
        <v>7.3666846224765478E-2</v>
      </c>
      <c r="T18" s="49">
        <v>2016</v>
      </c>
      <c r="U18" s="189">
        <v>35.383127999999999</v>
      </c>
      <c r="V18" s="179">
        <v>2.8761009999999998</v>
      </c>
      <c r="W18" s="179">
        <v>40.551403999999998</v>
      </c>
      <c r="X18" s="179">
        <v>5.5740999999999999E-2</v>
      </c>
      <c r="Y18" s="179">
        <v>7.7297000000000005E-2</v>
      </c>
      <c r="Z18" s="179">
        <v>28.842483999999999</v>
      </c>
      <c r="AA18" s="179">
        <v>9.4527E-2</v>
      </c>
      <c r="AB18" s="179">
        <v>43.590367999999998</v>
      </c>
      <c r="AC18" s="179">
        <v>2.9361459999999999</v>
      </c>
      <c r="AD18" s="179">
        <v>0.10487200000000001</v>
      </c>
      <c r="AE18" s="179">
        <v>24.190906999999999</v>
      </c>
      <c r="AF18" s="179">
        <v>8.7366679999999999</v>
      </c>
      <c r="AG18" s="179">
        <v>9.7578119999999995</v>
      </c>
      <c r="AH18" s="179">
        <v>0.37793100000000002</v>
      </c>
      <c r="AI18" s="179">
        <v>1.425791</v>
      </c>
      <c r="AJ18" s="179">
        <v>157.97084000000001</v>
      </c>
      <c r="AK18" s="179">
        <v>0.28579599999999999</v>
      </c>
      <c r="AL18" s="179">
        <v>9.5015339999999995</v>
      </c>
      <c r="AM18" s="180">
        <v>11.331422</v>
      </c>
    </row>
    <row r="19" spans="2:39" x14ac:dyDescent="0.3">
      <c r="B19" s="32" t="s">
        <v>2454</v>
      </c>
      <c r="C19" s="179">
        <v>25.107931000000001</v>
      </c>
      <c r="D19" s="179">
        <v>26.015779999999999</v>
      </c>
      <c r="E19" s="179">
        <v>26.941779</v>
      </c>
      <c r="F19" s="179">
        <v>27.884381000000001</v>
      </c>
      <c r="G19" s="179">
        <v>28.842483999999999</v>
      </c>
      <c r="H19" s="179">
        <v>29.816748</v>
      </c>
      <c r="I19" s="179">
        <v>30.809761999999999</v>
      </c>
      <c r="J19" s="180">
        <v>31.825295000000001</v>
      </c>
      <c r="K19" s="162" cm="1">
        <f t="array" ref="K19">FORECAST.COMPLEX($C19:J19,$C$14:J$32)</f>
        <v>32.608691009109457</v>
      </c>
      <c r="L19" s="162" cm="1">
        <f t="array" ref="L19">FORECAST.COMPLEX($C19:K19,$C$14:K$32)</f>
        <v>33.40679422067798</v>
      </c>
      <c r="M19" s="162" cm="1">
        <f t="array" ref="M19">FORECAST.COMPLEX($C19:L19,$C$14:L$32)</f>
        <v>34.197062859403935</v>
      </c>
      <c r="N19" s="162" cm="1">
        <f t="array" ref="N19">FORECAST.COMPLEX($C19:M19,$C$14:M$32)</f>
        <v>34.95947935255267</v>
      </c>
      <c r="O19" s="162" cm="1">
        <f t="array" ref="O19">FORECAST.COMPLEX($C19:N19,$C$14:N$32)</f>
        <v>35.693913124603014</v>
      </c>
      <c r="P19" s="163" cm="1">
        <f t="array" ref="P19">FORECAST.COMPLEX($C19:O19,$C$14:O$32)</f>
        <v>36.401110097679386</v>
      </c>
      <c r="T19" s="49">
        <v>2017</v>
      </c>
      <c r="U19" s="189">
        <v>36.296399999999998</v>
      </c>
      <c r="V19" s="179">
        <v>2.8734570000000001</v>
      </c>
      <c r="W19" s="179">
        <v>41.389198</v>
      </c>
      <c r="X19" s="179">
        <v>5.5620000000000003E-2</v>
      </c>
      <c r="Y19" s="179">
        <v>7.7001E-2</v>
      </c>
      <c r="Z19" s="179">
        <v>29.816748</v>
      </c>
      <c r="AA19" s="179">
        <v>9.5425999999999997E-2</v>
      </c>
      <c r="AB19" s="179">
        <v>44.044811000000003</v>
      </c>
      <c r="AC19" s="179">
        <v>2.9448089999999998</v>
      </c>
      <c r="AD19" s="179">
        <v>0.105366</v>
      </c>
      <c r="AE19" s="179">
        <v>24.601859999999999</v>
      </c>
      <c r="AF19" s="179">
        <v>8.7975659999999998</v>
      </c>
      <c r="AG19" s="179">
        <v>9.8540329999999994</v>
      </c>
      <c r="AH19" s="179">
        <v>0.38176100000000002</v>
      </c>
      <c r="AI19" s="179">
        <v>1.4940739999999999</v>
      </c>
      <c r="AJ19" s="179">
        <v>159.670593</v>
      </c>
      <c r="AK19" s="179">
        <v>0.28623300000000002</v>
      </c>
      <c r="AL19" s="179">
        <v>9.4982640000000007</v>
      </c>
      <c r="AM19" s="180">
        <v>11.375158000000001</v>
      </c>
    </row>
    <row r="20" spans="2:39" x14ac:dyDescent="0.3">
      <c r="B20" s="32" t="s">
        <v>2455</v>
      </c>
      <c r="C20" s="179">
        <v>9.0409000000000003E-2</v>
      </c>
      <c r="D20" s="179">
        <v>9.1516E-2</v>
      </c>
      <c r="E20" s="179">
        <v>9.2562000000000005E-2</v>
      </c>
      <c r="F20" s="179">
        <v>9.3565999999999996E-2</v>
      </c>
      <c r="G20" s="179">
        <v>9.4527E-2</v>
      </c>
      <c r="H20" s="179">
        <v>9.5425999999999997E-2</v>
      </c>
      <c r="I20" s="179">
        <v>9.6285999999999997E-2</v>
      </c>
      <c r="J20" s="180">
        <v>9.7117999999999996E-2</v>
      </c>
      <c r="K20" s="162" cm="1">
        <f t="array" ref="K20">FORECAST.COMPLEX($C20:J20,$C$14:J$32)</f>
        <v>9.7958328882212856E-2</v>
      </c>
      <c r="L20" s="162" cm="1">
        <f t="array" ref="L20">FORECAST.COMPLEX($C20:K20,$C$14:K$32)</f>
        <v>9.875988961645446E-2</v>
      </c>
      <c r="M20" s="162" cm="1">
        <f t="array" ref="M20">FORECAST.COMPLEX($C20:L20,$C$14:L$32)</f>
        <v>9.9517729263131086E-2</v>
      </c>
      <c r="N20" s="162" cm="1">
        <f t="array" ref="N20">FORECAST.COMPLEX($C20:M20,$C$14:M$32)</f>
        <v>0.10024857555223479</v>
      </c>
      <c r="O20" s="162" cm="1">
        <f t="array" ref="O20">FORECAST.COMPLEX($C20:N20,$C$14:N$32)</f>
        <v>0.10095255417831027</v>
      </c>
      <c r="P20" s="163" cm="1">
        <f t="array" ref="P20">FORECAST.COMPLEX($C20:O20,$C$14:O$32)</f>
        <v>0.10163041705665077</v>
      </c>
      <c r="T20" s="49">
        <v>2018</v>
      </c>
      <c r="U20" s="189">
        <v>37.172386000000003</v>
      </c>
      <c r="V20" s="179">
        <v>2.8663759999999998</v>
      </c>
      <c r="W20" s="179">
        <v>42.228428999999998</v>
      </c>
      <c r="X20" s="179">
        <v>5.5465E-2</v>
      </c>
      <c r="Y20" s="179">
        <v>7.7006000000000005E-2</v>
      </c>
      <c r="Z20" s="179">
        <v>30.809761999999999</v>
      </c>
      <c r="AA20" s="179">
        <v>9.6285999999999997E-2</v>
      </c>
      <c r="AB20" s="179">
        <v>44.494501999999997</v>
      </c>
      <c r="AC20" s="179">
        <v>2.9517760000000002</v>
      </c>
      <c r="AD20" s="179">
        <v>0.10584499999999999</v>
      </c>
      <c r="AE20" s="179">
        <v>24.982688</v>
      </c>
      <c r="AF20" s="179">
        <v>8.8405210000000007</v>
      </c>
      <c r="AG20" s="179">
        <v>9.9397710000000004</v>
      </c>
      <c r="AH20" s="179">
        <v>0.38563999999999998</v>
      </c>
      <c r="AI20" s="179">
        <v>1.569439</v>
      </c>
      <c r="AJ20" s="179">
        <v>161.35603900000001</v>
      </c>
      <c r="AK20" s="179">
        <v>0.28664099999999998</v>
      </c>
      <c r="AL20" s="179">
        <v>9.4834990000000001</v>
      </c>
      <c r="AM20" s="180">
        <v>11.427054</v>
      </c>
    </row>
    <row r="21" spans="2:39" x14ac:dyDescent="0.3">
      <c r="B21" s="32" t="s">
        <v>2456</v>
      </c>
      <c r="C21" s="179">
        <v>41.733271000000002</v>
      </c>
      <c r="D21" s="179">
        <v>42.202934999999997</v>
      </c>
      <c r="E21" s="179">
        <v>42.669499999999999</v>
      </c>
      <c r="F21" s="179">
        <v>43.131965999999998</v>
      </c>
      <c r="G21" s="179">
        <v>43.590367999999998</v>
      </c>
      <c r="H21" s="179">
        <v>44.044811000000003</v>
      </c>
      <c r="I21" s="179">
        <v>44.494501999999997</v>
      </c>
      <c r="J21" s="180">
        <v>44.938712000000002</v>
      </c>
      <c r="K21" s="162" cm="1">
        <f t="array" ref="K21">FORECAST.COMPLEX($C21:J21,$C$14:J$32)</f>
        <v>45.308772144433433</v>
      </c>
      <c r="L21" s="162" cm="1">
        <f t="array" ref="L21">FORECAST.COMPLEX($C21:K21,$C$14:K$32)</f>
        <v>45.70084901844195</v>
      </c>
      <c r="M21" s="162" cm="1">
        <f t="array" ref="M21">FORECAST.COMPLEX($C21:L21,$C$14:L$32)</f>
        <v>46.07128158503378</v>
      </c>
      <c r="N21" s="162" cm="1">
        <f t="array" ref="N21">FORECAST.COMPLEX($C21:M21,$C$14:M$32)</f>
        <v>46.428586909267999</v>
      </c>
      <c r="O21" s="162" cm="1">
        <f t="array" ref="O21">FORECAST.COMPLEX($C21:N21,$C$14:N$32)</f>
        <v>46.772766551856719</v>
      </c>
      <c r="P21" s="163" cm="1">
        <f t="array" ref="P21">FORECAST.COMPLEX($C21:O21,$C$14:O$32)</f>
        <v>47.104179665409575</v>
      </c>
      <c r="T21" s="50">
        <v>2019</v>
      </c>
      <c r="U21" s="190">
        <v>38.041753999999997</v>
      </c>
      <c r="V21" s="181">
        <v>2.8541910000000001</v>
      </c>
      <c r="W21" s="181">
        <v>43.053054000000003</v>
      </c>
      <c r="X21" s="181">
        <v>5.5312E-2</v>
      </c>
      <c r="Y21" s="181">
        <v>7.7142000000000002E-2</v>
      </c>
      <c r="Z21" s="181">
        <v>31.825295000000001</v>
      </c>
      <c r="AA21" s="181">
        <v>9.7117999999999996E-2</v>
      </c>
      <c r="AB21" s="181">
        <v>44.938712000000002</v>
      </c>
      <c r="AC21" s="181">
        <v>2.9577309999999999</v>
      </c>
      <c r="AD21" s="181">
        <v>0.10631400000000001</v>
      </c>
      <c r="AE21" s="181">
        <v>25.364307</v>
      </c>
      <c r="AF21" s="181">
        <v>8.8770670000000003</v>
      </c>
      <c r="AG21" s="181">
        <v>10.023318</v>
      </c>
      <c r="AH21" s="181">
        <v>0.38948199999999999</v>
      </c>
      <c r="AI21" s="181">
        <v>1.6411720000000001</v>
      </c>
      <c r="AJ21" s="181">
        <v>163.04616100000001</v>
      </c>
      <c r="AK21" s="181">
        <v>0.28702499999999997</v>
      </c>
      <c r="AL21" s="181">
        <v>9.4668559999999999</v>
      </c>
      <c r="AM21" s="182">
        <v>11.484055</v>
      </c>
    </row>
    <row r="22" spans="2:39" x14ac:dyDescent="0.3">
      <c r="B22" s="32" t="s">
        <v>2457</v>
      </c>
      <c r="C22" s="179">
        <v>2.8842289999999999</v>
      </c>
      <c r="D22" s="179">
        <v>2.8975840000000002</v>
      </c>
      <c r="E22" s="179">
        <v>2.9124029999999999</v>
      </c>
      <c r="F22" s="179">
        <v>2.9255529999999998</v>
      </c>
      <c r="G22" s="179">
        <v>2.9361459999999999</v>
      </c>
      <c r="H22" s="179">
        <v>2.9448089999999998</v>
      </c>
      <c r="I22" s="179">
        <v>2.9517760000000002</v>
      </c>
      <c r="J22" s="180">
        <v>2.9577309999999999</v>
      </c>
      <c r="K22" s="162" cm="1">
        <f t="array" ref="K22">FORECAST.COMPLEX($C22:J22,$C$14:J$32)</f>
        <v>2.9698350830919811</v>
      </c>
      <c r="L22" s="162" cm="1">
        <f t="array" ref="L22">FORECAST.COMPLEX($C22:K22,$C$14:K$32)</f>
        <v>2.9783316050850539</v>
      </c>
      <c r="M22" s="162" cm="1">
        <f t="array" ref="M22">FORECAST.COMPLEX($C22:L22,$C$14:L$32)</f>
        <v>2.986417907835762</v>
      </c>
      <c r="N22" s="162" cm="1">
        <f t="array" ref="N22">FORECAST.COMPLEX($C22:M22,$C$14:M$32)</f>
        <v>2.9942366529298652</v>
      </c>
      <c r="O22" s="162" cm="1">
        <f t="array" ref="O22">FORECAST.COMPLEX($C22:N22,$C$14:N$32)</f>
        <v>3.0017439706200846</v>
      </c>
      <c r="P22" s="163" cm="1">
        <f t="array" ref="P22">FORECAST.COMPLEX($C22:O22,$C$14:O$32)</f>
        <v>3.0089726924812306</v>
      </c>
      <c r="T22" s="68">
        <v>2020</v>
      </c>
      <c r="U22" s="191" cm="1">
        <f t="array" ref="U22">FORECAST.COMPLEX(U14:U21,$U14:$AM21)</f>
        <v>38.976218114372848</v>
      </c>
      <c r="V22" s="192" cm="1">
        <f t="array" ref="V22">FORECAST.COMPLEX(V14:V21,$U14:$AM21)</f>
        <v>2.8518361140335227</v>
      </c>
      <c r="W22" s="192" cm="1">
        <f t="array" ref="W22">FORECAST.COMPLEX(W14:W21,$U14:$AM21)</f>
        <v>43.799835265627301</v>
      </c>
      <c r="X22" s="192" cm="1">
        <f t="array" ref="X22">FORECAST.COMPLEX(X14:X21,$U14:$AM21)</f>
        <v>5.5325612523038949E-2</v>
      </c>
      <c r="Y22" s="192" cm="1">
        <f t="array" ref="Y22">FORECAST.COMPLEX(Y14:Y21,$U14:$AM21)</f>
        <v>7.6065932008354417E-2</v>
      </c>
      <c r="Z22" s="192" cm="1">
        <f t="array" ref="Z22">FORECAST.COMPLEX(Z14:Z21,$U14:$AM21)</f>
        <v>32.676269934571572</v>
      </c>
      <c r="AA22" s="192" cm="1">
        <f t="array" ref="AA22">FORECAST.COMPLEX(AA14:AA21,$U14:$AM21)</f>
        <v>9.8031607850046679E-2</v>
      </c>
      <c r="AB22" s="192" cm="1">
        <f t="array" ref="AB22">FORECAST.COMPLEX(AB14:AB21,$U14:$AM21)</f>
        <v>45.372167061343049</v>
      </c>
      <c r="AC22" s="192" cm="1">
        <f t="array" ref="AC22">FORECAST.COMPLEX(AC14:AC21,$U14:$AM21)</f>
        <v>2.9694788776044638</v>
      </c>
      <c r="AD22" s="192" cm="1">
        <f t="array" ref="AD22">FORECAST.COMPLEX(AD14:AD21,$U14:$AM21)</f>
        <v>0.10682907057843968</v>
      </c>
      <c r="AE22" s="192" cm="1">
        <f t="array" ref="AE22">FORECAST.COMPLEX(AE14:AE21,$U14:$AM21)</f>
        <v>25.696553727443835</v>
      </c>
      <c r="AF22" s="192" cm="1">
        <f t="array" ref="AF22">FORECAST.COMPLEX(AF14:AF21,$U14:$AM21)</f>
        <v>8.9615895375924293</v>
      </c>
      <c r="AG22" s="192" cm="1">
        <f t="array" ref="AG22">FORECAST.COMPLEX(AG14:AG21,$U14:$AM21)</f>
        <v>10.117613792368667</v>
      </c>
      <c r="AH22" s="192" cm="1">
        <f t="array" ref="AH22">FORECAST.COMPLEX(AH14:AH21,$U14:$AM21)</f>
        <v>0.3927732583853662</v>
      </c>
      <c r="AI22" s="192" cm="1">
        <f t="array" ref="AI22">FORECAST.COMPLEX(AI14:AI21,$U14:$AM21)</f>
        <v>1.670713065353109</v>
      </c>
      <c r="AJ22" s="192" cm="1">
        <f t="array" ref="AJ22">FORECAST.COMPLEX(AJ14:AJ21,$U14:$AM21)</f>
        <v>164.66040763084908</v>
      </c>
      <c r="AK22" s="192" cm="1">
        <f t="array" ref="AK22">FORECAST.COMPLEX(AK14:AK21,$U14:$AM21)</f>
        <v>0.2874909050618169</v>
      </c>
      <c r="AL22" s="192" cm="1">
        <f t="array" ref="AL22">FORECAST.COMPLEX(AL14:AL21,$U14:$AM21)</f>
        <v>9.4650736687545169</v>
      </c>
      <c r="AM22" s="193" cm="1">
        <f t="array" ref="AM22">FORECAST.COMPLEX(AM14:AM21,$U14:$AM21)</f>
        <v>11.531300633976489</v>
      </c>
    </row>
    <row r="23" spans="2:39" x14ac:dyDescent="0.3">
      <c r="B23" s="32" t="s">
        <v>2458</v>
      </c>
      <c r="C23" s="179">
        <v>0.10256</v>
      </c>
      <c r="D23" s="179">
        <v>0.103159</v>
      </c>
      <c r="E23" s="179">
        <v>0.10377400000000001</v>
      </c>
      <c r="F23" s="179">
        <v>0.104341</v>
      </c>
      <c r="G23" s="179">
        <v>0.10487200000000001</v>
      </c>
      <c r="H23" s="179">
        <v>0.105366</v>
      </c>
      <c r="I23" s="179">
        <v>0.10584499999999999</v>
      </c>
      <c r="J23" s="180">
        <v>0.10631400000000001</v>
      </c>
      <c r="K23" s="162" cm="1">
        <f t="array" ref="K23">FORECAST.COMPLEX($C23:J23,$C$14:J$32)</f>
        <v>0.10678798934796134</v>
      </c>
      <c r="L23" s="162" cm="1">
        <f t="array" ref="L23">FORECAST.COMPLEX($C23:K23,$C$14:K$32)</f>
        <v>0.1072371206997574</v>
      </c>
      <c r="M23" s="162" cm="1">
        <f t="array" ref="M23">FORECAST.COMPLEX($C23:L23,$C$14:L$32)</f>
        <v>0.10766181506894622</v>
      </c>
      <c r="N23" s="162" cm="1">
        <f t="array" ref="N23">FORECAST.COMPLEX($C23:M23,$C$14:M$32)</f>
        <v>0.10807137981529254</v>
      </c>
      <c r="O23" s="162" cm="1">
        <f t="array" ref="O23">FORECAST.COMPLEX($C23:N23,$C$14:N$32)</f>
        <v>0.10846588969181177</v>
      </c>
      <c r="P23" s="163" cm="1">
        <f t="array" ref="P23">FORECAST.COMPLEX($C23:O23,$C$14:O$32)</f>
        <v>0.10884576508746661</v>
      </c>
      <c r="T23" s="68">
        <v>2021</v>
      </c>
      <c r="U23" s="194" cm="1">
        <f t="array" ref="U23">FORECAST.COMPLEX(U15:U22,$U15:$AM22)</f>
        <v>39.785904629355393</v>
      </c>
      <c r="V23" s="195" cm="1">
        <f t="array" ref="V23">FORECAST.COMPLEX(V15:V22,$U15:$AM22)</f>
        <v>2.8463500592778015</v>
      </c>
      <c r="W23" s="195" cm="1">
        <f t="array" ref="W23">FORECAST.COMPLEX(W15:W22,$U15:$AM22)</f>
        <v>44.53129046771965</v>
      </c>
      <c r="X23" s="195" cm="1">
        <f t="array" ref="X23">FORECAST.COMPLEX(X15:X22,$U15:$AM22)</f>
        <v>5.5215357376830525E-2</v>
      </c>
      <c r="Y23" s="195" cm="1">
        <f t="array" ref="Y23">FORECAST.COMPLEX(Y15:Y22,$U15:$AM22)</f>
        <v>7.5819020787420671E-2</v>
      </c>
      <c r="Z23" s="195" cm="1">
        <f t="array" ref="Z23">FORECAST.COMPLEX(Z15:Z22,$U15:$AM22)</f>
        <v>33.539134912552846</v>
      </c>
      <c r="AA23" s="195" cm="1">
        <f t="array" ref="AA23">FORECAST.COMPLEX(AA15:AA22,$U15:$AM22)</f>
        <v>9.8828275742866914E-2</v>
      </c>
      <c r="AB23" s="195" cm="1">
        <f t="array" ref="AB23">FORECAST.COMPLEX(AB15:AB22,$U15:$AM22)</f>
        <v>45.766913358602935</v>
      </c>
      <c r="AC23" s="195" cm="1">
        <f t="array" ref="AC23">FORECAST.COMPLEX(AC15:AC22,$U15:$AM22)</f>
        <v>2.9770811748441068</v>
      </c>
      <c r="AD23" s="195" cm="1">
        <f t="array" ref="AD23">FORECAST.COMPLEX(AD15:AD22,$U15:$AM22)</f>
        <v>0.1072675289054124</v>
      </c>
      <c r="AE23" s="195" cm="1">
        <f t="array" ref="AE23">FORECAST.COMPLEX(AE15:AE22,$U15:$AM22)</f>
        <v>26.037175167417683</v>
      </c>
      <c r="AF23" s="195" cm="1">
        <f t="array" ref="AF23">FORECAST.COMPLEX(AF15:AF22,$U15:$AM22)</f>
        <v>9.0225076984883295</v>
      </c>
      <c r="AG23" s="195" cm="1">
        <f t="array" ref="AG23">FORECAST.COMPLEX(AG15:AG22,$U15:$AM22)</f>
        <v>10.207262948495808</v>
      </c>
      <c r="AH23" s="195" cm="1">
        <f t="array" ref="AH23">FORECAST.COMPLEX(AH15:AH22,$U15:$AM22)</f>
        <v>0.39613562021133769</v>
      </c>
      <c r="AI23" s="195" cm="1">
        <f t="array" ref="AI23">FORECAST.COMPLEX(AI15:AI22,$U15:$AM22)</f>
        <v>1.7324197671344947</v>
      </c>
      <c r="AJ23" s="195" cm="1">
        <f t="array" ref="AJ23">FORECAST.COMPLEX(AJ15:AJ22,$U15:$AM22)</f>
        <v>166.14159877980126</v>
      </c>
      <c r="AK23" s="195" cm="1">
        <f t="array" ref="AK23">FORECAST.COMPLEX(AK15:AK22,$U15:$AM22)</f>
        <v>0.28787161763890934</v>
      </c>
      <c r="AL23" s="195" cm="1">
        <f t="array" ref="AL23">FORECAST.COMPLEX(AL15:AL22,$U15:$AM22)</f>
        <v>9.4671438448471381</v>
      </c>
      <c r="AM23" s="196" cm="1">
        <f t="array" ref="AM23">FORECAST.COMPLEX(AM15:AM22,$U15:$AM22)</f>
        <v>11.579435670278544</v>
      </c>
    </row>
    <row r="24" spans="2:39" x14ac:dyDescent="0.3">
      <c r="B24" s="32" t="s">
        <v>2459</v>
      </c>
      <c r="C24" s="179">
        <v>22.733464999999999</v>
      </c>
      <c r="D24" s="179">
        <v>23.128129000000001</v>
      </c>
      <c r="E24" s="179">
        <v>23.475686</v>
      </c>
      <c r="F24" s="179">
        <v>23.815995000000001</v>
      </c>
      <c r="G24" s="179">
        <v>24.190906999999999</v>
      </c>
      <c r="H24" s="179">
        <v>24.601859999999999</v>
      </c>
      <c r="I24" s="179">
        <v>24.982688</v>
      </c>
      <c r="J24" s="180">
        <v>25.364307</v>
      </c>
      <c r="K24" s="162" cm="1">
        <f t="array" ref="K24">FORECAST.COMPLEX($C24:J24,$C$14:J$32)</f>
        <v>25.670184147425381</v>
      </c>
      <c r="L24" s="162" cm="1">
        <f t="array" ref="L24">FORECAST.COMPLEX($C24:K24,$C$14:K$32)</f>
        <v>25.979514315852413</v>
      </c>
      <c r="M24" s="162" cm="1">
        <f t="array" ref="M24">FORECAST.COMPLEX($C24:L24,$C$14:L$32)</f>
        <v>26.285917391965427</v>
      </c>
      <c r="N24" s="162" cm="1">
        <f t="array" ref="N24">FORECAST.COMPLEX($C24:M24,$C$14:M$32)</f>
        <v>26.58152020652906</v>
      </c>
      <c r="O24" s="162" cm="1">
        <f t="array" ref="O24">FORECAST.COMPLEX($C24:N24,$C$14:N$32)</f>
        <v>26.866270608400143</v>
      </c>
      <c r="P24" s="163" cm="1">
        <f t="array" ref="P24">FORECAST.COMPLEX($C24:O24,$C$14:O$32)</f>
        <v>27.140459669204649</v>
      </c>
      <c r="T24" s="68">
        <v>2022</v>
      </c>
      <c r="U24" s="194" cm="1">
        <f t="array" ref="U24">FORECAST.COMPLEX(U16:U23,$U16:$AM23)</f>
        <v>40.572863055767961</v>
      </c>
      <c r="V24" s="195" cm="1">
        <f t="array" ref="V24">FORECAST.COMPLEX(V16:V23,$U16:$AM23)</f>
        <v>2.8409311489075337</v>
      </c>
      <c r="W24" s="195" cm="1">
        <f t="array" ref="W24">FORECAST.COMPLEX(W16:W23,$U16:$AM23)</f>
        <v>45.264700972508876</v>
      </c>
      <c r="X24" s="195" cm="1">
        <f t="array" ref="X24">FORECAST.COMPLEX(X16:X23,$U16:$AM23)</f>
        <v>5.5097476171211079E-2</v>
      </c>
      <c r="Y24" s="195" cm="1">
        <f t="array" ref="Y24">FORECAST.COMPLEX(Y16:Y23,$U16:$AM23)</f>
        <v>7.5688713089606258E-2</v>
      </c>
      <c r="Z24" s="195" cm="1">
        <f t="array" ref="Z24">FORECAST.COMPLEX(Z16:Z23,$U16:$AM23)</f>
        <v>34.407624477812689</v>
      </c>
      <c r="AA24" s="195" cm="1">
        <f t="array" ref="AA24">FORECAST.COMPLEX(AA16:AA23,$U16:$AM23)</f>
        <v>9.9598528715665227E-2</v>
      </c>
      <c r="AB24" s="195" cm="1">
        <f t="array" ref="AB24">FORECAST.COMPLEX(AB16:AB23,$U16:$AM23)</f>
        <v>46.164934869636312</v>
      </c>
      <c r="AC24" s="195" cm="1">
        <f t="array" ref="AC24">FORECAST.COMPLEX(AC16:AC23,$U16:$AM23)</f>
        <v>2.9837814561094254</v>
      </c>
      <c r="AD24" s="195" cm="1">
        <f t="array" ref="AD24">FORECAST.COMPLEX(AD16:AD23,$U16:$AM23)</f>
        <v>0.10769615104581025</v>
      </c>
      <c r="AE24" s="195" cm="1">
        <f t="array" ref="AE24">FORECAST.COMPLEX(AE16:AE23,$U16:$AM23)</f>
        <v>26.380900827126727</v>
      </c>
      <c r="AF24" s="195" cm="1">
        <f t="array" ref="AF24">FORECAST.COMPLEX(AF16:AF23,$U16:$AM23)</f>
        <v>9.0679209049408467</v>
      </c>
      <c r="AG24" s="195" cm="1">
        <f t="array" ref="AG24">FORECAST.COMPLEX(AG16:AG23,$U16:$AM23)</f>
        <v>10.285612827941353</v>
      </c>
      <c r="AH24" s="195" cm="1">
        <f t="array" ref="AH24">FORECAST.COMPLEX(AH16:AH23,$U16:$AM23)</f>
        <v>0.399507867269281</v>
      </c>
      <c r="AI24" s="195" cm="1">
        <f t="array" ref="AI24">FORECAST.COMPLEX(AI16:AI23,$U16:$AM23)</f>
        <v>1.7925988601213654</v>
      </c>
      <c r="AJ24" s="195" cm="1">
        <f t="array" ref="AJ24">FORECAST.COMPLEX(AJ16:AJ23,$U16:$AM23)</f>
        <v>167.63672583546523</v>
      </c>
      <c r="AK24" s="195" cm="1">
        <f t="array" ref="AK24">FORECAST.COMPLEX(AK16:AK23,$U16:$AM23)</f>
        <v>0.28824066911600049</v>
      </c>
      <c r="AL24" s="195" cm="1">
        <f t="array" ref="AL24">FORECAST.COMPLEX(AL16:AL23,$U16:$AM23)</f>
        <v>9.4580488348156244</v>
      </c>
      <c r="AM24" s="196" cm="1">
        <f t="array" ref="AM24">FORECAST.COMPLEX(AM16:AM23,$U16:$AM23)</f>
        <v>11.623363204889527</v>
      </c>
    </row>
    <row r="25" spans="2:39" x14ac:dyDescent="0.3">
      <c r="B25" s="32" t="s">
        <v>2460</v>
      </c>
      <c r="C25" s="179">
        <v>8.4299909999999993</v>
      </c>
      <c r="D25" s="179">
        <v>8.4798229999999997</v>
      </c>
      <c r="E25" s="179">
        <v>8.5463559999999994</v>
      </c>
      <c r="F25" s="179">
        <v>8.6426990000000004</v>
      </c>
      <c r="G25" s="179">
        <v>8.7366679999999999</v>
      </c>
      <c r="H25" s="179">
        <v>8.7975659999999998</v>
      </c>
      <c r="I25" s="179">
        <v>8.8405210000000007</v>
      </c>
      <c r="J25" s="180">
        <v>8.8770670000000003</v>
      </c>
      <c r="K25" s="162" cm="1">
        <f t="array" ref="K25">FORECAST.COMPLEX($C25:J25,$C$14:J$32)</f>
        <v>8.9636198051113052</v>
      </c>
      <c r="L25" s="162" cm="1">
        <f t="array" ref="L25">FORECAST.COMPLEX($C25:K25,$C$14:K$32)</f>
        <v>9.0225759787254507</v>
      </c>
      <c r="M25" s="162" cm="1">
        <f t="array" ref="M25">FORECAST.COMPLEX($C25:L25,$C$14:L$32)</f>
        <v>9.0790141194361649</v>
      </c>
      <c r="N25" s="162" cm="1">
        <f t="array" ref="N25">FORECAST.COMPLEX($C25:M25,$C$14:M$32)</f>
        <v>9.133144858313905</v>
      </c>
      <c r="O25" s="162" cm="1">
        <f t="array" ref="O25">FORECAST.COMPLEX($C25:N25,$C$14:N$32)</f>
        <v>9.185277226655602</v>
      </c>
      <c r="P25" s="163" cm="1">
        <f t="array" ref="P25">FORECAST.COMPLEX($C25:O25,$C$14:O$32)</f>
        <v>9.2354739012059053</v>
      </c>
      <c r="T25" s="68">
        <v>2023</v>
      </c>
      <c r="U25" s="194" cm="1">
        <f t="array" ref="U25">FORECAST.COMPLEX(U17:U24,$U17:$AM24)</f>
        <v>41.351107594015211</v>
      </c>
      <c r="V25" s="195" cm="1">
        <f t="array" ref="V25">FORECAST.COMPLEX(V17:V24,$U17:$AM24)</f>
        <v>2.8347111848744144</v>
      </c>
      <c r="W25" s="195" cm="1">
        <f t="array" ref="W25">FORECAST.COMPLEX(W17:W24,$U17:$AM24)</f>
        <v>45.972136268177174</v>
      </c>
      <c r="X25" s="195" cm="1">
        <f t="array" ref="X25">FORECAST.COMPLEX(X17:X24,$U17:$AM24)</f>
        <v>5.5004067778925962E-2</v>
      </c>
      <c r="Y25" s="195" cm="1">
        <f t="array" ref="Y25">FORECAST.COMPLEX(Y17:Y24,$U17:$AM24)</f>
        <v>7.5466912246142062E-2</v>
      </c>
      <c r="Z25" s="195" cm="1">
        <f t="array" ref="Z25">FORECAST.COMPLEX(Z17:Z24,$U17:$AM24)</f>
        <v>35.247402223606038</v>
      </c>
      <c r="AA25" s="195" cm="1">
        <f t="array" ref="AA25">FORECAST.COMPLEX(AA17:AA24,$U17:$AM24)</f>
        <v>0.10035494222990388</v>
      </c>
      <c r="AB25" s="195" cm="1">
        <f t="array" ref="AB25">FORECAST.COMPLEX(AB17:AB24,$U17:$AM24)</f>
        <v>46.552061680923842</v>
      </c>
      <c r="AC25" s="195" cm="1">
        <f t="array" ref="AC25">FORECAST.COMPLEX(AC17:AC24,$U17:$AM24)</f>
        <v>2.990729988213185</v>
      </c>
      <c r="AD25" s="195" cm="1">
        <f t="array" ref="AD25">FORECAST.COMPLEX(AD17:AD24,$U17:$AM24)</f>
        <v>0.10811965942812683</v>
      </c>
      <c r="AE25" s="195" cm="1">
        <f t="array" ref="AE25">FORECAST.COMPLEX(AE17:AE24,$U17:$AM24)</f>
        <v>26.706398689855195</v>
      </c>
      <c r="AF25" s="195" cm="1">
        <f t="array" ref="AF25">FORECAST.COMPLEX(AF17:AF24,$U17:$AM24)</f>
        <v>9.1132358841566194</v>
      </c>
      <c r="AG25" s="195" cm="1">
        <f t="array" ref="AG25">FORECAST.COMPLEX(AG17:AG24,$U17:$AM24)</f>
        <v>10.362740715147099</v>
      </c>
      <c r="AH25" s="195" cm="1">
        <f t="array" ref="AH25">FORECAST.COMPLEX(AH17:AH24,$U17:$AM24)</f>
        <v>0.40274799048940091</v>
      </c>
      <c r="AI25" s="195" cm="1">
        <f t="array" ref="AI25">FORECAST.COMPLEX(AI17:AI24,$U17:$AM24)</f>
        <v>1.8470125720096155</v>
      </c>
      <c r="AJ25" s="195" cm="1">
        <f t="array" ref="AJ25">FORECAST.COMPLEX(AJ17:AJ24,$U17:$AM24)</f>
        <v>169.09245065265546</v>
      </c>
      <c r="AK25" s="195" cm="1">
        <f t="array" ref="AK25">FORECAST.COMPLEX(AK17:AK24,$U17:$AM24)</f>
        <v>0.28860431415773835</v>
      </c>
      <c r="AL25" s="195" cm="1">
        <f t="array" ref="AL25">FORECAST.COMPLEX(AL17:AL24,$U17:$AM24)</f>
        <v>9.4482211479473399</v>
      </c>
      <c r="AM25" s="196" cm="1">
        <f t="array" ref="AM25">FORECAST.COMPLEX(AM17:AM24,$U17:$AM24)</f>
        <v>11.668010516789872</v>
      </c>
    </row>
    <row r="26" spans="2:39" x14ac:dyDescent="0.3">
      <c r="B26" s="32" t="s">
        <v>2461</v>
      </c>
      <c r="C26" s="179">
        <v>9.2957839999999994</v>
      </c>
      <c r="D26" s="179">
        <v>9.4168009999999995</v>
      </c>
      <c r="E26" s="179">
        <v>9.5350789999999996</v>
      </c>
      <c r="F26" s="179">
        <v>9.6493409999999997</v>
      </c>
      <c r="G26" s="179">
        <v>9.7578119999999995</v>
      </c>
      <c r="H26" s="179">
        <v>9.8540329999999994</v>
      </c>
      <c r="I26" s="179">
        <v>9.9397710000000004</v>
      </c>
      <c r="J26" s="180">
        <v>10.023318</v>
      </c>
      <c r="K26" s="162" cm="1">
        <f t="array" ref="K26">FORECAST.COMPLEX($C26:J26,$C$14:J$32)</f>
        <v>10.122255231334641</v>
      </c>
      <c r="L26" s="162" cm="1">
        <f t="array" ref="L26">FORECAST.COMPLEX($C26:K26,$C$14:K$32)</f>
        <v>10.208303163441643</v>
      </c>
      <c r="M26" s="162" cm="1">
        <f t="array" ref="M26">FORECAST.COMPLEX($C26:L26,$C$14:L$32)</f>
        <v>10.291096872058606</v>
      </c>
      <c r="N26" s="162" cm="1">
        <f t="array" ref="N26">FORECAST.COMPLEX($C26:M26,$C$14:M$32)</f>
        <v>10.370366406614194</v>
      </c>
      <c r="O26" s="162" cm="1">
        <f t="array" ref="O26">FORECAST.COMPLEX($C26:N26,$C$14:N$32)</f>
        <v>10.446719627615519</v>
      </c>
      <c r="P26" s="163" cm="1">
        <f t="array" ref="P26">FORECAST.COMPLEX($C26:O26,$C$14:O$32)</f>
        <v>10.520239945059966</v>
      </c>
      <c r="T26" s="68">
        <v>2024</v>
      </c>
      <c r="U26" s="194" cm="1">
        <f t="array" ref="U26">FORECAST.COMPLEX(U18:U25,$U18:$AM25)</f>
        <v>42.110103825753121</v>
      </c>
      <c r="V26" s="195" cm="1">
        <f t="array" ref="V26">FORECAST.COMPLEX(V18:V25,$U18:$AM25)</f>
        <v>2.8287254204913852</v>
      </c>
      <c r="W26" s="195" cm="1">
        <f t="array" ref="W26">FORECAST.COMPLEX(W18:W25,$U18:$AM25)</f>
        <v>46.645590249599024</v>
      </c>
      <c r="X26" s="195" cm="1">
        <f t="array" ref="X26">FORECAST.COMPLEX(X18:X25,$U18:$AM25)</f>
        <v>5.4926777529111001E-2</v>
      </c>
      <c r="Y26" s="195" cm="1">
        <f t="array" ref="Y26">FORECAST.COMPLEX(Y18:Y25,$U18:$AM25)</f>
        <v>7.5145642767493068E-2</v>
      </c>
      <c r="Z26" s="195" cm="1">
        <f t="array" ref="Z26">FORECAST.COMPLEX(Z18:Z25,$U18:$AM25)</f>
        <v>36.045554218056246</v>
      </c>
      <c r="AA26" s="195" cm="1">
        <f t="array" ref="AA26">FORECAST.COMPLEX(AA18:AA25,$U18:$AM25)</f>
        <v>0.10109401710210777</v>
      </c>
      <c r="AB26" s="195" cm="1">
        <f t="array" ref="AB26">FORECAST.COMPLEX(AB18:AB25,$U18:$AM25)</f>
        <v>46.923635485187766</v>
      </c>
      <c r="AC26" s="195" cm="1">
        <f t="array" ref="AC26">FORECAST.COMPLEX(AC18:AC25,$U18:$AM25)</f>
        <v>2.9979550335849741</v>
      </c>
      <c r="AD26" s="195" cm="1">
        <f t="array" ref="AD26">FORECAST.COMPLEX(AD18:AD25,$U18:$AM25)</f>
        <v>0.10853369208984583</v>
      </c>
      <c r="AE26" s="195" cm="1">
        <f t="array" ref="AE26">FORECAST.COMPLEX(AE18:AE25,$U18:$AM25)</f>
        <v>27.011991792642103</v>
      </c>
      <c r="AF26" s="195" cm="1">
        <f t="array" ref="AF26">FORECAST.COMPLEX(AF18:AF25,$U18:$AM25)</f>
        <v>9.1645393507913635</v>
      </c>
      <c r="AG26" s="195" cm="1">
        <f t="array" ref="AG26">FORECAST.COMPLEX(AG18:AG25,$U18:$AM25)</f>
        <v>10.439562581432524</v>
      </c>
      <c r="AH26" s="195" cm="1">
        <f t="array" ref="AH26">FORECAST.COMPLEX(AH18:AH25,$U18:$AM25)</f>
        <v>0.40582022768505094</v>
      </c>
      <c r="AI26" s="195" cm="1">
        <f t="array" ref="AI26">FORECAST.COMPLEX(AI18:AI25,$U18:$AM25)</f>
        <v>1.8953682395878415</v>
      </c>
      <c r="AJ26" s="195" cm="1">
        <f t="array" ref="AJ26">FORECAST.COMPLEX(AJ18:AJ25,$U18:$AM25)</f>
        <v>170.48925910916807</v>
      </c>
      <c r="AK26" s="195" cm="1">
        <f t="array" ref="AK26">FORECAST.COMPLEX(AK18:AK25,$U18:$AM25)</f>
        <v>0.28896164740527736</v>
      </c>
      <c r="AL26" s="195" cm="1">
        <f t="array" ref="AL26">FORECAST.COMPLEX(AL18:AL25,$U18:$AM25)</f>
        <v>9.4420967541791221</v>
      </c>
      <c r="AM26" s="196" cm="1">
        <f t="array" ref="AM26">FORECAST.COMPLEX(AM18:AM25,$U18:$AM25)</f>
        <v>11.712836265047756</v>
      </c>
    </row>
    <row r="27" spans="2:39" x14ac:dyDescent="0.3">
      <c r="B27" s="32" t="s">
        <v>2462</v>
      </c>
      <c r="C27" s="179">
        <v>0.36358400000000002</v>
      </c>
      <c r="D27" s="179">
        <v>0.36716799999999999</v>
      </c>
      <c r="E27" s="179">
        <v>0.37063299999999999</v>
      </c>
      <c r="F27" s="179">
        <v>0.37420599999999998</v>
      </c>
      <c r="G27" s="179">
        <v>0.37793100000000002</v>
      </c>
      <c r="H27" s="179">
        <v>0.38176100000000002</v>
      </c>
      <c r="I27" s="179">
        <v>0.38563999999999998</v>
      </c>
      <c r="J27" s="180">
        <v>0.38948199999999999</v>
      </c>
      <c r="K27" s="162" cm="1">
        <f t="array" ref="K27">FORECAST.COMPLEX($C27:J27,$C$14:J$32)</f>
        <v>0.39251158586094176</v>
      </c>
      <c r="L27" s="162" cm="1">
        <f t="array" ref="L27">FORECAST.COMPLEX($C27:K27,$C$14:K$32)</f>
        <v>0.39558885836477936</v>
      </c>
      <c r="M27" s="162" cm="1">
        <f t="array" ref="M27">FORECAST.COMPLEX($C27:L27,$C$14:L$32)</f>
        <v>0.39863652001618166</v>
      </c>
      <c r="N27" s="162" cm="1">
        <f t="array" ref="N27">FORECAST.COMPLEX($C27:M27,$C$14:M$32)</f>
        <v>0.40157675875736831</v>
      </c>
      <c r="O27" s="162" cm="1">
        <f t="array" ref="O27">FORECAST.COMPLEX($C27:N27,$C$14:N$32)</f>
        <v>0.40440906773709051</v>
      </c>
      <c r="P27" s="163" cm="1">
        <f t="array" ref="P27">FORECAST.COMPLEX($C27:O27,$C$14:O$32)</f>
        <v>0.40713633346187167</v>
      </c>
      <c r="T27" s="69">
        <v>2025</v>
      </c>
      <c r="U27" s="197" cm="1">
        <f t="array" ref="U27">FORECAST.COMPLEX(U19:U26,$U19:$AM26)</f>
        <v>42.842825445168515</v>
      </c>
      <c r="V27" s="198" cm="1">
        <f t="array" ref="V27">FORECAST.COMPLEX(V19:V26,$U19:$AM26)</f>
        <v>2.824067204723681</v>
      </c>
      <c r="W27" s="198" cm="1">
        <f t="array" ref="W27">FORECAST.COMPLEX(W19:W26,$U19:$AM26)</f>
        <v>47.289823963785871</v>
      </c>
      <c r="X27" s="198" cm="1">
        <f t="array" ref="X27">FORECAST.COMPLEX(X19:X26,$U19:$AM26)</f>
        <v>5.4859069021614547E-2</v>
      </c>
      <c r="Y27" s="198" cm="1">
        <f t="array" ref="Y27">FORECAST.COMPLEX(Y19:Y26,$U19:$AM26)</f>
        <v>7.4776612516978716E-2</v>
      </c>
      <c r="Z27" s="198" cm="1">
        <f t="array" ref="Z27">FORECAST.COMPLEX(Z19:Z26,$U19:$AM26)</f>
        <v>36.803950392048364</v>
      </c>
      <c r="AA27" s="198" cm="1">
        <f t="array" ref="AA27">FORECAST.COMPLEX(AA19:AA26,$U19:$AM26)</f>
        <v>0.10180927053616898</v>
      </c>
      <c r="AB27" s="198" cm="1">
        <f t="array" ref="AB27">FORECAST.COMPLEX(AB19:AB26,$U19:$AM26)</f>
        <v>47.279865769837784</v>
      </c>
      <c r="AC27" s="198" cm="1">
        <f t="array" ref="AC27">FORECAST.COMPLEX(AC19:AC26,$U19:$AM26)</f>
        <v>3.0052103473800096</v>
      </c>
      <c r="AD27" s="198" cm="1">
        <f t="array" ref="AD27">FORECAST.COMPLEX(AD19:AD26,$U19:$AM26)</f>
        <v>0.10893272623325705</v>
      </c>
      <c r="AE27" s="198" cm="1">
        <f t="array" ref="AE27">FORECAST.COMPLEX(AE19:AE26,$U19:$AM26)</f>
        <v>27.309515665090796</v>
      </c>
      <c r="AF27" s="198" cm="1">
        <f t="array" ref="AF27">FORECAST.COMPLEX(AF19:AF26,$U19:$AM26)</f>
        <v>9.2173283752821344</v>
      </c>
      <c r="AG27" s="198" cm="1">
        <f t="array" ref="AG27">FORECAST.COMPLEX(AG19:AG26,$U19:$AM26)</f>
        <v>10.515191430372022</v>
      </c>
      <c r="AH27" s="198" cm="1">
        <f t="array" ref="AH27">FORECAST.COMPLEX(AH19:AH26,$U19:$AM26)</f>
        <v>0.4087502891161372</v>
      </c>
      <c r="AI27" s="198" cm="1">
        <f t="array" ref="AI27">FORECAST.COMPLEX(AI19:AI26,$U19:$AM26)</f>
        <v>1.9405885278765067</v>
      </c>
      <c r="AJ27" s="198" cm="1">
        <f t="array" ref="AJ27">FORECAST.COMPLEX(AJ19:AJ26,$U19:$AM26)</f>
        <v>171.82644040341597</v>
      </c>
      <c r="AK27" s="198" cm="1">
        <f t="array" ref="AK27">FORECAST.COMPLEX(AK19:AK26,$U19:$AM26)</f>
        <v>0.2893080841309239</v>
      </c>
      <c r="AL27" s="198" cm="1">
        <f t="array" ref="AL27">FORECAST.COMPLEX(AL19:AL26,$U19:$AM26)</f>
        <v>9.4387058203928849</v>
      </c>
      <c r="AM27" s="199" cm="1">
        <f t="array" ref="AM27">FORECAST.COMPLEX(AM19:AM26,$U19:$AM26)</f>
        <v>11.754030040173712</v>
      </c>
    </row>
    <row r="28" spans="2:39" x14ac:dyDescent="0.3">
      <c r="B28" s="32" t="s">
        <v>2463</v>
      </c>
      <c r="C28" s="179">
        <v>1.2999430000000001</v>
      </c>
      <c r="D28" s="179">
        <v>1.315029</v>
      </c>
      <c r="E28" s="179">
        <v>1.3360749999999999</v>
      </c>
      <c r="F28" s="179">
        <v>1.3718509999999999</v>
      </c>
      <c r="G28" s="179">
        <v>1.425791</v>
      </c>
      <c r="H28" s="179">
        <v>1.4940739999999999</v>
      </c>
      <c r="I28" s="179">
        <v>1.569439</v>
      </c>
      <c r="J28" s="180">
        <v>1.6411720000000001</v>
      </c>
      <c r="K28" s="162" cm="1">
        <f t="array" ref="K28">FORECAST.COMPLEX($C28:J28,$C$14:J$32)</f>
        <v>1.6676238456147425</v>
      </c>
      <c r="L28" s="162" cm="1">
        <f t="array" ref="L28">FORECAST.COMPLEX($C28:K28,$C$14:K$32)</f>
        <v>1.713369552450382</v>
      </c>
      <c r="M28" s="162" cm="1">
        <f t="array" ref="M28">FORECAST.COMPLEX($C28:L28,$C$14:L$32)</f>
        <v>1.7590251951884723</v>
      </c>
      <c r="N28" s="162" cm="1">
        <f t="array" ref="N28">FORECAST.COMPLEX($C28:M28,$C$14:M$32)</f>
        <v>1.8031065688986327</v>
      </c>
      <c r="O28" s="162" cm="1">
        <f t="array" ref="O28">FORECAST.COMPLEX($C28:N28,$C$14:N$32)</f>
        <v>1.8455750142133451</v>
      </c>
      <c r="P28" s="163" cm="1">
        <f t="array" ref="P28">FORECAST.COMPLEX($C28:O28,$C$14:O$32)</f>
        <v>1.8864695621592422</v>
      </c>
    </row>
    <row r="29" spans="2:39" x14ac:dyDescent="0.3">
      <c r="B29" s="32" t="s">
        <v>2464</v>
      </c>
      <c r="C29" s="179">
        <v>151.00780700000001</v>
      </c>
      <c r="D29" s="179">
        <v>152.76467600000001</v>
      </c>
      <c r="E29" s="179">
        <v>154.52016699999999</v>
      </c>
      <c r="F29" s="179">
        <v>156.25627600000001</v>
      </c>
      <c r="G29" s="179">
        <v>157.97084000000001</v>
      </c>
      <c r="H29" s="179">
        <v>159.670593</v>
      </c>
      <c r="I29" s="179">
        <v>161.35603900000001</v>
      </c>
      <c r="J29" s="180">
        <v>163.04616100000001</v>
      </c>
      <c r="K29" s="162" cm="1">
        <f t="array" ref="K29">FORECAST.COMPLEX($C29:J29,$C$14:J$32)</f>
        <v>164.42303413689464</v>
      </c>
      <c r="L29" s="162" cm="1">
        <f t="array" ref="L29">FORECAST.COMPLEX($C29:K29,$C$14:K$32)</f>
        <v>165.89464810808585</v>
      </c>
      <c r="M29" s="162" cm="1">
        <f t="array" ref="M29">FORECAST.COMPLEX($C29:L29,$C$14:L$32)</f>
        <v>167.28503216323631</v>
      </c>
      <c r="N29" s="162" cm="1">
        <f t="array" ref="N29">FORECAST.COMPLEX($C29:M29,$C$14:M$32)</f>
        <v>168.62616462583583</v>
      </c>
      <c r="O29" s="162" cm="1">
        <f t="array" ref="O29">FORECAST.COMPLEX($C29:N29,$C$14:N$32)</f>
        <v>169.91803541134922</v>
      </c>
      <c r="P29" s="163" cm="1">
        <f t="array" ref="P29">FORECAST.COMPLEX($C29:O29,$C$14:O$32)</f>
        <v>171.16198869837766</v>
      </c>
    </row>
    <row r="30" spans="2:39" x14ac:dyDescent="0.3">
      <c r="B30" s="32" t="s">
        <v>2465</v>
      </c>
      <c r="C30" s="179">
        <v>0.28370000000000001</v>
      </c>
      <c r="D30" s="179">
        <v>0.28429599999999999</v>
      </c>
      <c r="E30" s="179">
        <v>0.28482499999999999</v>
      </c>
      <c r="F30" s="179">
        <v>0.28532400000000002</v>
      </c>
      <c r="G30" s="179">
        <v>0.28579599999999999</v>
      </c>
      <c r="H30" s="179">
        <v>0.28623300000000002</v>
      </c>
      <c r="I30" s="179">
        <v>0.28664099999999998</v>
      </c>
      <c r="J30" s="180">
        <v>0.28702499999999997</v>
      </c>
      <c r="K30" s="162" cm="1">
        <f t="array" ref="K30">FORECAST.COMPLEX($C30:J30,$C$14:J$32)</f>
        <v>0.28745407695555281</v>
      </c>
      <c r="L30" s="162" cm="1">
        <f t="array" ref="L30">FORECAST.COMPLEX($C30:K30,$C$14:K$32)</f>
        <v>0.28784036793477336</v>
      </c>
      <c r="M30" s="162" cm="1">
        <f t="array" ref="M30">FORECAST.COMPLEX($C30:L30,$C$14:L$32)</f>
        <v>0.28821233388429557</v>
      </c>
      <c r="N30" s="162" cm="1">
        <f t="array" ref="N30">FORECAST.COMPLEX($C30:M30,$C$14:M$32)</f>
        <v>0.28856833838514967</v>
      </c>
      <c r="O30" s="162" cm="1">
        <f t="array" ref="O30">FORECAST.COMPLEX($C30:N30,$C$14:N$32)</f>
        <v>0.28891124997650403</v>
      </c>
      <c r="P30" s="163" cm="1">
        <f t="array" ref="P30">FORECAST.COMPLEX($C30:O30,$C$14:O$32)</f>
        <v>0.28924143945164382</v>
      </c>
    </row>
    <row r="31" spans="2:39" x14ac:dyDescent="0.3">
      <c r="B31" s="32" t="s">
        <v>2466</v>
      </c>
      <c r="C31" s="179">
        <v>9.4644949999999994</v>
      </c>
      <c r="D31" s="179">
        <v>9.4659969999999998</v>
      </c>
      <c r="E31" s="179">
        <v>9.4745109999999997</v>
      </c>
      <c r="F31" s="179">
        <v>9.4896159999999998</v>
      </c>
      <c r="G31" s="179">
        <v>9.5015339999999995</v>
      </c>
      <c r="H31" s="179">
        <v>9.4982640000000007</v>
      </c>
      <c r="I31" s="179">
        <v>9.4834990000000001</v>
      </c>
      <c r="J31" s="180">
        <v>9.4668559999999999</v>
      </c>
      <c r="K31" s="162" cm="1">
        <f t="array" ref="K31">FORECAST.COMPLEX($C31:J31,$C$14:J$32)</f>
        <v>9.4596131063027169</v>
      </c>
      <c r="L31" s="162" cm="1">
        <f t="array" ref="L31">FORECAST.COMPLEX($C31:K31,$C$14:K$32)</f>
        <v>9.4611941782876912</v>
      </c>
      <c r="M31" s="162" cm="1">
        <f t="array" ref="M31">FORECAST.COMPLEX($C31:L31,$C$14:L$32)</f>
        <v>9.4603234118160771</v>
      </c>
      <c r="N31" s="162" cm="1">
        <f t="array" ref="N31">FORECAST.COMPLEX($C31:M31,$C$14:M$32)</f>
        <v>9.4584077801018669</v>
      </c>
      <c r="O31" s="162" cm="1">
        <f t="array" ref="O31">FORECAST.COMPLEX($C31:N31,$C$14:N$32)</f>
        <v>9.456353212585892</v>
      </c>
      <c r="P31" s="163" cm="1">
        <f t="array" ref="P31">FORECAST.COMPLEX($C31:O31,$C$14:O$32)</f>
        <v>9.4543487930921088</v>
      </c>
    </row>
    <row r="32" spans="2:39" x14ac:dyDescent="0.3">
      <c r="B32" s="35" t="s">
        <v>2467</v>
      </c>
      <c r="C32" s="181">
        <v>11.106932</v>
      </c>
      <c r="D32" s="181">
        <v>11.159407</v>
      </c>
      <c r="E32" s="181">
        <v>11.209057</v>
      </c>
      <c r="F32" s="181">
        <v>11.274196</v>
      </c>
      <c r="G32" s="181">
        <v>11.331422</v>
      </c>
      <c r="H32" s="181">
        <v>11.375158000000001</v>
      </c>
      <c r="I32" s="181">
        <v>11.427054</v>
      </c>
      <c r="J32" s="182">
        <v>11.484055</v>
      </c>
      <c r="K32" s="167" cm="1">
        <f t="array" ref="K32">FORECAST.COMPLEX($C32:J32,$C$14:J$32)</f>
        <v>11.527303186415429</v>
      </c>
      <c r="L32" s="167" cm="1">
        <f t="array" ref="L32">FORECAST.COMPLEX($C32:K32,$C$14:K$32)</f>
        <v>11.57367768812748</v>
      </c>
      <c r="M32" s="167" cm="1">
        <f t="array" ref="M32">FORECAST.COMPLEX($C32:L32,$C$14:L$32)</f>
        <v>11.617531741322352</v>
      </c>
      <c r="N32" s="167" cm="1">
        <f t="array" ref="N32">FORECAST.COMPLEX($C32:M32,$C$14:M$32)</f>
        <v>11.659830740068291</v>
      </c>
      <c r="O32" s="167" cm="1">
        <f t="array" ref="O32">FORECAST.COMPLEX($C32:N32,$C$14:N$32)</f>
        <v>11.700576202503694</v>
      </c>
      <c r="P32" s="168" cm="1">
        <f t="array" ref="P32">FORECAST.COMPLEX($C32:O32,$C$14:O$32)</f>
        <v>11.739810509824892</v>
      </c>
    </row>
    <row r="33" spans="2:16" x14ac:dyDescent="0.3">
      <c r="B33" s="171" t="s">
        <v>2468</v>
      </c>
      <c r="C33" s="172">
        <v>0.33800000000000002</v>
      </c>
      <c r="D33" s="172">
        <v>0.34571499999999999</v>
      </c>
      <c r="E33" s="172">
        <v>0.35336600000000001</v>
      </c>
      <c r="F33" s="172">
        <v>0.360933</v>
      </c>
      <c r="G33" s="172">
        <v>0.36840000000000001</v>
      </c>
      <c r="H33" s="172">
        <v>0.37576900000000002</v>
      </c>
      <c r="I33" s="172">
        <v>0.38307099999999999</v>
      </c>
      <c r="J33" s="173">
        <v>0.39035300000000001</v>
      </c>
      <c r="K33" s="162"/>
      <c r="L33" s="162"/>
      <c r="M33" s="162"/>
      <c r="N33" s="162"/>
      <c r="O33" s="162"/>
      <c r="P33" s="162"/>
    </row>
    <row r="34" spans="2:16" x14ac:dyDescent="0.3">
      <c r="B34" s="174" t="s">
        <v>2469</v>
      </c>
      <c r="C34" s="175">
        <v>9.7292480000000001</v>
      </c>
      <c r="D34" s="175">
        <v>10.004588</v>
      </c>
      <c r="E34" s="175">
        <v>10.286842</v>
      </c>
      <c r="F34" s="175">
        <v>10.575951999999999</v>
      </c>
      <c r="G34" s="175">
        <v>10.872066999999999</v>
      </c>
      <c r="H34" s="175">
        <v>11.175204000000001</v>
      </c>
      <c r="I34" s="175">
        <v>11.485048000000001</v>
      </c>
      <c r="J34" s="169">
        <v>11.801151000000001</v>
      </c>
      <c r="K34" s="162"/>
      <c r="L34" s="162"/>
      <c r="M34" s="162"/>
      <c r="N34" s="162"/>
      <c r="O34" s="162"/>
      <c r="P34" s="162"/>
    </row>
    <row r="35" spans="2:16" x14ac:dyDescent="0.3">
      <c r="B35" s="174" t="s">
        <v>2470</v>
      </c>
      <c r="C35" s="175">
        <v>6.4797999999999994E-2</v>
      </c>
      <c r="D35" s="175">
        <v>6.5001000000000003E-2</v>
      </c>
      <c r="E35" s="175">
        <v>6.5138000000000001E-2</v>
      </c>
      <c r="F35" s="175">
        <v>6.5237000000000003E-2</v>
      </c>
      <c r="G35" s="175">
        <v>6.4554E-2</v>
      </c>
      <c r="H35" s="175">
        <v>6.3872999999999999E-2</v>
      </c>
      <c r="I35" s="175">
        <v>6.3920000000000005E-2</v>
      </c>
      <c r="J35" s="169">
        <v>6.3918000000000003E-2</v>
      </c>
      <c r="K35" s="162"/>
      <c r="L35" s="162"/>
      <c r="M35" s="162"/>
      <c r="N35" s="162"/>
      <c r="O35" s="162"/>
      <c r="P35" s="162"/>
    </row>
    <row r="36" spans="2:16" x14ac:dyDescent="0.3">
      <c r="B36" s="174" t="s">
        <v>2471</v>
      </c>
      <c r="C36" s="175">
        <v>0.70158299999999996</v>
      </c>
      <c r="D36" s="175">
        <v>0.71023800000000004</v>
      </c>
      <c r="E36" s="175">
        <v>0.71905600000000003</v>
      </c>
      <c r="F36" s="175">
        <v>0.72787599999999997</v>
      </c>
      <c r="G36" s="175">
        <v>0.73670899999999995</v>
      </c>
      <c r="H36" s="175">
        <v>0.74556800000000001</v>
      </c>
      <c r="I36" s="175">
        <v>0.75439400000000001</v>
      </c>
      <c r="J36" s="169">
        <v>0.76309199999999999</v>
      </c>
      <c r="K36" s="162"/>
      <c r="L36" s="162"/>
      <c r="M36" s="162"/>
      <c r="N36" s="162"/>
      <c r="O36" s="162"/>
      <c r="P36" s="162"/>
    </row>
    <row r="37" spans="2:16" x14ac:dyDescent="0.3">
      <c r="B37" s="174" t="s">
        <v>2472</v>
      </c>
      <c r="C37" s="175">
        <v>10.377675999999999</v>
      </c>
      <c r="D37" s="175">
        <v>10.542376000000001</v>
      </c>
      <c r="E37" s="175">
        <v>10.706517</v>
      </c>
      <c r="F37" s="175">
        <v>10.869730000000001</v>
      </c>
      <c r="G37" s="175">
        <v>11.031813</v>
      </c>
      <c r="H37" s="175">
        <v>11.192854000000001</v>
      </c>
      <c r="I37" s="175">
        <v>11.353142</v>
      </c>
      <c r="J37" s="169">
        <v>11.5131</v>
      </c>
      <c r="K37" s="162"/>
      <c r="L37" s="162"/>
      <c r="M37" s="162"/>
      <c r="N37" s="162"/>
      <c r="O37" s="162"/>
      <c r="P37" s="162"/>
    </row>
    <row r="38" spans="2:16" x14ac:dyDescent="0.3">
      <c r="B38" s="174" t="s">
        <v>2473</v>
      </c>
      <c r="C38" s="175">
        <v>3.6049720000000001</v>
      </c>
      <c r="D38" s="175">
        <v>3.542605</v>
      </c>
      <c r="E38" s="175">
        <v>3.4821040000000001</v>
      </c>
      <c r="F38" s="175">
        <v>3.4293610000000001</v>
      </c>
      <c r="G38" s="175">
        <v>3.3862670000000001</v>
      </c>
      <c r="H38" s="175">
        <v>3.3515269999999999</v>
      </c>
      <c r="I38" s="175">
        <v>3.3239290000000001</v>
      </c>
      <c r="J38" s="169">
        <v>3.3010000000000002</v>
      </c>
      <c r="K38" s="162"/>
      <c r="L38" s="162"/>
      <c r="M38" s="162"/>
      <c r="N38" s="162"/>
      <c r="O38" s="162"/>
      <c r="P38" s="162"/>
    </row>
    <row r="39" spans="2:16" x14ac:dyDescent="0.3">
      <c r="B39" s="174" t="s">
        <v>2474</v>
      </c>
      <c r="C39" s="175">
        <v>2.0395509999999999</v>
      </c>
      <c r="D39" s="175">
        <v>2.0625360000000001</v>
      </c>
      <c r="E39" s="175">
        <v>2.0886140000000002</v>
      </c>
      <c r="F39" s="175">
        <v>2.1207159999999998</v>
      </c>
      <c r="G39" s="175">
        <v>2.1599439999999999</v>
      </c>
      <c r="H39" s="175">
        <v>2.2051280000000002</v>
      </c>
      <c r="I39" s="175">
        <v>2.2541259999999999</v>
      </c>
      <c r="J39" s="169">
        <v>2.3036970000000001</v>
      </c>
      <c r="K39" s="162"/>
      <c r="L39" s="162"/>
      <c r="M39" s="162"/>
      <c r="N39" s="162"/>
      <c r="O39" s="162"/>
      <c r="P39" s="162"/>
    </row>
    <row r="40" spans="2:16" x14ac:dyDescent="0.3">
      <c r="B40" s="174" t="s">
        <v>2475</v>
      </c>
      <c r="C40" s="175">
        <v>199.287296</v>
      </c>
      <c r="D40" s="175">
        <v>201.03590299999999</v>
      </c>
      <c r="E40" s="175">
        <v>202.763735</v>
      </c>
      <c r="F40" s="175">
        <v>204.47176899999999</v>
      </c>
      <c r="G40" s="175">
        <v>206.16305800000001</v>
      </c>
      <c r="H40" s="175">
        <v>207.833831</v>
      </c>
      <c r="I40" s="175">
        <v>209.46933300000001</v>
      </c>
      <c r="J40" s="169">
        <v>211.04952700000001</v>
      </c>
      <c r="K40" s="162"/>
      <c r="L40" s="162"/>
      <c r="M40" s="162"/>
      <c r="N40" s="162"/>
      <c r="O40" s="162"/>
      <c r="P40" s="162"/>
    </row>
    <row r="41" spans="2:16" x14ac:dyDescent="0.3">
      <c r="B41" s="174" t="s">
        <v>2476</v>
      </c>
      <c r="C41" s="175">
        <v>2.8649999999999998E-2</v>
      </c>
      <c r="D41" s="175">
        <v>2.8847000000000001E-2</v>
      </c>
      <c r="E41" s="175">
        <v>2.8989000000000001E-2</v>
      </c>
      <c r="F41" s="175">
        <v>2.9152000000000001E-2</v>
      </c>
      <c r="G41" s="175">
        <v>2.9354999999999999E-2</v>
      </c>
      <c r="H41" s="175">
        <v>2.9576999999999999E-2</v>
      </c>
      <c r="I41" s="175">
        <v>2.9801999999999999E-2</v>
      </c>
      <c r="J41" s="169">
        <v>3.0030000000000001E-2</v>
      </c>
      <c r="K41" s="162"/>
      <c r="L41" s="162"/>
      <c r="M41" s="162"/>
      <c r="N41" s="162"/>
      <c r="O41" s="162"/>
      <c r="P41" s="162"/>
    </row>
    <row r="42" spans="2:16" x14ac:dyDescent="0.3">
      <c r="B42" s="174" t="s">
        <v>2477</v>
      </c>
      <c r="C42" s="175">
        <v>0.39898899999999998</v>
      </c>
      <c r="D42" s="175">
        <v>0.40442099999999997</v>
      </c>
      <c r="E42" s="175">
        <v>0.40976899999999999</v>
      </c>
      <c r="F42" s="175">
        <v>0.41490700000000003</v>
      </c>
      <c r="G42" s="175">
        <v>0.41980000000000001</v>
      </c>
      <c r="H42" s="175">
        <v>0.42447299999999999</v>
      </c>
      <c r="I42" s="175">
        <v>0.42896200000000001</v>
      </c>
      <c r="J42" s="169">
        <v>0.43328499999999998</v>
      </c>
      <c r="K42" s="162"/>
      <c r="L42" s="162"/>
      <c r="M42" s="162"/>
      <c r="N42" s="162"/>
      <c r="O42" s="162"/>
      <c r="P42" s="162"/>
    </row>
    <row r="43" spans="2:16" x14ac:dyDescent="0.3">
      <c r="B43" s="174" t="s">
        <v>2478</v>
      </c>
      <c r="C43" s="175">
        <v>7.3058880000000004</v>
      </c>
      <c r="D43" s="175">
        <v>7.2651149999999998</v>
      </c>
      <c r="E43" s="175">
        <v>7.2239380000000004</v>
      </c>
      <c r="F43" s="175">
        <v>7.1779909999999996</v>
      </c>
      <c r="G43" s="175">
        <v>7.1278220000000001</v>
      </c>
      <c r="H43" s="175">
        <v>7.0759470000000002</v>
      </c>
      <c r="I43" s="175">
        <v>7.0250370000000002</v>
      </c>
      <c r="J43" s="169">
        <v>6.9757610000000003</v>
      </c>
      <c r="K43" s="162"/>
      <c r="L43" s="162"/>
      <c r="M43" s="162"/>
      <c r="N43" s="162"/>
      <c r="O43" s="162"/>
      <c r="P43" s="162"/>
    </row>
    <row r="44" spans="2:16" x14ac:dyDescent="0.3">
      <c r="B44" s="174" t="s">
        <v>2479</v>
      </c>
      <c r="C44" s="175">
        <v>16.571245999999999</v>
      </c>
      <c r="D44" s="175">
        <v>17.072775</v>
      </c>
      <c r="E44" s="175">
        <v>17.586016999999998</v>
      </c>
      <c r="F44" s="175">
        <v>18.110624000000001</v>
      </c>
      <c r="G44" s="175">
        <v>18.646377999999999</v>
      </c>
      <c r="H44" s="175">
        <v>19.193283999999998</v>
      </c>
      <c r="I44" s="175">
        <v>19.751535000000001</v>
      </c>
      <c r="J44" s="169">
        <v>20.321377999999999</v>
      </c>
      <c r="K44" s="162"/>
      <c r="L44" s="162"/>
      <c r="M44" s="162"/>
      <c r="N44" s="162"/>
      <c r="O44" s="162"/>
      <c r="P44" s="162"/>
    </row>
    <row r="45" spans="2:16" x14ac:dyDescent="0.3">
      <c r="B45" s="174" t="s">
        <v>2480</v>
      </c>
      <c r="C45" s="175">
        <v>9.2459880000000005</v>
      </c>
      <c r="D45" s="175">
        <v>9.5402889999999996</v>
      </c>
      <c r="E45" s="175">
        <v>9.8442969999999992</v>
      </c>
      <c r="F45" s="175">
        <v>10.160030000000001</v>
      </c>
      <c r="G45" s="175">
        <v>10.487997999999999</v>
      </c>
      <c r="H45" s="175">
        <v>10.827024</v>
      </c>
      <c r="I45" s="175">
        <v>11.175378</v>
      </c>
      <c r="J45" s="169">
        <v>11.53058</v>
      </c>
      <c r="K45" s="162"/>
      <c r="L45" s="162"/>
      <c r="M45" s="162"/>
      <c r="N45" s="162"/>
      <c r="O45" s="162"/>
      <c r="P45" s="162"/>
    </row>
    <row r="46" spans="2:16" x14ac:dyDescent="0.3">
      <c r="B46" s="174" t="s">
        <v>2481</v>
      </c>
      <c r="C46" s="175">
        <v>0.50523499999999999</v>
      </c>
      <c r="D46" s="175">
        <v>0.51174799999999998</v>
      </c>
      <c r="E46" s="175">
        <v>0.51826899999999998</v>
      </c>
      <c r="F46" s="175">
        <v>0.52474299999999996</v>
      </c>
      <c r="G46" s="175">
        <v>0.53114600000000001</v>
      </c>
      <c r="H46" s="175">
        <v>0.537497</v>
      </c>
      <c r="I46" s="175">
        <v>0.543767</v>
      </c>
      <c r="J46" s="169">
        <v>0.54993499999999995</v>
      </c>
      <c r="K46" s="162"/>
      <c r="L46" s="162"/>
      <c r="M46" s="162"/>
      <c r="N46" s="162"/>
      <c r="O46" s="162"/>
      <c r="P46" s="162"/>
    </row>
    <row r="47" spans="2:16" x14ac:dyDescent="0.3">
      <c r="B47" s="174" t="s">
        <v>2482</v>
      </c>
      <c r="C47" s="175">
        <v>14.780454000000001</v>
      </c>
      <c r="D47" s="175">
        <v>15.026332</v>
      </c>
      <c r="E47" s="175">
        <v>15.274502999999999</v>
      </c>
      <c r="F47" s="175">
        <v>15.521436</v>
      </c>
      <c r="G47" s="175">
        <v>15.766292999999999</v>
      </c>
      <c r="H47" s="175">
        <v>16.009414</v>
      </c>
      <c r="I47" s="175">
        <v>16.249797999999998</v>
      </c>
      <c r="J47" s="169">
        <v>16.486542</v>
      </c>
      <c r="K47" s="162"/>
      <c r="L47" s="162"/>
      <c r="M47" s="162"/>
      <c r="N47" s="162"/>
      <c r="O47" s="162"/>
      <c r="P47" s="162"/>
    </row>
    <row r="48" spans="2:16" x14ac:dyDescent="0.3">
      <c r="B48" s="174" t="s">
        <v>2483</v>
      </c>
      <c r="C48" s="175">
        <v>21.485265999999999</v>
      </c>
      <c r="D48" s="175">
        <v>22.077297999999999</v>
      </c>
      <c r="E48" s="175">
        <v>22.681857999999998</v>
      </c>
      <c r="F48" s="175">
        <v>23.298368</v>
      </c>
      <c r="G48" s="175">
        <v>23.926538999999998</v>
      </c>
      <c r="H48" s="175">
        <v>24.566044999999999</v>
      </c>
      <c r="I48" s="175">
        <v>25.216237</v>
      </c>
      <c r="J48" s="169">
        <v>25.876380000000001</v>
      </c>
      <c r="K48" s="162"/>
      <c r="L48" s="162"/>
      <c r="M48" s="162"/>
      <c r="N48" s="162"/>
      <c r="O48" s="162"/>
      <c r="P48" s="162"/>
    </row>
    <row r="49" spans="2:16" x14ac:dyDescent="0.3">
      <c r="B49" s="174" t="s">
        <v>2484</v>
      </c>
      <c r="C49" s="175">
        <v>34.714221999999999</v>
      </c>
      <c r="D49" s="175">
        <v>35.082954000000001</v>
      </c>
      <c r="E49" s="175">
        <v>35.437435000000001</v>
      </c>
      <c r="F49" s="175">
        <v>35.702908000000001</v>
      </c>
      <c r="G49" s="175">
        <v>36.109487000000001</v>
      </c>
      <c r="H49" s="175">
        <v>36.543320999999999</v>
      </c>
      <c r="I49" s="175">
        <v>37.057765000000003</v>
      </c>
      <c r="J49" s="169">
        <v>37.589261999999998</v>
      </c>
      <c r="K49" s="162"/>
      <c r="L49" s="162"/>
      <c r="M49" s="162"/>
      <c r="N49" s="162"/>
      <c r="O49" s="162"/>
      <c r="P49" s="162"/>
    </row>
    <row r="50" spans="2:16" x14ac:dyDescent="0.3">
      <c r="B50" s="174" t="s">
        <v>2485</v>
      </c>
      <c r="C50" s="175">
        <v>5.8958000000000003E-2</v>
      </c>
      <c r="D50" s="175">
        <v>5.9931999999999999E-2</v>
      </c>
      <c r="E50" s="175">
        <v>6.0847999999999999E-2</v>
      </c>
      <c r="F50" s="175">
        <v>6.1724000000000001E-2</v>
      </c>
      <c r="G50" s="175">
        <v>6.2569E-2</v>
      </c>
      <c r="H50" s="175">
        <v>6.3381999999999994E-2</v>
      </c>
      <c r="I50" s="175">
        <v>6.4173999999999995E-2</v>
      </c>
      <c r="J50" s="169">
        <v>6.4948000000000006E-2</v>
      </c>
      <c r="K50" s="162"/>
      <c r="L50" s="162"/>
      <c r="M50" s="162"/>
      <c r="N50" s="162"/>
      <c r="O50" s="162"/>
      <c r="P50" s="162"/>
    </row>
    <row r="51" spans="2:16" x14ac:dyDescent="0.3">
      <c r="B51" s="174" t="s">
        <v>2486</v>
      </c>
      <c r="C51" s="175">
        <v>4.4364150000000002</v>
      </c>
      <c r="D51" s="175">
        <v>4.4479420000000003</v>
      </c>
      <c r="E51" s="175">
        <v>4.464175</v>
      </c>
      <c r="F51" s="175">
        <v>4.4931700000000001</v>
      </c>
      <c r="G51" s="175">
        <v>4.537687</v>
      </c>
      <c r="H51" s="175">
        <v>4.5960279999999996</v>
      </c>
      <c r="I51" s="175">
        <v>4.6663769999999998</v>
      </c>
      <c r="J51" s="169">
        <v>4.7451850000000002</v>
      </c>
      <c r="K51" s="162"/>
      <c r="L51" s="162"/>
      <c r="M51" s="162"/>
      <c r="N51" s="162"/>
      <c r="O51" s="162"/>
      <c r="P51" s="162"/>
    </row>
    <row r="52" spans="2:16" x14ac:dyDescent="0.3">
      <c r="B52" s="174" t="s">
        <v>2487</v>
      </c>
      <c r="C52" s="175">
        <v>12.784750000000001</v>
      </c>
      <c r="D52" s="175">
        <v>13.220424</v>
      </c>
      <c r="E52" s="175">
        <v>13.663558999999999</v>
      </c>
      <c r="F52" s="175">
        <v>14.110975</v>
      </c>
      <c r="G52" s="175">
        <v>14.561666000000001</v>
      </c>
      <c r="H52" s="175">
        <v>15.016773000000001</v>
      </c>
      <c r="I52" s="175">
        <v>15.477751</v>
      </c>
      <c r="J52" s="169">
        <v>15.946876</v>
      </c>
      <c r="K52" s="162"/>
      <c r="L52" s="162"/>
      <c r="M52" s="162"/>
      <c r="N52" s="162"/>
      <c r="O52" s="162"/>
      <c r="P52" s="162"/>
    </row>
    <row r="53" spans="2:16" x14ac:dyDescent="0.3">
      <c r="B53" s="174" t="s">
        <v>2488</v>
      </c>
      <c r="C53" s="175">
        <v>0.16205600000000001</v>
      </c>
      <c r="D53" s="175">
        <v>0.16303799999999999</v>
      </c>
      <c r="E53" s="175">
        <v>0.1641</v>
      </c>
      <c r="F53" s="175">
        <v>0.165385</v>
      </c>
      <c r="G53" s="175">
        <v>0.16692299999999999</v>
      </c>
      <c r="H53" s="175">
        <v>0.16866500000000001</v>
      </c>
      <c r="I53" s="175">
        <v>0.17049900000000001</v>
      </c>
      <c r="J53" s="169">
        <v>0.172259</v>
      </c>
      <c r="K53" s="162"/>
      <c r="L53" s="162"/>
      <c r="M53" s="162"/>
      <c r="N53" s="162"/>
      <c r="O53" s="162"/>
      <c r="P53" s="162"/>
    </row>
    <row r="54" spans="2:16" x14ac:dyDescent="0.3">
      <c r="B54" s="174" t="s">
        <v>2489</v>
      </c>
      <c r="C54" s="175">
        <v>17.400347</v>
      </c>
      <c r="D54" s="175">
        <v>17.571507</v>
      </c>
      <c r="E54" s="175">
        <v>17.758959000000001</v>
      </c>
      <c r="F54" s="175">
        <v>17.969353000000002</v>
      </c>
      <c r="G54" s="175">
        <v>18.209067999999998</v>
      </c>
      <c r="H54" s="175">
        <v>18.470438999999999</v>
      </c>
      <c r="I54" s="175">
        <v>18.72916</v>
      </c>
      <c r="J54" s="169">
        <v>18.952038000000002</v>
      </c>
      <c r="K54" s="162"/>
      <c r="L54" s="162"/>
      <c r="M54" s="162"/>
      <c r="N54" s="162"/>
      <c r="O54" s="162"/>
      <c r="P54" s="162"/>
    </row>
    <row r="55" spans="2:16" x14ac:dyDescent="0.3">
      <c r="B55" s="174" t="s">
        <v>2490</v>
      </c>
      <c r="C55" s="175">
        <v>1350.6949999999999</v>
      </c>
      <c r="D55" s="175">
        <v>1357.38</v>
      </c>
      <c r="E55" s="175">
        <v>1364.27</v>
      </c>
      <c r="F55" s="175">
        <v>1371.22</v>
      </c>
      <c r="G55" s="175">
        <v>1378.665</v>
      </c>
      <c r="H55" s="175">
        <v>1386.395</v>
      </c>
      <c r="I55" s="175">
        <v>1392.73</v>
      </c>
      <c r="J55" s="169">
        <v>1397.7149999999999</v>
      </c>
      <c r="K55" s="162"/>
      <c r="L55" s="162"/>
      <c r="M55" s="162"/>
      <c r="N55" s="162"/>
      <c r="O55" s="162"/>
      <c r="P55" s="162"/>
    </row>
    <row r="56" spans="2:16" x14ac:dyDescent="0.3">
      <c r="B56" s="174" t="s">
        <v>2491</v>
      </c>
      <c r="C56" s="175">
        <v>46.075721000000001</v>
      </c>
      <c r="D56" s="175">
        <v>46.495491999999999</v>
      </c>
      <c r="E56" s="175">
        <v>46.967706</v>
      </c>
      <c r="F56" s="175">
        <v>47.520667000000003</v>
      </c>
      <c r="G56" s="175">
        <v>48.175047999999997</v>
      </c>
      <c r="H56" s="175">
        <v>48.909844</v>
      </c>
      <c r="I56" s="175">
        <v>49.661056000000002</v>
      </c>
      <c r="J56" s="169">
        <v>50.339443000000003</v>
      </c>
      <c r="K56" s="162"/>
      <c r="L56" s="162"/>
      <c r="M56" s="162"/>
      <c r="N56" s="162"/>
      <c r="O56" s="162"/>
      <c r="P56" s="162"/>
    </row>
    <row r="57" spans="2:16" x14ac:dyDescent="0.3">
      <c r="B57" s="174" t="s">
        <v>2492</v>
      </c>
      <c r="C57" s="175">
        <v>0.72387100000000004</v>
      </c>
      <c r="D57" s="175">
        <v>0.74150499999999997</v>
      </c>
      <c r="E57" s="175">
        <v>0.75939000000000001</v>
      </c>
      <c r="F57" s="175">
        <v>0.777424</v>
      </c>
      <c r="G57" s="175">
        <v>0.79559199999999997</v>
      </c>
      <c r="H57" s="175">
        <v>0.81389199999999995</v>
      </c>
      <c r="I57" s="175">
        <v>0.83232200000000001</v>
      </c>
      <c r="J57" s="169">
        <v>0.85088600000000003</v>
      </c>
      <c r="K57" s="162"/>
      <c r="L57" s="162"/>
      <c r="M57" s="162"/>
      <c r="N57" s="162"/>
      <c r="O57" s="162"/>
      <c r="P57" s="162"/>
    </row>
    <row r="58" spans="2:16" x14ac:dyDescent="0.3">
      <c r="B58" s="174" t="s">
        <v>2493</v>
      </c>
      <c r="C58" s="175">
        <v>69.020747</v>
      </c>
      <c r="D58" s="175">
        <v>71.358806999999999</v>
      </c>
      <c r="E58" s="175">
        <v>73.767447000000004</v>
      </c>
      <c r="F58" s="175">
        <v>76.244544000000005</v>
      </c>
      <c r="G58" s="175">
        <v>78.789126999999993</v>
      </c>
      <c r="H58" s="175">
        <v>81.398764</v>
      </c>
      <c r="I58" s="175">
        <v>84.068090999999995</v>
      </c>
      <c r="J58" s="169">
        <v>86.790566999999996</v>
      </c>
      <c r="K58" s="162"/>
      <c r="L58" s="162"/>
      <c r="M58" s="162"/>
      <c r="N58" s="162"/>
      <c r="O58" s="162"/>
      <c r="P58" s="162"/>
    </row>
    <row r="59" spans="2:16" x14ac:dyDescent="0.3">
      <c r="B59" s="174" t="s">
        <v>2494</v>
      </c>
      <c r="C59" s="175">
        <v>4.5101979999999999</v>
      </c>
      <c r="D59" s="175">
        <v>4.6227609999999997</v>
      </c>
      <c r="E59" s="175">
        <v>4.736974</v>
      </c>
      <c r="F59" s="175">
        <v>4.8560949999999998</v>
      </c>
      <c r="G59" s="175">
        <v>4.9809989999999997</v>
      </c>
      <c r="H59" s="175">
        <v>5.1107019999999999</v>
      </c>
      <c r="I59" s="175">
        <v>5.2443629999999999</v>
      </c>
      <c r="J59" s="169">
        <v>5.3805079999999998</v>
      </c>
      <c r="K59" s="162"/>
      <c r="L59" s="162"/>
      <c r="M59" s="162"/>
      <c r="N59" s="162"/>
      <c r="O59" s="162"/>
      <c r="P59" s="162"/>
    </row>
    <row r="60" spans="2:16" x14ac:dyDescent="0.3">
      <c r="B60" s="174" t="s">
        <v>2495</v>
      </c>
      <c r="C60" s="175">
        <v>4.6879999999999997</v>
      </c>
      <c r="D60" s="175">
        <v>4.7421069999999999</v>
      </c>
      <c r="E60" s="175">
        <v>4.7953960000000002</v>
      </c>
      <c r="F60" s="175">
        <v>4.847804</v>
      </c>
      <c r="G60" s="175">
        <v>4.8993450000000003</v>
      </c>
      <c r="H60" s="175">
        <v>4.949954</v>
      </c>
      <c r="I60" s="175">
        <v>4.999441</v>
      </c>
      <c r="J60" s="169">
        <v>5.047561</v>
      </c>
      <c r="K60" s="162"/>
      <c r="L60" s="162"/>
      <c r="M60" s="162"/>
      <c r="N60" s="162"/>
      <c r="O60" s="162"/>
      <c r="P60" s="162"/>
    </row>
    <row r="61" spans="2:16" x14ac:dyDescent="0.3">
      <c r="B61" s="174" t="s">
        <v>2496</v>
      </c>
      <c r="C61" s="175">
        <v>21.547187999999998</v>
      </c>
      <c r="D61" s="175">
        <v>22.087505</v>
      </c>
      <c r="E61" s="175">
        <v>22.647683000000001</v>
      </c>
      <c r="F61" s="175">
        <v>23.226143</v>
      </c>
      <c r="G61" s="175">
        <v>23.822714000000001</v>
      </c>
      <c r="H61" s="175">
        <v>24.437469</v>
      </c>
      <c r="I61" s="175">
        <v>25.069229</v>
      </c>
      <c r="J61" s="169">
        <v>25.716543999999999</v>
      </c>
      <c r="K61" s="162"/>
      <c r="L61" s="162"/>
      <c r="M61" s="162"/>
      <c r="N61" s="162"/>
      <c r="O61" s="162"/>
      <c r="P61" s="162"/>
    </row>
    <row r="62" spans="2:16" x14ac:dyDescent="0.3">
      <c r="B62" s="174" t="s">
        <v>2497</v>
      </c>
      <c r="C62" s="175">
        <v>4.2675580000000002</v>
      </c>
      <c r="D62" s="175">
        <v>4.2556890000000003</v>
      </c>
      <c r="E62" s="175">
        <v>4.2383889999999997</v>
      </c>
      <c r="F62" s="175">
        <v>4.2036040000000003</v>
      </c>
      <c r="G62" s="175">
        <v>4.1743490000000003</v>
      </c>
      <c r="H62" s="175">
        <v>4.1245310000000002</v>
      </c>
      <c r="I62" s="175">
        <v>4.0878430000000003</v>
      </c>
      <c r="J62" s="169">
        <v>4.0674999999999999</v>
      </c>
      <c r="K62" s="162"/>
      <c r="L62" s="162"/>
      <c r="M62" s="162"/>
      <c r="N62" s="162"/>
      <c r="O62" s="162"/>
      <c r="P62" s="162"/>
    </row>
    <row r="63" spans="2:16" x14ac:dyDescent="0.3">
      <c r="B63" s="174" t="s">
        <v>2498</v>
      </c>
      <c r="C63" s="175">
        <v>11.257101</v>
      </c>
      <c r="D63" s="175">
        <v>11.282719999999999</v>
      </c>
      <c r="E63" s="175">
        <v>11.306901999999999</v>
      </c>
      <c r="F63" s="175">
        <v>11.324781</v>
      </c>
      <c r="G63" s="175">
        <v>11.335108999999999</v>
      </c>
      <c r="H63" s="175">
        <v>11.339259</v>
      </c>
      <c r="I63" s="175">
        <v>11.338138000000001</v>
      </c>
      <c r="J63" s="169">
        <v>11.333482999999999</v>
      </c>
      <c r="K63" s="162"/>
      <c r="L63" s="162"/>
      <c r="M63" s="162"/>
      <c r="N63" s="162"/>
      <c r="O63" s="162"/>
      <c r="P63" s="162"/>
    </row>
    <row r="64" spans="2:16" x14ac:dyDescent="0.3">
      <c r="B64" s="174" t="s">
        <v>2499</v>
      </c>
      <c r="C64" s="175">
        <v>0.152088</v>
      </c>
      <c r="D64" s="175">
        <v>0.15382199999999999</v>
      </c>
      <c r="E64" s="175">
        <v>0.15590899999999999</v>
      </c>
      <c r="F64" s="175">
        <v>0.15798000000000001</v>
      </c>
      <c r="G64" s="175">
        <v>0.159664</v>
      </c>
      <c r="H64" s="175">
        <v>0.16017500000000001</v>
      </c>
      <c r="I64" s="175">
        <v>0.1598</v>
      </c>
      <c r="J64" s="169">
        <v>0.15753800000000001</v>
      </c>
      <c r="K64" s="162"/>
      <c r="L64" s="162"/>
      <c r="M64" s="162"/>
      <c r="N64" s="162"/>
      <c r="O64" s="162"/>
      <c r="P64" s="162"/>
    </row>
    <row r="65" spans="2:16" x14ac:dyDescent="0.3">
      <c r="B65" s="174" t="s">
        <v>2500</v>
      </c>
      <c r="C65" s="175">
        <v>1.135046</v>
      </c>
      <c r="D65" s="175">
        <v>1.143866</v>
      </c>
      <c r="E65" s="175">
        <v>1.152285</v>
      </c>
      <c r="F65" s="175">
        <v>1.1609849999999999</v>
      </c>
      <c r="G65" s="175">
        <v>1.1701870000000001</v>
      </c>
      <c r="H65" s="175">
        <v>1.1796800000000001</v>
      </c>
      <c r="I65" s="175">
        <v>1.189265</v>
      </c>
      <c r="J65" s="169">
        <v>1.1985749999999999</v>
      </c>
      <c r="K65" s="162"/>
      <c r="L65" s="162"/>
      <c r="M65" s="162"/>
      <c r="N65" s="162"/>
      <c r="O65" s="162"/>
      <c r="P65" s="162"/>
    </row>
    <row r="66" spans="2:16" x14ac:dyDescent="0.3">
      <c r="B66" s="174" t="s">
        <v>2501</v>
      </c>
      <c r="C66" s="175">
        <v>10.510785</v>
      </c>
      <c r="D66" s="175">
        <v>10.514272</v>
      </c>
      <c r="E66" s="175">
        <v>10.525347</v>
      </c>
      <c r="F66" s="175">
        <v>10.546059</v>
      </c>
      <c r="G66" s="175">
        <v>10.566331999999999</v>
      </c>
      <c r="H66" s="175">
        <v>10.594438</v>
      </c>
      <c r="I66" s="175">
        <v>10.629928</v>
      </c>
      <c r="J66" s="169">
        <v>10.669708999999999</v>
      </c>
      <c r="K66" s="162"/>
      <c r="L66" s="162"/>
      <c r="M66" s="162"/>
      <c r="N66" s="162"/>
      <c r="O66" s="162"/>
      <c r="P66" s="162"/>
    </row>
    <row r="67" spans="2:16" x14ac:dyDescent="0.3">
      <c r="B67" s="174" t="s">
        <v>2502</v>
      </c>
      <c r="C67" s="175">
        <v>5.5915720000000002</v>
      </c>
      <c r="D67" s="175">
        <v>5.6149319999999996</v>
      </c>
      <c r="E67" s="175">
        <v>5.6434749999999996</v>
      </c>
      <c r="F67" s="175">
        <v>5.6834829999999998</v>
      </c>
      <c r="G67" s="175">
        <v>5.7280100000000003</v>
      </c>
      <c r="H67" s="175">
        <v>5.7649800000000004</v>
      </c>
      <c r="I67" s="175">
        <v>5.7936360000000002</v>
      </c>
      <c r="J67" s="169">
        <v>5.8185529999999996</v>
      </c>
      <c r="K67" s="162"/>
      <c r="L67" s="162"/>
      <c r="M67" s="162"/>
      <c r="N67" s="162"/>
      <c r="O67" s="162"/>
      <c r="P67" s="162"/>
    </row>
    <row r="68" spans="2:16" x14ac:dyDescent="0.3">
      <c r="B68" s="174" t="s">
        <v>2503</v>
      </c>
      <c r="C68" s="175">
        <v>0.86813600000000002</v>
      </c>
      <c r="D68" s="175">
        <v>0.88329299999999999</v>
      </c>
      <c r="E68" s="175">
        <v>0.89869600000000005</v>
      </c>
      <c r="F68" s="175">
        <v>0.91399300000000006</v>
      </c>
      <c r="G68" s="175">
        <v>0.92911200000000005</v>
      </c>
      <c r="H68" s="175">
        <v>0.94409699999999996</v>
      </c>
      <c r="I68" s="175">
        <v>0.95891999999999999</v>
      </c>
      <c r="J68" s="169">
        <v>0.97355999999999998</v>
      </c>
      <c r="K68" s="162"/>
      <c r="L68" s="162"/>
      <c r="M68" s="162"/>
      <c r="N68" s="162"/>
      <c r="O68" s="162"/>
      <c r="P68" s="162"/>
    </row>
    <row r="69" spans="2:16" x14ac:dyDescent="0.3">
      <c r="B69" s="174" t="s">
        <v>2504</v>
      </c>
      <c r="C69" s="175">
        <v>7.0965E-2</v>
      </c>
      <c r="D69" s="175">
        <v>7.1015999999999996E-2</v>
      </c>
      <c r="E69" s="175">
        <v>7.1084999999999995E-2</v>
      </c>
      <c r="F69" s="175">
        <v>7.1182999999999996E-2</v>
      </c>
      <c r="G69" s="175">
        <v>7.1306999999999995E-2</v>
      </c>
      <c r="H69" s="175">
        <v>7.1457999999999994E-2</v>
      </c>
      <c r="I69" s="175">
        <v>7.1624999999999994E-2</v>
      </c>
      <c r="J69" s="169">
        <v>7.1807999999999997E-2</v>
      </c>
      <c r="K69" s="162"/>
      <c r="L69" s="162"/>
      <c r="M69" s="162"/>
      <c r="N69" s="162"/>
      <c r="O69" s="162"/>
      <c r="P69" s="162"/>
    </row>
    <row r="70" spans="2:16" x14ac:dyDescent="0.3">
      <c r="B70" s="174" t="s">
        <v>2505</v>
      </c>
      <c r="C70" s="175">
        <v>9.930911</v>
      </c>
      <c r="D70" s="175">
        <v>10.048223999999999</v>
      </c>
      <c r="E70" s="175">
        <v>10.165177999999999</v>
      </c>
      <c r="F70" s="175">
        <v>10.28168</v>
      </c>
      <c r="G70" s="175">
        <v>10.397743</v>
      </c>
      <c r="H70" s="175">
        <v>10.513131</v>
      </c>
      <c r="I70" s="175">
        <v>10.627165</v>
      </c>
      <c r="J70" s="169">
        <v>10.738958</v>
      </c>
      <c r="K70" s="162"/>
      <c r="L70" s="162"/>
      <c r="M70" s="162"/>
      <c r="N70" s="162"/>
      <c r="O70" s="162"/>
      <c r="P70" s="162"/>
    </row>
    <row r="71" spans="2:16" x14ac:dyDescent="0.3">
      <c r="B71" s="174" t="s">
        <v>2506</v>
      </c>
      <c r="C71" s="175">
        <v>15.474102</v>
      </c>
      <c r="D71" s="175">
        <v>15.707473999999999</v>
      </c>
      <c r="E71" s="175">
        <v>15.951838</v>
      </c>
      <c r="F71" s="175">
        <v>16.212019999999999</v>
      </c>
      <c r="G71" s="175">
        <v>16.491115000000001</v>
      </c>
      <c r="H71" s="175">
        <v>16.785361000000002</v>
      </c>
      <c r="I71" s="175">
        <v>17.084357000000001</v>
      </c>
      <c r="J71" s="169">
        <v>17.373661999999999</v>
      </c>
      <c r="K71" s="162"/>
      <c r="L71" s="162"/>
      <c r="M71" s="162"/>
      <c r="N71" s="162"/>
      <c r="O71" s="162"/>
      <c r="P71" s="162"/>
    </row>
    <row r="72" spans="2:16" x14ac:dyDescent="0.3">
      <c r="B72" s="174" t="s">
        <v>2507</v>
      </c>
      <c r="C72" s="175">
        <v>86.422240000000002</v>
      </c>
      <c r="D72" s="175">
        <v>88.404640000000001</v>
      </c>
      <c r="E72" s="175">
        <v>90.424654000000004</v>
      </c>
      <c r="F72" s="175">
        <v>92.442547000000005</v>
      </c>
      <c r="G72" s="175">
        <v>94.447072000000006</v>
      </c>
      <c r="H72" s="175">
        <v>96.442593000000002</v>
      </c>
      <c r="I72" s="175">
        <v>98.423595000000006</v>
      </c>
      <c r="J72" s="169">
        <v>100.38807300000001</v>
      </c>
      <c r="K72" s="162"/>
      <c r="L72" s="162"/>
      <c r="M72" s="162"/>
      <c r="N72" s="162"/>
      <c r="O72" s="162"/>
      <c r="P72" s="162"/>
    </row>
    <row r="73" spans="2:16" x14ac:dyDescent="0.3">
      <c r="B73" s="174" t="s">
        <v>2508</v>
      </c>
      <c r="C73" s="175">
        <v>6.2379230000000003</v>
      </c>
      <c r="D73" s="175">
        <v>6.26607</v>
      </c>
      <c r="E73" s="175">
        <v>6.2951280000000001</v>
      </c>
      <c r="F73" s="175">
        <v>6.3251239999999997</v>
      </c>
      <c r="G73" s="175">
        <v>6.3561430000000003</v>
      </c>
      <c r="H73" s="175">
        <v>6.3881220000000001</v>
      </c>
      <c r="I73" s="175">
        <v>6.420744</v>
      </c>
      <c r="J73" s="169">
        <v>6.4535530000000003</v>
      </c>
      <c r="K73" s="162"/>
      <c r="L73" s="162"/>
      <c r="M73" s="162"/>
      <c r="N73" s="162"/>
      <c r="O73" s="162"/>
      <c r="P73" s="162"/>
    </row>
    <row r="74" spans="2:16" x14ac:dyDescent="0.3">
      <c r="B74" s="174" t="s">
        <v>2509</v>
      </c>
      <c r="C74" s="175">
        <v>1.031191</v>
      </c>
      <c r="D74" s="175">
        <v>1.0764130000000001</v>
      </c>
      <c r="E74" s="175">
        <v>1.1222760000000001</v>
      </c>
      <c r="F74" s="175">
        <v>1.1685680000000001</v>
      </c>
      <c r="G74" s="175">
        <v>1.215179</v>
      </c>
      <c r="H74" s="175">
        <v>1.2620009999999999</v>
      </c>
      <c r="I74" s="175">
        <v>1.3089740000000001</v>
      </c>
      <c r="J74" s="169">
        <v>1.3559859999999999</v>
      </c>
      <c r="K74" s="162"/>
      <c r="L74" s="162"/>
      <c r="M74" s="162"/>
      <c r="N74" s="162"/>
      <c r="O74" s="162"/>
      <c r="P74" s="162"/>
    </row>
    <row r="75" spans="2:16" x14ac:dyDescent="0.3">
      <c r="B75" s="174" t="s">
        <v>2510</v>
      </c>
      <c r="C75" s="175">
        <v>0</v>
      </c>
      <c r="D75" s="175">
        <v>0</v>
      </c>
      <c r="E75" s="175">
        <v>0</v>
      </c>
      <c r="F75" s="175">
        <v>0</v>
      </c>
      <c r="G75" s="175">
        <v>0</v>
      </c>
      <c r="H75" s="175">
        <v>0</v>
      </c>
      <c r="I75" s="175">
        <v>0</v>
      </c>
      <c r="J75" s="169">
        <v>0</v>
      </c>
      <c r="K75" s="162"/>
      <c r="L75" s="162"/>
      <c r="M75" s="162"/>
      <c r="N75" s="162"/>
      <c r="O75" s="162"/>
      <c r="P75" s="162"/>
    </row>
    <row r="76" spans="2:16" x14ac:dyDescent="0.3">
      <c r="B76" s="174" t="s">
        <v>2511</v>
      </c>
      <c r="C76" s="175">
        <v>1.3226960000000001</v>
      </c>
      <c r="D76" s="175">
        <v>1.3179970000000001</v>
      </c>
      <c r="E76" s="175">
        <v>1.3145450000000001</v>
      </c>
      <c r="F76" s="175">
        <v>1.315407</v>
      </c>
      <c r="G76" s="175">
        <v>1.31579</v>
      </c>
      <c r="H76" s="175">
        <v>1.3173840000000001</v>
      </c>
      <c r="I76" s="175">
        <v>1.321977</v>
      </c>
      <c r="J76" s="169">
        <v>1.3265899999999999</v>
      </c>
      <c r="K76" s="162"/>
      <c r="L76" s="162"/>
      <c r="M76" s="162"/>
      <c r="N76" s="162"/>
      <c r="O76" s="162"/>
      <c r="P76" s="162"/>
    </row>
    <row r="77" spans="2:16" x14ac:dyDescent="0.3">
      <c r="B77" s="174" t="s">
        <v>2512</v>
      </c>
      <c r="C77" s="175">
        <v>1.079288</v>
      </c>
      <c r="D77" s="175">
        <v>1.0868390000000001</v>
      </c>
      <c r="E77" s="175">
        <v>1.095021</v>
      </c>
      <c r="F77" s="175">
        <v>1.104044</v>
      </c>
      <c r="G77" s="175">
        <v>1.1139840000000001</v>
      </c>
      <c r="H77" s="175">
        <v>1.1247529999999999</v>
      </c>
      <c r="I77" s="175">
        <v>1.136191</v>
      </c>
      <c r="J77" s="169">
        <v>1.1481300000000001</v>
      </c>
      <c r="K77" s="162"/>
      <c r="L77" s="162"/>
      <c r="M77" s="162"/>
      <c r="N77" s="162"/>
      <c r="O77" s="162"/>
      <c r="P77" s="162"/>
    </row>
    <row r="78" spans="2:16" x14ac:dyDescent="0.3">
      <c r="B78" s="174" t="s">
        <v>2513</v>
      </c>
      <c r="C78" s="175">
        <v>92.726971000000006</v>
      </c>
      <c r="D78" s="175">
        <v>95.385784999999998</v>
      </c>
      <c r="E78" s="175">
        <v>98.094252999999995</v>
      </c>
      <c r="F78" s="175">
        <v>100.835458</v>
      </c>
      <c r="G78" s="175">
        <v>103.60350099999999</v>
      </c>
      <c r="H78" s="175">
        <v>106.400024</v>
      </c>
      <c r="I78" s="175">
        <v>109.224559</v>
      </c>
      <c r="J78" s="169">
        <v>112.07872999999999</v>
      </c>
      <c r="K78" s="162"/>
      <c r="L78" s="162"/>
      <c r="M78" s="162"/>
      <c r="N78" s="162"/>
      <c r="O78" s="162"/>
      <c r="P78" s="162"/>
    </row>
    <row r="79" spans="2:16" x14ac:dyDescent="0.3">
      <c r="B79" s="174" t="s">
        <v>2514</v>
      </c>
      <c r="C79" s="175">
        <v>4.7842999999999997E-2</v>
      </c>
      <c r="D79" s="175">
        <v>4.7891999999999997E-2</v>
      </c>
      <c r="E79" s="175">
        <v>4.7960000000000003E-2</v>
      </c>
      <c r="F79" s="175">
        <v>4.8051000000000003E-2</v>
      </c>
      <c r="G79" s="175">
        <v>4.8173000000000001E-2</v>
      </c>
      <c r="H79" s="175">
        <v>4.8330999999999999E-2</v>
      </c>
      <c r="I79" s="175">
        <v>4.8496999999999998E-2</v>
      </c>
      <c r="J79" s="169">
        <v>4.8677999999999999E-2</v>
      </c>
      <c r="K79" s="162"/>
      <c r="L79" s="162"/>
      <c r="M79" s="162"/>
      <c r="N79" s="162"/>
      <c r="O79" s="162"/>
      <c r="P79" s="162"/>
    </row>
    <row r="80" spans="2:16" x14ac:dyDescent="0.3">
      <c r="B80" s="174" t="s">
        <v>2515</v>
      </c>
      <c r="C80" s="175">
        <v>0.86506899999999998</v>
      </c>
      <c r="D80" s="175">
        <v>0.86560800000000004</v>
      </c>
      <c r="E80" s="175">
        <v>0.86645300000000003</v>
      </c>
      <c r="F80" s="175">
        <v>0.86862700000000004</v>
      </c>
      <c r="G80" s="175">
        <v>0.87239900000000004</v>
      </c>
      <c r="H80" s="175">
        <v>0.87745899999999999</v>
      </c>
      <c r="I80" s="175">
        <v>0.88348300000000002</v>
      </c>
      <c r="J80" s="169">
        <v>0.88995299999999999</v>
      </c>
      <c r="K80" s="162"/>
      <c r="L80" s="162"/>
      <c r="M80" s="162"/>
      <c r="N80" s="162"/>
      <c r="O80" s="162"/>
      <c r="P80" s="162"/>
    </row>
    <row r="81" spans="2:16" x14ac:dyDescent="0.3">
      <c r="B81" s="174" t="s">
        <v>2516</v>
      </c>
      <c r="C81" s="175">
        <v>5.4139710000000001</v>
      </c>
      <c r="D81" s="175">
        <v>5.4389719999999997</v>
      </c>
      <c r="E81" s="175">
        <v>5.4615119999999999</v>
      </c>
      <c r="F81" s="175">
        <v>5.4795309999999997</v>
      </c>
      <c r="G81" s="175">
        <v>5.4953029999999998</v>
      </c>
      <c r="H81" s="175">
        <v>5.5082139999999997</v>
      </c>
      <c r="I81" s="175">
        <v>5.5155250000000002</v>
      </c>
      <c r="J81" s="169">
        <v>5.5203139999999999</v>
      </c>
      <c r="K81" s="162"/>
      <c r="L81" s="162"/>
      <c r="M81" s="162"/>
      <c r="N81" s="162"/>
      <c r="O81" s="162"/>
      <c r="P81" s="162"/>
    </row>
    <row r="82" spans="2:16" x14ac:dyDescent="0.3">
      <c r="B82" s="174" t="s">
        <v>2517</v>
      </c>
      <c r="C82" s="175">
        <v>65.659808999999996</v>
      </c>
      <c r="D82" s="175">
        <v>65.998687000000004</v>
      </c>
      <c r="E82" s="175">
        <v>66.312066999999999</v>
      </c>
      <c r="F82" s="175">
        <v>66.548271999999997</v>
      </c>
      <c r="G82" s="175">
        <v>66.724103999999997</v>
      </c>
      <c r="H82" s="175">
        <v>66.864379</v>
      </c>
      <c r="I82" s="175">
        <v>66.965912000000003</v>
      </c>
      <c r="J82" s="169">
        <v>67.059887000000003</v>
      </c>
      <c r="K82" s="162"/>
      <c r="L82" s="162"/>
      <c r="M82" s="162"/>
      <c r="N82" s="162"/>
      <c r="O82" s="162"/>
      <c r="P82" s="162"/>
    </row>
    <row r="83" spans="2:16" x14ac:dyDescent="0.3">
      <c r="B83" s="174" t="s">
        <v>2518</v>
      </c>
      <c r="C83" s="175">
        <v>0.26899800000000001</v>
      </c>
      <c r="D83" s="175">
        <v>0.27032800000000001</v>
      </c>
      <c r="E83" s="175">
        <v>0.27170499999999997</v>
      </c>
      <c r="F83" s="175">
        <v>0.27312399999999998</v>
      </c>
      <c r="G83" s="175">
        <v>0.27457500000000001</v>
      </c>
      <c r="H83" s="175">
        <v>0.27610299999999999</v>
      </c>
      <c r="I83" s="175">
        <v>0.27767900000000001</v>
      </c>
      <c r="J83" s="169">
        <v>0.27928700000000001</v>
      </c>
      <c r="K83" s="162"/>
      <c r="L83" s="162"/>
      <c r="M83" s="162"/>
      <c r="N83" s="162"/>
      <c r="O83" s="162"/>
      <c r="P83" s="162"/>
    </row>
    <row r="84" spans="2:16" x14ac:dyDescent="0.3">
      <c r="B84" s="174" t="s">
        <v>2519</v>
      </c>
      <c r="C84" s="175">
        <v>1.749682</v>
      </c>
      <c r="D84" s="175">
        <v>1.8170710000000001</v>
      </c>
      <c r="E84" s="175">
        <v>1.8837999999999999</v>
      </c>
      <c r="F84" s="175">
        <v>1.947686</v>
      </c>
      <c r="G84" s="175">
        <v>2.007873</v>
      </c>
      <c r="H84" s="175">
        <v>2.0648230000000001</v>
      </c>
      <c r="I84" s="175">
        <v>2.119275</v>
      </c>
      <c r="J84" s="169">
        <v>2.1725789999999998</v>
      </c>
      <c r="K84" s="162"/>
      <c r="L84" s="162"/>
      <c r="M84" s="162"/>
      <c r="N84" s="162"/>
      <c r="O84" s="162"/>
      <c r="P84" s="162"/>
    </row>
    <row r="85" spans="2:16" x14ac:dyDescent="0.3">
      <c r="B85" s="174" t="s">
        <v>2520</v>
      </c>
      <c r="C85" s="175">
        <v>1.905011</v>
      </c>
      <c r="D85" s="175">
        <v>1.963711</v>
      </c>
      <c r="E85" s="175">
        <v>2.0240420000000001</v>
      </c>
      <c r="F85" s="175">
        <v>2.0858599999999998</v>
      </c>
      <c r="G85" s="175">
        <v>2.1491389999999999</v>
      </c>
      <c r="H85" s="175">
        <v>2.2138939999999998</v>
      </c>
      <c r="I85" s="175">
        <v>2.2801019999999999</v>
      </c>
      <c r="J85" s="169">
        <v>2.3477060000000001</v>
      </c>
      <c r="K85" s="162"/>
      <c r="L85" s="162"/>
      <c r="M85" s="162"/>
      <c r="N85" s="162"/>
      <c r="O85" s="162"/>
      <c r="P85" s="162"/>
    </row>
    <row r="86" spans="2:16" x14ac:dyDescent="0.3">
      <c r="B86" s="174" t="s">
        <v>2521</v>
      </c>
      <c r="C86" s="175">
        <v>3.7288739999999998</v>
      </c>
      <c r="D86" s="175">
        <v>3.7176680000000002</v>
      </c>
      <c r="E86" s="175">
        <v>3.719414</v>
      </c>
      <c r="F86" s="175">
        <v>3.725276</v>
      </c>
      <c r="G86" s="175">
        <v>3.7275049999999998</v>
      </c>
      <c r="H86" s="175">
        <v>3.7280039999999999</v>
      </c>
      <c r="I86" s="175">
        <v>3.7265489999999999</v>
      </c>
      <c r="J86" s="169">
        <v>3.7203819999999999</v>
      </c>
      <c r="K86" s="162"/>
      <c r="L86" s="162"/>
      <c r="M86" s="162"/>
      <c r="N86" s="162"/>
      <c r="O86" s="162"/>
      <c r="P86" s="162"/>
    </row>
    <row r="87" spans="2:16" x14ac:dyDescent="0.3">
      <c r="B87" s="174" t="s">
        <v>2522</v>
      </c>
      <c r="C87" s="175">
        <v>80.425822999999994</v>
      </c>
      <c r="D87" s="175">
        <v>80.645605000000003</v>
      </c>
      <c r="E87" s="175">
        <v>80.982500000000002</v>
      </c>
      <c r="F87" s="175">
        <v>81.686610999999999</v>
      </c>
      <c r="G87" s="175">
        <v>82.348669000000001</v>
      </c>
      <c r="H87" s="175">
        <v>82.657002000000006</v>
      </c>
      <c r="I87" s="175">
        <v>82.905782000000002</v>
      </c>
      <c r="J87" s="169">
        <v>83.132799000000006</v>
      </c>
      <c r="K87" s="162"/>
      <c r="L87" s="162"/>
      <c r="M87" s="162"/>
      <c r="N87" s="162"/>
      <c r="O87" s="162"/>
      <c r="P87" s="162"/>
    </row>
    <row r="88" spans="2:16" x14ac:dyDescent="0.3">
      <c r="B88" s="174" t="s">
        <v>2523</v>
      </c>
      <c r="C88" s="175">
        <v>25.996448999999998</v>
      </c>
      <c r="D88" s="175">
        <v>26.607641999999998</v>
      </c>
      <c r="E88" s="175">
        <v>27.224471999999999</v>
      </c>
      <c r="F88" s="175">
        <v>27.849205000000001</v>
      </c>
      <c r="G88" s="175">
        <v>28.481946000000001</v>
      </c>
      <c r="H88" s="175">
        <v>29.121471</v>
      </c>
      <c r="I88" s="175">
        <v>29.767108</v>
      </c>
      <c r="J88" s="169">
        <v>30.417856</v>
      </c>
      <c r="K88" s="162"/>
      <c r="L88" s="162"/>
      <c r="M88" s="162"/>
      <c r="N88" s="162"/>
      <c r="O88" s="162"/>
      <c r="P88" s="162"/>
    </row>
    <row r="89" spans="2:16" x14ac:dyDescent="0.3">
      <c r="B89" s="174" t="s">
        <v>2524</v>
      </c>
      <c r="C89" s="175">
        <v>3.3646000000000002E-2</v>
      </c>
      <c r="D89" s="175">
        <v>3.3692E-2</v>
      </c>
      <c r="E89" s="175">
        <v>3.3724999999999998E-2</v>
      </c>
      <c r="F89" s="175">
        <v>3.3736000000000002E-2</v>
      </c>
      <c r="G89" s="175">
        <v>3.3737000000000003E-2</v>
      </c>
      <c r="H89" s="175">
        <v>3.3728000000000001E-2</v>
      </c>
      <c r="I89" s="175">
        <v>3.3717999999999998E-2</v>
      </c>
      <c r="J89" s="169">
        <v>3.3701000000000002E-2</v>
      </c>
      <c r="K89" s="162"/>
      <c r="L89" s="162"/>
      <c r="M89" s="162"/>
      <c r="N89" s="162"/>
      <c r="O89" s="162"/>
      <c r="P89" s="162"/>
    </row>
    <row r="90" spans="2:16" x14ac:dyDescent="0.3">
      <c r="B90" s="174" t="s">
        <v>2525</v>
      </c>
      <c r="C90" s="175">
        <v>11.045011000000001</v>
      </c>
      <c r="D90" s="175">
        <v>10.965211</v>
      </c>
      <c r="E90" s="175">
        <v>10.892412999999999</v>
      </c>
      <c r="F90" s="175">
        <v>10.820883</v>
      </c>
      <c r="G90" s="175">
        <v>10.775971</v>
      </c>
      <c r="H90" s="175">
        <v>10.754678999999999</v>
      </c>
      <c r="I90" s="175">
        <v>10.732882</v>
      </c>
      <c r="J90" s="169">
        <v>10.716322</v>
      </c>
      <c r="K90" s="162"/>
      <c r="L90" s="162"/>
      <c r="M90" s="162"/>
      <c r="N90" s="162"/>
      <c r="O90" s="162"/>
      <c r="P90" s="162"/>
    </row>
    <row r="91" spans="2:16" x14ac:dyDescent="0.3">
      <c r="B91" s="174" t="s">
        <v>2526</v>
      </c>
      <c r="C91" s="175">
        <v>5.6809999999999999E-2</v>
      </c>
      <c r="D91" s="175">
        <v>5.6482999999999998E-2</v>
      </c>
      <c r="E91" s="175">
        <v>5.6294999999999998E-2</v>
      </c>
      <c r="F91" s="175">
        <v>5.6113999999999997E-2</v>
      </c>
      <c r="G91" s="175">
        <v>5.6186E-2</v>
      </c>
      <c r="H91" s="175">
        <v>5.6172E-2</v>
      </c>
      <c r="I91" s="175">
        <v>5.6023000000000003E-2</v>
      </c>
      <c r="J91" s="169">
        <v>5.6224999999999997E-2</v>
      </c>
      <c r="K91" s="162"/>
      <c r="L91" s="162"/>
      <c r="M91" s="162"/>
      <c r="N91" s="162"/>
      <c r="O91" s="162"/>
      <c r="P91" s="162"/>
    </row>
    <row r="92" spans="2:16" x14ac:dyDescent="0.3">
      <c r="B92" s="174" t="s">
        <v>2527</v>
      </c>
      <c r="C92" s="175">
        <v>0.107446</v>
      </c>
      <c r="D92" s="175">
        <v>0.10817</v>
      </c>
      <c r="E92" s="175">
        <v>0.108902</v>
      </c>
      <c r="F92" s="175">
        <v>0.109599</v>
      </c>
      <c r="G92" s="175">
        <v>0.110261</v>
      </c>
      <c r="H92" s="175">
        <v>0.110874</v>
      </c>
      <c r="I92" s="175">
        <v>0.111454</v>
      </c>
      <c r="J92" s="169">
        <v>0.11200300000000001</v>
      </c>
      <c r="K92" s="162"/>
      <c r="L92" s="162"/>
      <c r="M92" s="162"/>
      <c r="N92" s="162"/>
      <c r="O92" s="162"/>
      <c r="P92" s="162"/>
    </row>
    <row r="93" spans="2:16" x14ac:dyDescent="0.3">
      <c r="B93" s="174" t="s">
        <v>2528</v>
      </c>
      <c r="C93" s="175">
        <v>0.159996</v>
      </c>
      <c r="D93" s="175">
        <v>0.16040699999999999</v>
      </c>
      <c r="E93" s="175">
        <v>0.16101599999999999</v>
      </c>
      <c r="F93" s="175">
        <v>0.161853</v>
      </c>
      <c r="G93" s="175">
        <v>0.16295100000000001</v>
      </c>
      <c r="H93" s="175">
        <v>0.16428100000000001</v>
      </c>
      <c r="I93" s="175">
        <v>0.165768</v>
      </c>
      <c r="J93" s="169">
        <v>0.167294</v>
      </c>
      <c r="K93" s="162"/>
      <c r="L93" s="162"/>
      <c r="M93" s="162"/>
      <c r="N93" s="162"/>
      <c r="O93" s="162"/>
      <c r="P93" s="162"/>
    </row>
    <row r="94" spans="2:16" x14ac:dyDescent="0.3">
      <c r="B94" s="174" t="s">
        <v>2529</v>
      </c>
      <c r="C94" s="175">
        <v>14.781942000000001</v>
      </c>
      <c r="D94" s="175">
        <v>15.043981</v>
      </c>
      <c r="E94" s="175">
        <v>15.306316000000001</v>
      </c>
      <c r="F94" s="175">
        <v>15.567418999999999</v>
      </c>
      <c r="G94" s="175">
        <v>15.82769</v>
      </c>
      <c r="H94" s="175">
        <v>16.087418</v>
      </c>
      <c r="I94" s="175">
        <v>16.34695</v>
      </c>
      <c r="J94" s="169">
        <v>16.604026000000001</v>
      </c>
      <c r="K94" s="162"/>
      <c r="L94" s="162"/>
      <c r="M94" s="162"/>
      <c r="N94" s="162"/>
      <c r="O94" s="162"/>
      <c r="P94" s="162"/>
    </row>
    <row r="95" spans="2:16" x14ac:dyDescent="0.3">
      <c r="B95" s="174" t="s">
        <v>2530</v>
      </c>
      <c r="C95" s="175">
        <v>10.652029000000001</v>
      </c>
      <c r="D95" s="175">
        <v>10.892810000000001</v>
      </c>
      <c r="E95" s="175">
        <v>11.150976999999999</v>
      </c>
      <c r="F95" s="175">
        <v>11.432088</v>
      </c>
      <c r="G95" s="175">
        <v>11.738441</v>
      </c>
      <c r="H95" s="175">
        <v>12.067539</v>
      </c>
      <c r="I95" s="175">
        <v>12.414318</v>
      </c>
      <c r="J95" s="169">
        <v>12.771246</v>
      </c>
      <c r="K95" s="162"/>
      <c r="L95" s="162"/>
      <c r="M95" s="162"/>
      <c r="N95" s="162"/>
      <c r="O95" s="162"/>
      <c r="P95" s="162"/>
    </row>
    <row r="96" spans="2:16" x14ac:dyDescent="0.3">
      <c r="B96" s="174" t="s">
        <v>2531</v>
      </c>
      <c r="C96" s="175">
        <v>1.6049789999999999</v>
      </c>
      <c r="D96" s="175">
        <v>1.6482570000000001</v>
      </c>
      <c r="E96" s="175">
        <v>1.692439</v>
      </c>
      <c r="F96" s="175">
        <v>1.7372019999999999</v>
      </c>
      <c r="G96" s="175">
        <v>1.782437</v>
      </c>
      <c r="H96" s="175">
        <v>1.828146</v>
      </c>
      <c r="I96" s="175">
        <v>1.874309</v>
      </c>
      <c r="J96" s="169">
        <v>1.920922</v>
      </c>
      <c r="K96" s="162"/>
      <c r="L96" s="162"/>
      <c r="M96" s="162"/>
      <c r="N96" s="162"/>
      <c r="O96" s="162"/>
      <c r="P96" s="162"/>
    </row>
    <row r="97" spans="2:16" x14ac:dyDescent="0.3">
      <c r="B97" s="174" t="s">
        <v>2532</v>
      </c>
      <c r="C97" s="175">
        <v>0.75539900000000004</v>
      </c>
      <c r="D97" s="175">
        <v>0.75928499999999999</v>
      </c>
      <c r="E97" s="175">
        <v>0.76337999999999995</v>
      </c>
      <c r="F97" s="175">
        <v>0.767432</v>
      </c>
      <c r="G97" s="175">
        <v>0.771366</v>
      </c>
      <c r="H97" s="175">
        <v>0.77522100000000005</v>
      </c>
      <c r="I97" s="175">
        <v>0.77900400000000003</v>
      </c>
      <c r="J97" s="169">
        <v>0.78276599999999996</v>
      </c>
      <c r="K97" s="162"/>
      <c r="L97" s="162"/>
      <c r="M97" s="162"/>
      <c r="N97" s="162"/>
      <c r="O97" s="162"/>
      <c r="P97" s="162"/>
    </row>
    <row r="98" spans="2:16" x14ac:dyDescent="0.3">
      <c r="B98" s="174" t="s">
        <v>2533</v>
      </c>
      <c r="C98" s="175">
        <v>10.25093</v>
      </c>
      <c r="D98" s="175">
        <v>10.400672999999999</v>
      </c>
      <c r="E98" s="175">
        <v>10.549008000000001</v>
      </c>
      <c r="F98" s="175">
        <v>10.695542</v>
      </c>
      <c r="G98" s="175">
        <v>10.839969999999999</v>
      </c>
      <c r="H98" s="175">
        <v>10.982366000000001</v>
      </c>
      <c r="I98" s="175">
        <v>11.123176000000001</v>
      </c>
      <c r="J98" s="169">
        <v>11.263076999999999</v>
      </c>
      <c r="K98" s="162"/>
      <c r="L98" s="162"/>
      <c r="M98" s="162"/>
      <c r="N98" s="162"/>
      <c r="O98" s="162"/>
      <c r="P98" s="162"/>
    </row>
    <row r="99" spans="2:16" x14ac:dyDescent="0.3">
      <c r="B99" s="174" t="s">
        <v>2534</v>
      </c>
      <c r="C99" s="175">
        <v>8.6406910000000003</v>
      </c>
      <c r="D99" s="175">
        <v>8.7985209999999991</v>
      </c>
      <c r="E99" s="175">
        <v>8.9555889999999998</v>
      </c>
      <c r="F99" s="175">
        <v>9.1129160000000002</v>
      </c>
      <c r="G99" s="175">
        <v>9.2707949999999997</v>
      </c>
      <c r="H99" s="175">
        <v>9.4290129999999994</v>
      </c>
      <c r="I99" s="175">
        <v>9.5875219999999999</v>
      </c>
      <c r="J99" s="169">
        <v>9.7461169999999999</v>
      </c>
      <c r="K99" s="162"/>
      <c r="L99" s="162"/>
      <c r="M99" s="162"/>
      <c r="N99" s="162"/>
      <c r="O99" s="162"/>
      <c r="P99" s="162"/>
    </row>
    <row r="100" spans="2:16" x14ac:dyDescent="0.3">
      <c r="B100" s="174" t="s">
        <v>2535</v>
      </c>
      <c r="C100" s="175">
        <v>7.1501000000000001</v>
      </c>
      <c r="D100" s="175">
        <v>7.1788999999999996</v>
      </c>
      <c r="E100" s="175">
        <v>7.2294999999999998</v>
      </c>
      <c r="F100" s="175">
        <v>7.2912999999999997</v>
      </c>
      <c r="G100" s="175">
        <v>7.3365999999999998</v>
      </c>
      <c r="H100" s="175">
        <v>7.3917000000000002</v>
      </c>
      <c r="I100" s="175">
        <v>7.4509999999999996</v>
      </c>
      <c r="J100" s="169">
        <v>7.5073999999999996</v>
      </c>
      <c r="K100" s="162"/>
      <c r="L100" s="162"/>
      <c r="M100" s="162"/>
      <c r="N100" s="162"/>
      <c r="O100" s="162"/>
      <c r="P100" s="162"/>
    </row>
    <row r="101" spans="2:16" x14ac:dyDescent="0.3">
      <c r="B101" s="174" t="s">
        <v>2536</v>
      </c>
      <c r="C101" s="175">
        <v>9.9203620000000008</v>
      </c>
      <c r="D101" s="175">
        <v>9.8930819999999997</v>
      </c>
      <c r="E101" s="175">
        <v>9.8664679999999993</v>
      </c>
      <c r="F101" s="175">
        <v>9.8430280000000003</v>
      </c>
      <c r="G101" s="175">
        <v>9.8140230000000006</v>
      </c>
      <c r="H101" s="175">
        <v>9.7879660000000008</v>
      </c>
      <c r="I101" s="175">
        <v>9.7755639999999993</v>
      </c>
      <c r="J101" s="169">
        <v>9.7699490000000004</v>
      </c>
      <c r="K101" s="162"/>
      <c r="L101" s="162"/>
      <c r="M101" s="162"/>
      <c r="N101" s="162"/>
      <c r="O101" s="162"/>
      <c r="P101" s="162"/>
    </row>
    <row r="102" spans="2:16" x14ac:dyDescent="0.3">
      <c r="B102" s="174" t="s">
        <v>2537</v>
      </c>
      <c r="C102" s="175">
        <v>0.320716</v>
      </c>
      <c r="D102" s="175">
        <v>0.323764</v>
      </c>
      <c r="E102" s="175">
        <v>0.32738600000000001</v>
      </c>
      <c r="F102" s="175">
        <v>0.33081500000000003</v>
      </c>
      <c r="G102" s="175">
        <v>0.33543899999999999</v>
      </c>
      <c r="H102" s="175">
        <v>0.34339999999999998</v>
      </c>
      <c r="I102" s="175">
        <v>0.35272100000000001</v>
      </c>
      <c r="J102" s="169">
        <v>0.361313</v>
      </c>
      <c r="K102" s="162"/>
      <c r="L102" s="162"/>
      <c r="M102" s="162"/>
      <c r="N102" s="162"/>
      <c r="O102" s="162"/>
      <c r="P102" s="162"/>
    </row>
    <row r="103" spans="2:16" x14ac:dyDescent="0.3">
      <c r="B103" s="174" t="s">
        <v>1163</v>
      </c>
      <c r="C103" s="175">
        <v>1265.78279</v>
      </c>
      <c r="D103" s="175">
        <v>1280.846129</v>
      </c>
      <c r="E103" s="175">
        <v>1295.604184</v>
      </c>
      <c r="F103" s="175">
        <v>1310.152403</v>
      </c>
      <c r="G103" s="175">
        <v>1324.509589</v>
      </c>
      <c r="H103" s="175">
        <v>1338.658835</v>
      </c>
      <c r="I103" s="175">
        <v>1352.617328</v>
      </c>
      <c r="J103" s="169">
        <v>1366.4177540000001</v>
      </c>
      <c r="K103" s="162"/>
      <c r="L103" s="162"/>
      <c r="M103" s="162"/>
      <c r="N103" s="162"/>
      <c r="O103" s="162"/>
      <c r="P103" s="162"/>
    </row>
    <row r="104" spans="2:16" x14ac:dyDescent="0.3">
      <c r="B104" s="174" t="s">
        <v>2538</v>
      </c>
      <c r="C104" s="175">
        <v>248.45241300000001</v>
      </c>
      <c r="D104" s="175">
        <v>251.80640199999999</v>
      </c>
      <c r="E104" s="175">
        <v>255.12900400000001</v>
      </c>
      <c r="F104" s="175">
        <v>258.38325600000002</v>
      </c>
      <c r="G104" s="175">
        <v>261.55422600000003</v>
      </c>
      <c r="H104" s="175">
        <v>264.64588600000002</v>
      </c>
      <c r="I104" s="175">
        <v>267.66343499999999</v>
      </c>
      <c r="J104" s="169">
        <v>270.62556799999999</v>
      </c>
      <c r="K104" s="162"/>
      <c r="L104" s="162"/>
      <c r="M104" s="162"/>
      <c r="N104" s="162"/>
      <c r="O104" s="162"/>
      <c r="P104" s="162"/>
    </row>
    <row r="105" spans="2:16" x14ac:dyDescent="0.3">
      <c r="B105" s="174" t="s">
        <v>2539</v>
      </c>
      <c r="C105" s="175">
        <v>75.539861999999999</v>
      </c>
      <c r="D105" s="175">
        <v>76.481943000000001</v>
      </c>
      <c r="E105" s="175">
        <v>77.465753000000007</v>
      </c>
      <c r="F105" s="175">
        <v>78.492215000000002</v>
      </c>
      <c r="G105" s="175">
        <v>79.564015999999995</v>
      </c>
      <c r="H105" s="175">
        <v>80.673951000000002</v>
      </c>
      <c r="I105" s="175">
        <v>81.800269</v>
      </c>
      <c r="J105" s="169">
        <v>82.913905999999997</v>
      </c>
      <c r="K105" s="162"/>
      <c r="L105" s="162"/>
      <c r="M105" s="162"/>
      <c r="N105" s="162"/>
      <c r="O105" s="162"/>
      <c r="P105" s="162"/>
    </row>
    <row r="106" spans="2:16" x14ac:dyDescent="0.3">
      <c r="B106" s="174" t="s">
        <v>2540</v>
      </c>
      <c r="C106" s="175">
        <v>31.890011000000001</v>
      </c>
      <c r="D106" s="175">
        <v>33.157049999999998</v>
      </c>
      <c r="E106" s="175">
        <v>34.411951000000002</v>
      </c>
      <c r="F106" s="175">
        <v>35.572260999999997</v>
      </c>
      <c r="G106" s="175">
        <v>36.610632000000003</v>
      </c>
      <c r="H106" s="175">
        <v>37.552781000000003</v>
      </c>
      <c r="I106" s="175">
        <v>38.433599999999998</v>
      </c>
      <c r="J106" s="169">
        <v>39.309783000000003</v>
      </c>
      <c r="K106" s="162"/>
      <c r="L106" s="162"/>
      <c r="M106" s="162"/>
      <c r="N106" s="162"/>
      <c r="O106" s="162"/>
      <c r="P106" s="162"/>
    </row>
    <row r="107" spans="2:16" x14ac:dyDescent="0.3">
      <c r="B107" s="174" t="s">
        <v>2541</v>
      </c>
      <c r="C107" s="175">
        <v>4.5995330000000001</v>
      </c>
      <c r="D107" s="175">
        <v>4.6238159999999997</v>
      </c>
      <c r="E107" s="175">
        <v>4.6577400000000004</v>
      </c>
      <c r="F107" s="175">
        <v>4.7019570000000002</v>
      </c>
      <c r="G107" s="175">
        <v>4.7553349999999996</v>
      </c>
      <c r="H107" s="175">
        <v>4.8073880000000004</v>
      </c>
      <c r="I107" s="175">
        <v>4.8673159999999998</v>
      </c>
      <c r="J107" s="169">
        <v>4.9414439999999997</v>
      </c>
      <c r="K107" s="162"/>
      <c r="L107" s="162"/>
      <c r="M107" s="162"/>
      <c r="N107" s="162"/>
      <c r="O107" s="162"/>
      <c r="P107" s="162"/>
    </row>
    <row r="108" spans="2:16" x14ac:dyDescent="0.3">
      <c r="B108" s="174" t="s">
        <v>2542</v>
      </c>
      <c r="C108" s="175">
        <v>8.4532999999999997E-2</v>
      </c>
      <c r="D108" s="175">
        <v>8.3975999999999995E-2</v>
      </c>
      <c r="E108" s="175">
        <v>8.3488000000000007E-2</v>
      </c>
      <c r="F108" s="175">
        <v>8.3234000000000002E-2</v>
      </c>
      <c r="G108" s="175">
        <v>8.3287E-2</v>
      </c>
      <c r="H108" s="175">
        <v>8.3598000000000006E-2</v>
      </c>
      <c r="I108" s="175">
        <v>8.4076999999999999E-2</v>
      </c>
      <c r="J108" s="169">
        <v>8.4584000000000006E-2</v>
      </c>
      <c r="K108" s="162"/>
      <c r="L108" s="162"/>
      <c r="M108" s="162"/>
      <c r="N108" s="162"/>
      <c r="O108" s="162"/>
      <c r="P108" s="162"/>
    </row>
    <row r="109" spans="2:16" x14ac:dyDescent="0.3">
      <c r="B109" s="174" t="s">
        <v>2543</v>
      </c>
      <c r="C109" s="175">
        <v>7.9104999999999999</v>
      </c>
      <c r="D109" s="175">
        <v>8.0594999999999999</v>
      </c>
      <c r="E109" s="175">
        <v>8.2157</v>
      </c>
      <c r="F109" s="175">
        <v>8.3801000000000005</v>
      </c>
      <c r="G109" s="175">
        <v>8.5459999999999994</v>
      </c>
      <c r="H109" s="175">
        <v>8.7133000000000003</v>
      </c>
      <c r="I109" s="175">
        <v>8.8827999999999996</v>
      </c>
      <c r="J109" s="169">
        <v>9.0533000000000001</v>
      </c>
      <c r="K109" s="162"/>
      <c r="L109" s="162"/>
      <c r="M109" s="162"/>
      <c r="N109" s="162"/>
      <c r="O109" s="162"/>
      <c r="P109" s="162"/>
    </row>
    <row r="110" spans="2:16" x14ac:dyDescent="0.3">
      <c r="B110" s="174" t="s">
        <v>2544</v>
      </c>
      <c r="C110" s="175">
        <v>59.539717000000003</v>
      </c>
      <c r="D110" s="175">
        <v>60.233947999999998</v>
      </c>
      <c r="E110" s="175">
        <v>60.789140000000003</v>
      </c>
      <c r="F110" s="175">
        <v>60.730581999999998</v>
      </c>
      <c r="G110" s="175">
        <v>60.627498000000003</v>
      </c>
      <c r="H110" s="175">
        <v>60.536709000000002</v>
      </c>
      <c r="I110" s="175">
        <v>60.421759999999999</v>
      </c>
      <c r="J110" s="169">
        <v>60.297395999999999</v>
      </c>
      <c r="K110" s="162"/>
      <c r="L110" s="162"/>
      <c r="M110" s="162"/>
      <c r="N110" s="162"/>
      <c r="O110" s="162"/>
      <c r="P110" s="162"/>
    </row>
    <row r="111" spans="2:16" x14ac:dyDescent="0.3">
      <c r="B111" s="174" t="s">
        <v>2545</v>
      </c>
      <c r="C111" s="175">
        <v>2.8421319999999999</v>
      </c>
      <c r="D111" s="175">
        <v>2.8587090000000002</v>
      </c>
      <c r="E111" s="175">
        <v>2.8751359999999999</v>
      </c>
      <c r="F111" s="175">
        <v>2.8910209999999998</v>
      </c>
      <c r="G111" s="175">
        <v>2.9062380000000001</v>
      </c>
      <c r="H111" s="175">
        <v>2.9208530000000001</v>
      </c>
      <c r="I111" s="175">
        <v>2.9348550000000002</v>
      </c>
      <c r="J111" s="169">
        <v>2.9482789999999999</v>
      </c>
      <c r="K111" s="162"/>
      <c r="L111" s="162"/>
      <c r="M111" s="162"/>
      <c r="N111" s="162"/>
      <c r="O111" s="162"/>
      <c r="P111" s="162"/>
    </row>
    <row r="112" spans="2:16" x14ac:dyDescent="0.3">
      <c r="B112" s="174" t="s">
        <v>2546</v>
      </c>
      <c r="C112" s="175">
        <v>127.629</v>
      </c>
      <c r="D112" s="175">
        <v>127.44499999999999</v>
      </c>
      <c r="E112" s="175">
        <v>127.276</v>
      </c>
      <c r="F112" s="175">
        <v>127.14100000000001</v>
      </c>
      <c r="G112" s="175">
        <v>126.994511</v>
      </c>
      <c r="H112" s="175">
        <v>126.785797</v>
      </c>
      <c r="I112" s="175">
        <v>126.5291</v>
      </c>
      <c r="J112" s="169">
        <v>126.264931</v>
      </c>
      <c r="K112" s="162"/>
      <c r="L112" s="162"/>
      <c r="M112" s="162"/>
      <c r="N112" s="162"/>
      <c r="O112" s="162"/>
      <c r="P112" s="162"/>
    </row>
    <row r="113" spans="2:16" x14ac:dyDescent="0.3">
      <c r="B113" s="174" t="s">
        <v>2547</v>
      </c>
      <c r="C113" s="175">
        <v>8.0908719999999992</v>
      </c>
      <c r="D113" s="175">
        <v>8.5204199999999997</v>
      </c>
      <c r="E113" s="175">
        <v>8.9200490000000006</v>
      </c>
      <c r="F113" s="175">
        <v>9.2665749999999996</v>
      </c>
      <c r="G113" s="175">
        <v>9.5514670000000006</v>
      </c>
      <c r="H113" s="175">
        <v>9.7791730000000001</v>
      </c>
      <c r="I113" s="175">
        <v>9.9560110000000002</v>
      </c>
      <c r="J113" s="169">
        <v>10.101694</v>
      </c>
      <c r="K113" s="162"/>
      <c r="L113" s="162"/>
      <c r="M113" s="162"/>
      <c r="N113" s="162"/>
      <c r="O113" s="162"/>
      <c r="P113" s="162"/>
    </row>
    <row r="114" spans="2:16" x14ac:dyDescent="0.3">
      <c r="B114" s="174" t="s">
        <v>2548</v>
      </c>
      <c r="C114" s="175">
        <v>16.792089000000001</v>
      </c>
      <c r="D114" s="175">
        <v>17.035550000000001</v>
      </c>
      <c r="E114" s="175">
        <v>17.288284999999998</v>
      </c>
      <c r="F114" s="175">
        <v>17.542805999999999</v>
      </c>
      <c r="G114" s="175">
        <v>17.794055</v>
      </c>
      <c r="H114" s="175">
        <v>18.037776000000001</v>
      </c>
      <c r="I114" s="175">
        <v>18.276499000000001</v>
      </c>
      <c r="J114" s="169">
        <v>18.513929999999998</v>
      </c>
      <c r="K114" s="162"/>
      <c r="L114" s="162"/>
      <c r="M114" s="162"/>
      <c r="N114" s="162"/>
      <c r="O114" s="162"/>
      <c r="P114" s="162"/>
    </row>
    <row r="115" spans="2:16" x14ac:dyDescent="0.3">
      <c r="B115" s="174" t="s">
        <v>2549</v>
      </c>
      <c r="C115" s="175">
        <v>44.343409999999999</v>
      </c>
      <c r="D115" s="175">
        <v>45.519888999999999</v>
      </c>
      <c r="E115" s="175">
        <v>46.699981000000001</v>
      </c>
      <c r="F115" s="175">
        <v>47.878335999999997</v>
      </c>
      <c r="G115" s="175">
        <v>49.051685999999997</v>
      </c>
      <c r="H115" s="175">
        <v>50.221473000000003</v>
      </c>
      <c r="I115" s="175">
        <v>51.393009999999997</v>
      </c>
      <c r="J115" s="169">
        <v>52.573973000000002</v>
      </c>
      <c r="K115" s="162"/>
      <c r="L115" s="162"/>
      <c r="M115" s="162"/>
      <c r="N115" s="162"/>
      <c r="O115" s="162"/>
      <c r="P115" s="162"/>
    </row>
    <row r="116" spans="2:16" x14ac:dyDescent="0.3">
      <c r="B116" s="174" t="s">
        <v>2550</v>
      </c>
      <c r="C116" s="175">
        <v>0.10637000000000001</v>
      </c>
      <c r="D116" s="175">
        <v>0.10789</v>
      </c>
      <c r="E116" s="175">
        <v>0.109391</v>
      </c>
      <c r="F116" s="175">
        <v>0.11093</v>
      </c>
      <c r="G116" s="175">
        <v>0.112524</v>
      </c>
      <c r="H116" s="175">
        <v>0.114158</v>
      </c>
      <c r="I116" s="175">
        <v>0.11584700000000001</v>
      </c>
      <c r="J116" s="169">
        <v>0.117606</v>
      </c>
      <c r="K116" s="162"/>
      <c r="L116" s="162"/>
      <c r="M116" s="162"/>
      <c r="N116" s="162"/>
      <c r="O116" s="162"/>
      <c r="P116" s="162"/>
    </row>
    <row r="117" spans="2:16" x14ac:dyDescent="0.3">
      <c r="B117" s="174" t="s">
        <v>2551</v>
      </c>
      <c r="C117" s="175">
        <v>24.800612000000001</v>
      </c>
      <c r="D117" s="175">
        <v>24.929452000000001</v>
      </c>
      <c r="E117" s="175">
        <v>25.057752000000001</v>
      </c>
      <c r="F117" s="175">
        <v>25.183833</v>
      </c>
      <c r="G117" s="175">
        <v>25.307744</v>
      </c>
      <c r="H117" s="175">
        <v>25.429984999999999</v>
      </c>
      <c r="I117" s="175">
        <v>25.549818999999999</v>
      </c>
      <c r="J117" s="169">
        <v>25.666160999999999</v>
      </c>
      <c r="K117" s="162"/>
      <c r="L117" s="162"/>
      <c r="M117" s="162"/>
      <c r="N117" s="162"/>
      <c r="O117" s="162"/>
      <c r="P117" s="162"/>
    </row>
    <row r="118" spans="2:16" x14ac:dyDescent="0.3">
      <c r="B118" s="174" t="s">
        <v>2552</v>
      </c>
      <c r="C118" s="175">
        <v>50.199852999999997</v>
      </c>
      <c r="D118" s="175">
        <v>50.428893000000002</v>
      </c>
      <c r="E118" s="175">
        <v>50.746659000000001</v>
      </c>
      <c r="F118" s="175">
        <v>51.014946999999999</v>
      </c>
      <c r="G118" s="175">
        <v>51.217803000000004</v>
      </c>
      <c r="H118" s="175">
        <v>51.361910999999999</v>
      </c>
      <c r="I118" s="175">
        <v>51.606633000000002</v>
      </c>
      <c r="J118" s="169">
        <v>51.709097999999997</v>
      </c>
      <c r="K118" s="162"/>
      <c r="L118" s="162"/>
      <c r="M118" s="162"/>
      <c r="N118" s="162"/>
      <c r="O118" s="162"/>
      <c r="P118" s="162"/>
    </row>
    <row r="119" spans="2:16" x14ac:dyDescent="0.3">
      <c r="B119" s="174" t="s">
        <v>2553</v>
      </c>
      <c r="C119" s="175">
        <v>1.8071060000000001</v>
      </c>
      <c r="D119" s="175">
        <v>1.818117</v>
      </c>
      <c r="E119" s="175">
        <v>1.8127709999999999</v>
      </c>
      <c r="F119" s="175">
        <v>1.7881959999999999</v>
      </c>
      <c r="G119" s="175">
        <v>1.7775570000000001</v>
      </c>
      <c r="H119" s="175">
        <v>1.7910029999999999</v>
      </c>
      <c r="I119" s="175">
        <v>1.797085</v>
      </c>
      <c r="J119" s="169">
        <v>1.7942480000000001</v>
      </c>
      <c r="K119" s="162"/>
      <c r="L119" s="162"/>
      <c r="M119" s="162"/>
      <c r="N119" s="162"/>
      <c r="O119" s="162"/>
      <c r="P119" s="162"/>
    </row>
    <row r="120" spans="2:16" x14ac:dyDescent="0.3">
      <c r="B120" s="174" t="s">
        <v>2554</v>
      </c>
      <c r="C120" s="175">
        <v>3.3488530000000001</v>
      </c>
      <c r="D120" s="175">
        <v>3.526376</v>
      </c>
      <c r="E120" s="175">
        <v>3.690941</v>
      </c>
      <c r="F120" s="175">
        <v>3.835591</v>
      </c>
      <c r="G120" s="175">
        <v>3.9568750000000001</v>
      </c>
      <c r="H120" s="175">
        <v>4.0560989999999997</v>
      </c>
      <c r="I120" s="175">
        <v>4.1373119999999997</v>
      </c>
      <c r="J120" s="169">
        <v>4.2070829999999999</v>
      </c>
      <c r="K120" s="162"/>
      <c r="L120" s="162"/>
      <c r="M120" s="162"/>
      <c r="N120" s="162"/>
      <c r="O120" s="162"/>
      <c r="P120" s="162"/>
    </row>
    <row r="121" spans="2:16" x14ac:dyDescent="0.3">
      <c r="B121" s="174" t="s">
        <v>2555</v>
      </c>
      <c r="C121" s="175">
        <v>5.6071999999999997</v>
      </c>
      <c r="D121" s="175">
        <v>5.7195999999999998</v>
      </c>
      <c r="E121" s="175">
        <v>5.8354999999999997</v>
      </c>
      <c r="F121" s="175">
        <v>5.9569000000000001</v>
      </c>
      <c r="G121" s="175">
        <v>6.0795000000000003</v>
      </c>
      <c r="H121" s="175">
        <v>6.1981999999999999</v>
      </c>
      <c r="I121" s="175">
        <v>6.3228</v>
      </c>
      <c r="J121" s="169">
        <v>6.4569000000000001</v>
      </c>
      <c r="K121" s="162"/>
      <c r="L121" s="162"/>
      <c r="M121" s="162"/>
      <c r="N121" s="162"/>
      <c r="O121" s="162"/>
      <c r="P121" s="162"/>
    </row>
    <row r="122" spans="2:16" x14ac:dyDescent="0.3">
      <c r="B122" s="174" t="s">
        <v>2556</v>
      </c>
      <c r="C122" s="175">
        <v>6.4445300000000003</v>
      </c>
      <c r="D122" s="175">
        <v>6.5413040000000002</v>
      </c>
      <c r="E122" s="175">
        <v>6.6397560000000002</v>
      </c>
      <c r="F122" s="175">
        <v>6.7411640000000004</v>
      </c>
      <c r="G122" s="175">
        <v>6.8458459999999999</v>
      </c>
      <c r="H122" s="175">
        <v>6.9530349999999999</v>
      </c>
      <c r="I122" s="175">
        <v>7.0615069999999998</v>
      </c>
      <c r="J122" s="169">
        <v>7.1694550000000001</v>
      </c>
      <c r="K122" s="162"/>
      <c r="L122" s="162"/>
      <c r="M122" s="162"/>
      <c r="N122" s="162"/>
      <c r="O122" s="162"/>
      <c r="P122" s="162"/>
    </row>
    <row r="123" spans="2:16" x14ac:dyDescent="0.3">
      <c r="B123" s="174" t="s">
        <v>2557</v>
      </c>
      <c r="C123" s="175">
        <v>2.034319</v>
      </c>
      <c r="D123" s="175">
        <v>2.0126469999999999</v>
      </c>
      <c r="E123" s="175">
        <v>1.9937819999999999</v>
      </c>
      <c r="F123" s="175">
        <v>1.977527</v>
      </c>
      <c r="G123" s="175">
        <v>1.9595370000000001</v>
      </c>
      <c r="H123" s="175">
        <v>1.942248</v>
      </c>
      <c r="I123" s="175">
        <v>1.9271739999999999</v>
      </c>
      <c r="J123" s="169">
        <v>1.9127890000000001</v>
      </c>
      <c r="K123" s="162"/>
      <c r="L123" s="162"/>
      <c r="M123" s="162"/>
      <c r="N123" s="162"/>
      <c r="O123" s="162"/>
      <c r="P123" s="162"/>
    </row>
    <row r="124" spans="2:16" x14ac:dyDescent="0.3">
      <c r="B124" s="174" t="s">
        <v>2558</v>
      </c>
      <c r="C124" s="175">
        <v>5.5386340000000001</v>
      </c>
      <c r="D124" s="175">
        <v>5.9146210000000004</v>
      </c>
      <c r="E124" s="175">
        <v>6.26241</v>
      </c>
      <c r="F124" s="175">
        <v>6.5326779999999998</v>
      </c>
      <c r="G124" s="175">
        <v>6.7111210000000003</v>
      </c>
      <c r="H124" s="175">
        <v>6.8118730000000003</v>
      </c>
      <c r="I124" s="175">
        <v>6.8489250000000004</v>
      </c>
      <c r="J124" s="169">
        <v>6.8557129999999997</v>
      </c>
      <c r="K124" s="162"/>
      <c r="L124" s="162"/>
      <c r="M124" s="162"/>
      <c r="N124" s="162"/>
      <c r="O124" s="162"/>
      <c r="P124" s="162"/>
    </row>
    <row r="125" spans="2:16" x14ac:dyDescent="0.3">
      <c r="B125" s="174" t="s">
        <v>2559</v>
      </c>
      <c r="C125" s="175">
        <v>2.0149900000000001</v>
      </c>
      <c r="D125" s="175">
        <v>2.0285190000000002</v>
      </c>
      <c r="E125" s="175">
        <v>2.0434369999999999</v>
      </c>
      <c r="F125" s="175">
        <v>2.059021</v>
      </c>
      <c r="G125" s="175">
        <v>2.0750009999999999</v>
      </c>
      <c r="H125" s="175">
        <v>2.091412</v>
      </c>
      <c r="I125" s="175">
        <v>2.1081319999999999</v>
      </c>
      <c r="J125" s="169">
        <v>2.1252680000000002</v>
      </c>
      <c r="K125" s="162"/>
      <c r="L125" s="162"/>
      <c r="M125" s="162"/>
      <c r="N125" s="162"/>
      <c r="O125" s="162"/>
      <c r="P125" s="162"/>
    </row>
    <row r="126" spans="2:16" x14ac:dyDescent="0.3">
      <c r="B126" s="174" t="s">
        <v>2560</v>
      </c>
      <c r="C126" s="175">
        <v>4.1356590000000004</v>
      </c>
      <c r="D126" s="175">
        <v>4.2483339999999998</v>
      </c>
      <c r="E126" s="175">
        <v>4.3595050000000004</v>
      </c>
      <c r="F126" s="175">
        <v>4.4722299999999997</v>
      </c>
      <c r="G126" s="175">
        <v>4.5867880000000003</v>
      </c>
      <c r="H126" s="175">
        <v>4.7022279999999999</v>
      </c>
      <c r="I126" s="175">
        <v>4.8189770000000003</v>
      </c>
      <c r="J126" s="169">
        <v>4.9373740000000002</v>
      </c>
      <c r="K126" s="162"/>
      <c r="L126" s="162"/>
      <c r="M126" s="162"/>
      <c r="N126" s="162"/>
      <c r="O126" s="162"/>
      <c r="P126" s="162"/>
    </row>
    <row r="127" spans="2:16" x14ac:dyDescent="0.3">
      <c r="B127" s="174" t="s">
        <v>2561</v>
      </c>
      <c r="C127" s="175">
        <v>6.2857500000000002</v>
      </c>
      <c r="D127" s="175">
        <v>6.3203589999999998</v>
      </c>
      <c r="E127" s="175">
        <v>6.3620369999999999</v>
      </c>
      <c r="F127" s="175">
        <v>6.4183149999999998</v>
      </c>
      <c r="G127" s="175">
        <v>6.4921639999999998</v>
      </c>
      <c r="H127" s="175">
        <v>6.580724</v>
      </c>
      <c r="I127" s="175">
        <v>6.6785670000000001</v>
      </c>
      <c r="J127" s="169">
        <v>6.7774520000000003</v>
      </c>
      <c r="K127" s="162"/>
      <c r="L127" s="162"/>
      <c r="M127" s="162"/>
      <c r="N127" s="162"/>
      <c r="O127" s="162"/>
      <c r="P127" s="162"/>
    </row>
    <row r="128" spans="2:16" x14ac:dyDescent="0.3">
      <c r="B128" s="174" t="s">
        <v>2562</v>
      </c>
      <c r="C128" s="175">
        <v>3.6615000000000002E-2</v>
      </c>
      <c r="D128" s="175">
        <v>3.6934000000000002E-2</v>
      </c>
      <c r="E128" s="175">
        <v>3.7222999999999999E-2</v>
      </c>
      <c r="F128" s="175">
        <v>3.7470000000000003E-2</v>
      </c>
      <c r="G128" s="175">
        <v>3.7657999999999997E-2</v>
      </c>
      <c r="H128" s="175">
        <v>3.78E-2</v>
      </c>
      <c r="I128" s="175">
        <v>3.7909999999999999E-2</v>
      </c>
      <c r="J128" s="169">
        <v>3.8018999999999997E-2</v>
      </c>
      <c r="K128" s="162"/>
      <c r="L128" s="162"/>
      <c r="M128" s="162"/>
      <c r="N128" s="162"/>
      <c r="O128" s="162"/>
      <c r="P128" s="162"/>
    </row>
    <row r="129" spans="2:16" x14ac:dyDescent="0.3">
      <c r="B129" s="174" t="s">
        <v>2563</v>
      </c>
      <c r="C129" s="175">
        <v>2.9877729999999998</v>
      </c>
      <c r="D129" s="175">
        <v>2.9576889999999998</v>
      </c>
      <c r="E129" s="175">
        <v>2.9323670000000002</v>
      </c>
      <c r="F129" s="175">
        <v>2.9049100000000001</v>
      </c>
      <c r="G129" s="175">
        <v>2.8682310000000002</v>
      </c>
      <c r="H129" s="175">
        <v>2.8284029999999998</v>
      </c>
      <c r="I129" s="175">
        <v>2.8015430000000001</v>
      </c>
      <c r="J129" s="169">
        <v>2.7868439999999999</v>
      </c>
      <c r="K129" s="162"/>
      <c r="L129" s="162"/>
      <c r="M129" s="162"/>
      <c r="N129" s="162"/>
      <c r="O129" s="162"/>
      <c r="P129" s="162"/>
    </row>
    <row r="130" spans="2:16" x14ac:dyDescent="0.3">
      <c r="B130" s="174" t="s">
        <v>2564</v>
      </c>
      <c r="C130" s="175">
        <v>0.53094600000000003</v>
      </c>
      <c r="D130" s="175">
        <v>0.54335999999999995</v>
      </c>
      <c r="E130" s="175">
        <v>0.55631900000000001</v>
      </c>
      <c r="F130" s="175">
        <v>0.569604</v>
      </c>
      <c r="G130" s="175">
        <v>0.58201400000000003</v>
      </c>
      <c r="H130" s="175">
        <v>0.59633599999999998</v>
      </c>
      <c r="I130" s="175">
        <v>0.60794999999999999</v>
      </c>
      <c r="J130" s="169">
        <v>0.619896</v>
      </c>
      <c r="K130" s="162"/>
      <c r="L130" s="162"/>
      <c r="M130" s="162"/>
      <c r="N130" s="162"/>
      <c r="O130" s="162"/>
      <c r="P130" s="162"/>
    </row>
    <row r="131" spans="2:16" x14ac:dyDescent="0.3">
      <c r="B131" s="174" t="s">
        <v>2565</v>
      </c>
      <c r="C131" s="175">
        <v>0.56403899999999996</v>
      </c>
      <c r="D131" s="175">
        <v>0.577372</v>
      </c>
      <c r="E131" s="175">
        <v>0.59020799999999995</v>
      </c>
      <c r="F131" s="175">
        <v>0.60208499999999998</v>
      </c>
      <c r="G131" s="175">
        <v>0.61283600000000005</v>
      </c>
      <c r="H131" s="175">
        <v>0.62258500000000006</v>
      </c>
      <c r="I131" s="175">
        <v>0.63163599999999998</v>
      </c>
      <c r="J131" s="169">
        <v>0.64044500000000004</v>
      </c>
      <c r="K131" s="162"/>
      <c r="L131" s="162"/>
      <c r="M131" s="162"/>
      <c r="N131" s="162"/>
      <c r="O131" s="162"/>
      <c r="P131" s="162"/>
    </row>
    <row r="132" spans="2:16" x14ac:dyDescent="0.3">
      <c r="B132" s="174" t="s">
        <v>2566</v>
      </c>
      <c r="C132" s="175">
        <v>22.346641000000002</v>
      </c>
      <c r="D132" s="175">
        <v>22.961252999999999</v>
      </c>
      <c r="E132" s="175">
        <v>23.589887000000001</v>
      </c>
      <c r="F132" s="175">
        <v>24.234088</v>
      </c>
      <c r="G132" s="175">
        <v>24.894380000000002</v>
      </c>
      <c r="H132" s="175">
        <v>25.570540000000001</v>
      </c>
      <c r="I132" s="175">
        <v>26.262367999999999</v>
      </c>
      <c r="J132" s="169">
        <v>26.969307000000001</v>
      </c>
      <c r="K132" s="162"/>
      <c r="L132" s="162"/>
      <c r="M132" s="162"/>
      <c r="N132" s="162"/>
      <c r="O132" s="162"/>
      <c r="P132" s="162"/>
    </row>
    <row r="133" spans="2:16" x14ac:dyDescent="0.3">
      <c r="B133" s="174" t="s">
        <v>2567</v>
      </c>
      <c r="C133" s="175">
        <v>15.396005000000001</v>
      </c>
      <c r="D133" s="175">
        <v>15.839269</v>
      </c>
      <c r="E133" s="175">
        <v>16.289539999999999</v>
      </c>
      <c r="F133" s="175">
        <v>16.745303</v>
      </c>
      <c r="G133" s="175">
        <v>17.205289</v>
      </c>
      <c r="H133" s="175">
        <v>17.670259999999999</v>
      </c>
      <c r="I133" s="175">
        <v>18.143315000000001</v>
      </c>
      <c r="J133" s="169">
        <v>18.628747000000001</v>
      </c>
      <c r="K133" s="162"/>
      <c r="L133" s="162"/>
      <c r="M133" s="162"/>
      <c r="N133" s="162"/>
      <c r="O133" s="162"/>
      <c r="P133" s="162"/>
    </row>
    <row r="134" spans="2:16" x14ac:dyDescent="0.3">
      <c r="B134" s="174" t="s">
        <v>2568</v>
      </c>
      <c r="C134" s="175">
        <v>29.068159000000001</v>
      </c>
      <c r="D134" s="175">
        <v>29.468872000000001</v>
      </c>
      <c r="E134" s="175">
        <v>29.866558999999999</v>
      </c>
      <c r="F134" s="175">
        <v>30.270962000000001</v>
      </c>
      <c r="G134" s="175">
        <v>30.684804</v>
      </c>
      <c r="H134" s="175">
        <v>31.105028000000001</v>
      </c>
      <c r="I134" s="175">
        <v>31.528585</v>
      </c>
      <c r="J134" s="169">
        <v>31.949777000000001</v>
      </c>
      <c r="K134" s="162"/>
      <c r="L134" s="162"/>
      <c r="M134" s="162"/>
      <c r="N134" s="162"/>
      <c r="O134" s="162"/>
      <c r="P134" s="162"/>
    </row>
    <row r="135" spans="2:16" x14ac:dyDescent="0.3">
      <c r="B135" s="174" t="s">
        <v>2569</v>
      </c>
      <c r="C135" s="175">
        <v>0.39723700000000001</v>
      </c>
      <c r="D135" s="175">
        <v>0.41559299999999999</v>
      </c>
      <c r="E135" s="175">
        <v>0.43501499999999999</v>
      </c>
      <c r="F135" s="175">
        <v>0.45491500000000001</v>
      </c>
      <c r="G135" s="175">
        <v>0.47551300000000002</v>
      </c>
      <c r="H135" s="175">
        <v>0.49640200000000001</v>
      </c>
      <c r="I135" s="175">
        <v>0.51569600000000004</v>
      </c>
      <c r="J135" s="169">
        <v>0.53095300000000001</v>
      </c>
      <c r="K135" s="162"/>
      <c r="L135" s="162"/>
      <c r="M135" s="162"/>
      <c r="N135" s="162"/>
      <c r="O135" s="162"/>
      <c r="P135" s="162"/>
    </row>
    <row r="136" spans="2:16" x14ac:dyDescent="0.3">
      <c r="B136" s="174" t="s">
        <v>2570</v>
      </c>
      <c r="C136" s="175">
        <v>15.979499000000001</v>
      </c>
      <c r="D136" s="175">
        <v>16.449864000000002</v>
      </c>
      <c r="E136" s="175">
        <v>16.93422</v>
      </c>
      <c r="F136" s="175">
        <v>17.438777999999999</v>
      </c>
      <c r="G136" s="175">
        <v>17.965429</v>
      </c>
      <c r="H136" s="175">
        <v>18.512394</v>
      </c>
      <c r="I136" s="175">
        <v>19.07769</v>
      </c>
      <c r="J136" s="169">
        <v>19.658031000000001</v>
      </c>
      <c r="K136" s="162"/>
      <c r="L136" s="162"/>
      <c r="M136" s="162"/>
      <c r="N136" s="162"/>
      <c r="O136" s="162"/>
      <c r="P136" s="162"/>
    </row>
    <row r="137" spans="2:16" x14ac:dyDescent="0.3">
      <c r="B137" s="174" t="s">
        <v>2571</v>
      </c>
      <c r="C137" s="175">
        <v>0.42002800000000001</v>
      </c>
      <c r="D137" s="175">
        <v>0.42596699999999998</v>
      </c>
      <c r="E137" s="175">
        <v>0.434558</v>
      </c>
      <c r="F137" s="175">
        <v>0.44505299999999998</v>
      </c>
      <c r="G137" s="175">
        <v>0.45535599999999998</v>
      </c>
      <c r="H137" s="175">
        <v>0.467999</v>
      </c>
      <c r="I137" s="175">
        <v>0.48463000000000001</v>
      </c>
      <c r="J137" s="169">
        <v>0.50265300000000002</v>
      </c>
      <c r="K137" s="162"/>
      <c r="L137" s="162"/>
      <c r="M137" s="162"/>
      <c r="N137" s="162"/>
      <c r="O137" s="162"/>
      <c r="P137" s="162"/>
    </row>
    <row r="138" spans="2:16" x14ac:dyDescent="0.3">
      <c r="B138" s="174" t="s">
        <v>2572</v>
      </c>
      <c r="C138" s="175">
        <v>5.6716999999999997E-2</v>
      </c>
      <c r="D138" s="175">
        <v>5.6938000000000002E-2</v>
      </c>
      <c r="E138" s="175">
        <v>5.7179000000000001E-2</v>
      </c>
      <c r="F138" s="175">
        <v>5.7438999999999997E-2</v>
      </c>
      <c r="G138" s="175">
        <v>5.7735000000000002E-2</v>
      </c>
      <c r="H138" s="175">
        <v>5.8057999999999998E-2</v>
      </c>
      <c r="I138" s="175">
        <v>5.8413E-2</v>
      </c>
      <c r="J138" s="169">
        <v>5.8791000000000003E-2</v>
      </c>
      <c r="K138" s="162"/>
      <c r="L138" s="162"/>
      <c r="M138" s="162"/>
      <c r="N138" s="162"/>
      <c r="O138" s="162"/>
      <c r="P138" s="162"/>
    </row>
    <row r="139" spans="2:16" x14ac:dyDescent="0.3">
      <c r="B139" s="174" t="s">
        <v>2573</v>
      </c>
      <c r="C139" s="175">
        <v>3.7065540000000001</v>
      </c>
      <c r="D139" s="175">
        <v>3.8174939999999999</v>
      </c>
      <c r="E139" s="175">
        <v>3.9308960000000002</v>
      </c>
      <c r="F139" s="175">
        <v>4.0463009999999997</v>
      </c>
      <c r="G139" s="175">
        <v>4.1635340000000003</v>
      </c>
      <c r="H139" s="175">
        <v>4.2825740000000003</v>
      </c>
      <c r="I139" s="175">
        <v>4.4033189999999998</v>
      </c>
      <c r="J139" s="169">
        <v>4.5256959999999999</v>
      </c>
      <c r="K139" s="162"/>
      <c r="L139" s="162"/>
      <c r="M139" s="162"/>
      <c r="N139" s="162"/>
      <c r="O139" s="162"/>
      <c r="P139" s="162"/>
    </row>
    <row r="140" spans="2:16" x14ac:dyDescent="0.3">
      <c r="B140" s="174" t="s">
        <v>2574</v>
      </c>
      <c r="C140" s="175">
        <v>1.2558819999999999</v>
      </c>
      <c r="D140" s="175">
        <v>1.258653</v>
      </c>
      <c r="E140" s="175">
        <v>1.260934</v>
      </c>
      <c r="F140" s="175">
        <v>1.262605</v>
      </c>
      <c r="G140" s="175">
        <v>1.2634730000000001</v>
      </c>
      <c r="H140" s="175">
        <v>1.264613</v>
      </c>
      <c r="I140" s="175">
        <v>1.2653030000000001</v>
      </c>
      <c r="J140" s="169">
        <v>1.265711</v>
      </c>
      <c r="K140" s="162"/>
      <c r="L140" s="162"/>
      <c r="M140" s="162"/>
      <c r="N140" s="162"/>
      <c r="O140" s="162"/>
      <c r="P140" s="162"/>
    </row>
    <row r="141" spans="2:16" x14ac:dyDescent="0.3">
      <c r="B141" s="174" t="s">
        <v>2575</v>
      </c>
      <c r="C141" s="175">
        <v>117.27415499999999</v>
      </c>
      <c r="D141" s="175">
        <v>118.827161</v>
      </c>
      <c r="E141" s="175">
        <v>120.35512799999999</v>
      </c>
      <c r="F141" s="175">
        <v>121.85825800000001</v>
      </c>
      <c r="G141" s="175">
        <v>123.333376</v>
      </c>
      <c r="H141" s="175">
        <v>124.77732399999999</v>
      </c>
      <c r="I141" s="175">
        <v>126.190788</v>
      </c>
      <c r="J141" s="169">
        <v>127.575529</v>
      </c>
      <c r="K141" s="162"/>
      <c r="L141" s="162"/>
      <c r="M141" s="162"/>
      <c r="N141" s="162"/>
      <c r="O141" s="162"/>
      <c r="P141" s="162"/>
    </row>
    <row r="142" spans="2:16" x14ac:dyDescent="0.3">
      <c r="B142" s="174" t="s">
        <v>2576</v>
      </c>
      <c r="C142" s="175">
        <v>0.104506</v>
      </c>
      <c r="D142" s="175">
        <v>0.10592600000000001</v>
      </c>
      <c r="E142" s="175">
        <v>0.107446</v>
      </c>
      <c r="F142" s="175">
        <v>0.10889500000000001</v>
      </c>
      <c r="G142" s="175">
        <v>0.11021499999999999</v>
      </c>
      <c r="H142" s="175">
        <v>0.111459</v>
      </c>
      <c r="I142" s="175">
        <v>0.11264</v>
      </c>
      <c r="J142" s="169">
        <v>0.113815</v>
      </c>
      <c r="K142" s="162"/>
      <c r="L142" s="162"/>
      <c r="M142" s="162"/>
      <c r="N142" s="162"/>
      <c r="O142" s="162"/>
      <c r="P142" s="162"/>
    </row>
    <row r="143" spans="2:16" x14ac:dyDescent="0.3">
      <c r="B143" s="174" t="s">
        <v>2577</v>
      </c>
      <c r="C143" s="175">
        <v>2.8594580000000001</v>
      </c>
      <c r="D143" s="175">
        <v>2.858692</v>
      </c>
      <c r="E143" s="175">
        <v>2.8569499999999999</v>
      </c>
      <c r="F143" s="175">
        <v>2.83453</v>
      </c>
      <c r="G143" s="175">
        <v>2.8021699999999998</v>
      </c>
      <c r="H143" s="175">
        <v>2.7551580000000002</v>
      </c>
      <c r="I143" s="175">
        <v>2.7060490000000001</v>
      </c>
      <c r="J143" s="169">
        <v>2.6576369999999998</v>
      </c>
      <c r="K143" s="162"/>
      <c r="L143" s="162"/>
      <c r="M143" s="162"/>
      <c r="N143" s="162"/>
      <c r="O143" s="162"/>
      <c r="P143" s="162"/>
    </row>
    <row r="144" spans="2:16" x14ac:dyDescent="0.3">
      <c r="B144" s="174" t="s">
        <v>2578</v>
      </c>
      <c r="C144" s="175">
        <v>3.6459999999999999E-2</v>
      </c>
      <c r="D144" s="175">
        <v>3.6901000000000003E-2</v>
      </c>
      <c r="E144" s="175">
        <v>3.7322000000000001E-2</v>
      </c>
      <c r="F144" s="175">
        <v>3.7718000000000002E-2</v>
      </c>
      <c r="G144" s="175">
        <v>3.807E-2</v>
      </c>
      <c r="H144" s="175">
        <v>3.8392000000000003E-2</v>
      </c>
      <c r="I144" s="175">
        <v>3.8682000000000001E-2</v>
      </c>
      <c r="J144" s="169">
        <v>3.8963999999999999E-2</v>
      </c>
      <c r="K144" s="162"/>
      <c r="L144" s="162"/>
      <c r="M144" s="162"/>
      <c r="N144" s="162"/>
      <c r="O144" s="162"/>
      <c r="P144" s="162"/>
    </row>
    <row r="145" spans="2:16" x14ac:dyDescent="0.3">
      <c r="B145" s="174" t="s">
        <v>2579</v>
      </c>
      <c r="C145" s="175">
        <v>2.8246989999999998</v>
      </c>
      <c r="D145" s="175">
        <v>2.8817919999999999</v>
      </c>
      <c r="E145" s="175">
        <v>2.9401079999999999</v>
      </c>
      <c r="F145" s="175">
        <v>2.9984389999999999</v>
      </c>
      <c r="G145" s="175">
        <v>3.056359</v>
      </c>
      <c r="H145" s="175">
        <v>3.1137790000000001</v>
      </c>
      <c r="I145" s="175">
        <v>3.1702080000000001</v>
      </c>
      <c r="J145" s="169">
        <v>3.2251669999999999</v>
      </c>
      <c r="K145" s="162"/>
      <c r="L145" s="162"/>
      <c r="M145" s="162"/>
      <c r="N145" s="162"/>
      <c r="O145" s="162"/>
      <c r="P145" s="162"/>
    </row>
    <row r="146" spans="2:16" x14ac:dyDescent="0.3">
      <c r="B146" s="174" t="s">
        <v>2580</v>
      </c>
      <c r="C146" s="175">
        <v>0.62060099999999996</v>
      </c>
      <c r="D146" s="175">
        <v>0.62120699999999995</v>
      </c>
      <c r="E146" s="175">
        <v>0.62180999999999997</v>
      </c>
      <c r="F146" s="175">
        <v>0.62215900000000002</v>
      </c>
      <c r="G146" s="175">
        <v>0.62230300000000005</v>
      </c>
      <c r="H146" s="175">
        <v>0.62237299999999995</v>
      </c>
      <c r="I146" s="175">
        <v>0.62222699999999997</v>
      </c>
      <c r="J146" s="169">
        <v>0.62213700000000005</v>
      </c>
      <c r="K146" s="162"/>
      <c r="L146" s="162"/>
      <c r="M146" s="162"/>
      <c r="N146" s="162"/>
      <c r="O146" s="162"/>
      <c r="P146" s="162"/>
    </row>
    <row r="147" spans="2:16" x14ac:dyDescent="0.3">
      <c r="B147" s="174" t="s">
        <v>2581</v>
      </c>
      <c r="C147" s="175">
        <v>33.241897999999999</v>
      </c>
      <c r="D147" s="175">
        <v>33.715693000000002</v>
      </c>
      <c r="E147" s="175">
        <v>34.192346999999998</v>
      </c>
      <c r="F147" s="175">
        <v>34.663603000000002</v>
      </c>
      <c r="G147" s="175">
        <v>35.126296000000004</v>
      </c>
      <c r="H147" s="175">
        <v>35.581294</v>
      </c>
      <c r="I147" s="175">
        <v>36.029138000000003</v>
      </c>
      <c r="J147" s="169">
        <v>36.471769000000002</v>
      </c>
      <c r="K147" s="162"/>
      <c r="L147" s="162"/>
      <c r="M147" s="162"/>
      <c r="N147" s="162"/>
      <c r="O147" s="162"/>
      <c r="P147" s="162"/>
    </row>
    <row r="148" spans="2:16" x14ac:dyDescent="0.3">
      <c r="B148" s="174" t="s">
        <v>2582</v>
      </c>
      <c r="C148" s="175">
        <v>24.862648</v>
      </c>
      <c r="D148" s="175">
        <v>25.560725000000001</v>
      </c>
      <c r="E148" s="175">
        <v>26.286162999999998</v>
      </c>
      <c r="F148" s="175">
        <v>27.042002</v>
      </c>
      <c r="G148" s="175">
        <v>27.829941999999999</v>
      </c>
      <c r="H148" s="175">
        <v>28.649007000000001</v>
      </c>
      <c r="I148" s="175">
        <v>29.495961999999999</v>
      </c>
      <c r="J148" s="169">
        <v>30.366036000000001</v>
      </c>
      <c r="K148" s="162"/>
      <c r="L148" s="162"/>
      <c r="M148" s="162"/>
      <c r="N148" s="162"/>
      <c r="O148" s="162"/>
      <c r="P148" s="162"/>
    </row>
    <row r="149" spans="2:16" x14ac:dyDescent="0.3">
      <c r="B149" s="174" t="s">
        <v>2583</v>
      </c>
      <c r="C149" s="175">
        <v>51.413697999999997</v>
      </c>
      <c r="D149" s="175">
        <v>51.852451000000002</v>
      </c>
      <c r="E149" s="175">
        <v>52.280807000000003</v>
      </c>
      <c r="F149" s="175">
        <v>52.680726</v>
      </c>
      <c r="G149" s="175">
        <v>53.045226</v>
      </c>
      <c r="H149" s="175">
        <v>53.382581000000002</v>
      </c>
      <c r="I149" s="175">
        <v>53.708395000000003</v>
      </c>
      <c r="J149" s="169">
        <v>54.04542</v>
      </c>
      <c r="K149" s="162"/>
      <c r="L149" s="162"/>
      <c r="M149" s="162"/>
      <c r="N149" s="162"/>
      <c r="O149" s="162"/>
      <c r="P149" s="162"/>
    </row>
    <row r="150" spans="2:16" x14ac:dyDescent="0.3">
      <c r="B150" s="174" t="s">
        <v>2584</v>
      </c>
      <c r="C150" s="175">
        <v>2.1947839999999998</v>
      </c>
      <c r="D150" s="175">
        <v>2.2335099999999999</v>
      </c>
      <c r="E150" s="175">
        <v>2.2734299999999998</v>
      </c>
      <c r="F150" s="175">
        <v>2.3149039999999999</v>
      </c>
      <c r="G150" s="175">
        <v>2.3580410000000001</v>
      </c>
      <c r="H150" s="175">
        <v>2.402603</v>
      </c>
      <c r="I150" s="175">
        <v>2.4482550000000001</v>
      </c>
      <c r="J150" s="169">
        <v>2.4945300000000001</v>
      </c>
      <c r="K150" s="162"/>
      <c r="L150" s="162"/>
      <c r="M150" s="162"/>
      <c r="N150" s="162"/>
      <c r="O150" s="162"/>
      <c r="P150" s="162"/>
    </row>
    <row r="151" spans="2:16" x14ac:dyDescent="0.3">
      <c r="B151" s="174" t="s">
        <v>2585</v>
      </c>
      <c r="C151" s="175">
        <v>1.0279E-2</v>
      </c>
      <c r="D151" s="175">
        <v>1.0821000000000001E-2</v>
      </c>
      <c r="E151" s="175">
        <v>1.1853000000000001E-2</v>
      </c>
      <c r="F151" s="175">
        <v>1.2475E-2</v>
      </c>
      <c r="G151" s="175">
        <v>1.3049E-2</v>
      </c>
      <c r="H151" s="175">
        <v>1.2876E-2</v>
      </c>
      <c r="I151" s="175">
        <v>1.2704E-2</v>
      </c>
      <c r="J151" s="169">
        <v>1.2581E-2</v>
      </c>
      <c r="K151" s="162"/>
      <c r="L151" s="162"/>
      <c r="M151" s="162"/>
      <c r="N151" s="162"/>
      <c r="O151" s="162"/>
      <c r="P151" s="162"/>
    </row>
    <row r="152" spans="2:16" x14ac:dyDescent="0.3">
      <c r="B152" s="174" t="s">
        <v>2586</v>
      </c>
      <c r="C152" s="175">
        <v>26.989861999999999</v>
      </c>
      <c r="D152" s="175">
        <v>26.917905999999999</v>
      </c>
      <c r="E152" s="175">
        <v>26.906925999999999</v>
      </c>
      <c r="F152" s="175">
        <v>27.015031</v>
      </c>
      <c r="G152" s="175">
        <v>27.261130999999999</v>
      </c>
      <c r="H152" s="175">
        <v>27.627123999999998</v>
      </c>
      <c r="I152" s="175">
        <v>28.087871</v>
      </c>
      <c r="J152" s="169">
        <v>28.608709999999999</v>
      </c>
      <c r="K152" s="162"/>
      <c r="L152" s="162"/>
      <c r="M152" s="162"/>
      <c r="N152" s="162"/>
      <c r="O152" s="162"/>
      <c r="P152" s="162"/>
    </row>
    <row r="153" spans="2:16" x14ac:dyDescent="0.3">
      <c r="B153" s="174" t="s">
        <v>2587</v>
      </c>
      <c r="C153" s="175">
        <v>16.754961999999999</v>
      </c>
      <c r="D153" s="175">
        <v>16.804431999999998</v>
      </c>
      <c r="E153" s="175">
        <v>16.865008</v>
      </c>
      <c r="F153" s="175">
        <v>16.939923</v>
      </c>
      <c r="G153" s="175">
        <v>17.030314000000001</v>
      </c>
      <c r="H153" s="175">
        <v>17.131295999999999</v>
      </c>
      <c r="I153" s="175">
        <v>17.231624</v>
      </c>
      <c r="J153" s="169">
        <v>17.332850000000001</v>
      </c>
      <c r="K153" s="162"/>
      <c r="L153" s="162"/>
      <c r="M153" s="162"/>
      <c r="N153" s="162"/>
      <c r="O153" s="162"/>
      <c r="P153" s="162"/>
    </row>
    <row r="154" spans="2:16" x14ac:dyDescent="0.3">
      <c r="B154" s="174" t="s">
        <v>2588</v>
      </c>
      <c r="C154" s="175">
        <v>0.25900000000000001</v>
      </c>
      <c r="D154" s="175">
        <v>0.26365</v>
      </c>
      <c r="E154" s="175">
        <v>0.26805000000000001</v>
      </c>
      <c r="F154" s="175">
        <v>0.27239999999999998</v>
      </c>
      <c r="G154" s="175">
        <v>0.27655000000000002</v>
      </c>
      <c r="H154" s="175">
        <v>0.28034999999999999</v>
      </c>
      <c r="I154" s="175">
        <v>0.28405999999999998</v>
      </c>
      <c r="J154" s="169">
        <v>0.2878</v>
      </c>
      <c r="K154" s="162"/>
      <c r="L154" s="162"/>
      <c r="M154" s="162"/>
      <c r="N154" s="162"/>
      <c r="O154" s="162"/>
      <c r="P154" s="162"/>
    </row>
    <row r="155" spans="2:16" x14ac:dyDescent="0.3">
      <c r="B155" s="174" t="s">
        <v>2589</v>
      </c>
      <c r="C155" s="175">
        <v>4.4081000000000001</v>
      </c>
      <c r="D155" s="175">
        <v>4.4420999999999999</v>
      </c>
      <c r="E155" s="175">
        <v>4.5096999999999996</v>
      </c>
      <c r="F155" s="175">
        <v>4.5956999999999999</v>
      </c>
      <c r="G155" s="175">
        <v>4.6932</v>
      </c>
      <c r="H155" s="175">
        <v>4.7938999999999998</v>
      </c>
      <c r="I155" s="175">
        <v>4.8410000000000002</v>
      </c>
      <c r="J155" s="169">
        <v>4.9169999999999998</v>
      </c>
      <c r="K155" s="162"/>
      <c r="L155" s="162"/>
      <c r="M155" s="162"/>
      <c r="N155" s="162"/>
      <c r="O155" s="162"/>
      <c r="P155" s="162"/>
    </row>
    <row r="156" spans="2:16" x14ac:dyDescent="0.3">
      <c r="B156" s="174" t="s">
        <v>2590</v>
      </c>
      <c r="C156" s="175">
        <v>5.982526</v>
      </c>
      <c r="D156" s="175">
        <v>6.0624539999999998</v>
      </c>
      <c r="E156" s="175">
        <v>6.1427329999999998</v>
      </c>
      <c r="F156" s="175">
        <v>6.2232399999999997</v>
      </c>
      <c r="G156" s="175">
        <v>6.3039740000000002</v>
      </c>
      <c r="H156" s="175">
        <v>6.3848549999999999</v>
      </c>
      <c r="I156" s="175">
        <v>6.4655129999999996</v>
      </c>
      <c r="J156" s="169">
        <v>6.5455019999999999</v>
      </c>
      <c r="K156" s="162"/>
      <c r="L156" s="162"/>
      <c r="M156" s="162"/>
      <c r="N156" s="162"/>
      <c r="O156" s="162"/>
      <c r="P156" s="162"/>
    </row>
    <row r="157" spans="2:16" x14ac:dyDescent="0.3">
      <c r="B157" s="174" t="s">
        <v>2591</v>
      </c>
      <c r="C157" s="175">
        <v>17.795190999999999</v>
      </c>
      <c r="D157" s="175">
        <v>18.504255000000001</v>
      </c>
      <c r="E157" s="175">
        <v>19.240157</v>
      </c>
      <c r="F157" s="175">
        <v>20.001663000000001</v>
      </c>
      <c r="G157" s="175">
        <v>20.788837999999998</v>
      </c>
      <c r="H157" s="175">
        <v>21.602471999999999</v>
      </c>
      <c r="I157" s="175">
        <v>22.442948000000001</v>
      </c>
      <c r="J157" s="169">
        <v>23.310714999999998</v>
      </c>
      <c r="K157" s="162"/>
      <c r="L157" s="162"/>
      <c r="M157" s="162"/>
      <c r="N157" s="162"/>
      <c r="O157" s="162"/>
      <c r="P157" s="162"/>
    </row>
    <row r="158" spans="2:16" x14ac:dyDescent="0.3">
      <c r="B158" s="174" t="s">
        <v>2592</v>
      </c>
      <c r="C158" s="175">
        <v>167.228767</v>
      </c>
      <c r="D158" s="175">
        <v>171.76576900000001</v>
      </c>
      <c r="E158" s="175">
        <v>176.40490199999999</v>
      </c>
      <c r="F158" s="175">
        <v>181.13744800000001</v>
      </c>
      <c r="G158" s="175">
        <v>185.96028899999999</v>
      </c>
      <c r="H158" s="175">
        <v>190.873311</v>
      </c>
      <c r="I158" s="175">
        <v>195.87474</v>
      </c>
      <c r="J158" s="169">
        <v>200.96359899999999</v>
      </c>
      <c r="K158" s="162"/>
      <c r="L158" s="162"/>
      <c r="M158" s="162"/>
      <c r="N158" s="162"/>
      <c r="O158" s="162"/>
      <c r="P158" s="162"/>
    </row>
    <row r="159" spans="2:16" x14ac:dyDescent="0.3">
      <c r="B159" s="174" t="s">
        <v>2593</v>
      </c>
      <c r="C159" s="175">
        <v>2.0742780000000001</v>
      </c>
      <c r="D159" s="175">
        <v>2.0760670000000001</v>
      </c>
      <c r="E159" s="175">
        <v>2.0777749999999999</v>
      </c>
      <c r="F159" s="175">
        <v>2.0793279999999998</v>
      </c>
      <c r="G159" s="175">
        <v>2.0807449999999998</v>
      </c>
      <c r="H159" s="175">
        <v>2.0819960000000002</v>
      </c>
      <c r="I159" s="175">
        <v>2.0829580000000001</v>
      </c>
      <c r="J159" s="169">
        <v>2.0834589999999999</v>
      </c>
      <c r="K159" s="162"/>
      <c r="L159" s="162"/>
      <c r="M159" s="162"/>
      <c r="N159" s="162"/>
      <c r="O159" s="162"/>
      <c r="P159" s="162"/>
    </row>
    <row r="160" spans="2:16" x14ac:dyDescent="0.3">
      <c r="B160" s="174" t="s">
        <v>2594</v>
      </c>
      <c r="C160" s="175">
        <v>5.4310999999999998E-2</v>
      </c>
      <c r="D160" s="175">
        <v>5.4783999999999999E-2</v>
      </c>
      <c r="E160" s="175">
        <v>5.5305E-2</v>
      </c>
      <c r="F160" s="175">
        <v>5.5780000000000003E-2</v>
      </c>
      <c r="G160" s="175">
        <v>5.6188000000000002E-2</v>
      </c>
      <c r="H160" s="175">
        <v>5.6562000000000001E-2</v>
      </c>
      <c r="I160" s="175">
        <v>5.6882000000000002E-2</v>
      </c>
      <c r="J160" s="169">
        <v>5.7216000000000003E-2</v>
      </c>
      <c r="K160" s="162"/>
      <c r="L160" s="162"/>
      <c r="M160" s="162"/>
      <c r="N160" s="162"/>
      <c r="O160" s="162"/>
      <c r="P160" s="162"/>
    </row>
    <row r="161" spans="2:16" x14ac:dyDescent="0.3">
      <c r="B161" s="174" t="s">
        <v>2595</v>
      </c>
      <c r="C161" s="175">
        <v>5.018573</v>
      </c>
      <c r="D161" s="175">
        <v>5.0796229999999998</v>
      </c>
      <c r="E161" s="175">
        <v>5.137232</v>
      </c>
      <c r="F161" s="175">
        <v>5.1886070000000002</v>
      </c>
      <c r="G161" s="175">
        <v>5.2345189999999997</v>
      </c>
      <c r="H161" s="175">
        <v>5.2769680000000001</v>
      </c>
      <c r="I161" s="175">
        <v>5.3119160000000001</v>
      </c>
      <c r="J161" s="169">
        <v>5.3478960000000004</v>
      </c>
      <c r="K161" s="162"/>
      <c r="L161" s="162"/>
      <c r="M161" s="162"/>
      <c r="N161" s="162"/>
      <c r="O161" s="162"/>
      <c r="P161" s="162"/>
    </row>
    <row r="162" spans="2:16" x14ac:dyDescent="0.3">
      <c r="B162" s="174" t="s">
        <v>2596</v>
      </c>
      <c r="C162" s="175">
        <v>3.4980289999999998</v>
      </c>
      <c r="D162" s="175">
        <v>3.764805</v>
      </c>
      <c r="E162" s="175">
        <v>4.0272600000000001</v>
      </c>
      <c r="F162" s="175">
        <v>4.2673480000000001</v>
      </c>
      <c r="G162" s="175">
        <v>4.4792189999999996</v>
      </c>
      <c r="H162" s="175">
        <v>4.6659350000000002</v>
      </c>
      <c r="I162" s="175">
        <v>4.8294829999999997</v>
      </c>
      <c r="J162" s="169">
        <v>4.9749860000000004</v>
      </c>
      <c r="K162" s="162"/>
      <c r="L162" s="162"/>
      <c r="M162" s="162"/>
      <c r="N162" s="162"/>
      <c r="O162" s="162"/>
      <c r="P162" s="162"/>
    </row>
    <row r="163" spans="2:16" x14ac:dyDescent="0.3">
      <c r="B163" s="174" t="s">
        <v>2597</v>
      </c>
      <c r="C163" s="175">
        <v>187.281475</v>
      </c>
      <c r="D163" s="175">
        <v>191.26291900000001</v>
      </c>
      <c r="E163" s="175">
        <v>195.306825</v>
      </c>
      <c r="F163" s="175">
        <v>199.426964</v>
      </c>
      <c r="G163" s="175">
        <v>203.627284</v>
      </c>
      <c r="H163" s="175">
        <v>207.89668599999999</v>
      </c>
      <c r="I163" s="175">
        <v>212.21503000000001</v>
      </c>
      <c r="J163" s="169">
        <v>216.56531799999999</v>
      </c>
      <c r="K163" s="162"/>
      <c r="L163" s="162"/>
      <c r="M163" s="162"/>
      <c r="N163" s="162"/>
      <c r="O163" s="162"/>
      <c r="P163" s="162"/>
    </row>
    <row r="164" spans="2:16" x14ac:dyDescent="0.3">
      <c r="B164" s="174" t="s">
        <v>2598</v>
      </c>
      <c r="C164" s="175">
        <v>1.7639999999999999E-2</v>
      </c>
      <c r="D164" s="175">
        <v>1.7606E-2</v>
      </c>
      <c r="E164" s="175">
        <v>1.7625999999999999E-2</v>
      </c>
      <c r="F164" s="175">
        <v>1.7665E-2</v>
      </c>
      <c r="G164" s="175">
        <v>1.7725000000000001E-2</v>
      </c>
      <c r="H164" s="175">
        <v>1.7808000000000001E-2</v>
      </c>
      <c r="I164" s="175">
        <v>1.7906999999999999E-2</v>
      </c>
      <c r="J164" s="169">
        <v>1.8008E-2</v>
      </c>
      <c r="K164" s="162"/>
      <c r="L164" s="162"/>
      <c r="M164" s="162"/>
      <c r="N164" s="162"/>
      <c r="O164" s="162"/>
      <c r="P164" s="162"/>
    </row>
    <row r="165" spans="2:16" x14ac:dyDescent="0.3">
      <c r="B165" s="174" t="s">
        <v>2599</v>
      </c>
      <c r="C165" s="175">
        <v>3.7706240000000002</v>
      </c>
      <c r="D165" s="175">
        <v>3.8354370000000002</v>
      </c>
      <c r="E165" s="175">
        <v>3.9013149999999999</v>
      </c>
      <c r="F165" s="175">
        <v>3.9684870000000001</v>
      </c>
      <c r="G165" s="175">
        <v>4.0370780000000002</v>
      </c>
      <c r="H165" s="175">
        <v>4.1067710000000002</v>
      </c>
      <c r="I165" s="175">
        <v>4.1768729999999996</v>
      </c>
      <c r="J165" s="169">
        <v>4.2464389999999996</v>
      </c>
      <c r="K165" s="162"/>
      <c r="L165" s="162"/>
      <c r="M165" s="162"/>
      <c r="N165" s="162"/>
      <c r="O165" s="162"/>
      <c r="P165" s="162"/>
    </row>
    <row r="166" spans="2:16" x14ac:dyDescent="0.3">
      <c r="B166" s="174" t="s">
        <v>2600</v>
      </c>
      <c r="C166" s="175">
        <v>7.6310019999999996</v>
      </c>
      <c r="D166" s="175">
        <v>7.7883789999999999</v>
      </c>
      <c r="E166" s="175">
        <v>7.9467309999999998</v>
      </c>
      <c r="F166" s="175">
        <v>8.1077750000000002</v>
      </c>
      <c r="G166" s="175">
        <v>8.2717600000000004</v>
      </c>
      <c r="H166" s="175">
        <v>8.4380290000000002</v>
      </c>
      <c r="I166" s="175">
        <v>8.6063159999999996</v>
      </c>
      <c r="J166" s="169">
        <v>8.7761089999999999</v>
      </c>
      <c r="K166" s="162"/>
      <c r="L166" s="162"/>
      <c r="M166" s="162"/>
      <c r="N166" s="162"/>
      <c r="O166" s="162"/>
      <c r="P166" s="162"/>
    </row>
    <row r="167" spans="2:16" x14ac:dyDescent="0.3">
      <c r="B167" s="174" t="s">
        <v>2601</v>
      </c>
      <c r="C167" s="175">
        <v>6.4215119999999999</v>
      </c>
      <c r="D167" s="175">
        <v>6.5102760000000002</v>
      </c>
      <c r="E167" s="175">
        <v>6.599526</v>
      </c>
      <c r="F167" s="175">
        <v>6.6887460000000001</v>
      </c>
      <c r="G167" s="175">
        <v>6.7778720000000003</v>
      </c>
      <c r="H167" s="175">
        <v>6.8670619999999998</v>
      </c>
      <c r="I167" s="175">
        <v>6.9560709999999997</v>
      </c>
      <c r="J167" s="169">
        <v>7.0446359999999997</v>
      </c>
      <c r="K167" s="162"/>
      <c r="L167" s="162"/>
      <c r="M167" s="162"/>
      <c r="N167" s="162"/>
      <c r="O167" s="162"/>
      <c r="P167" s="162"/>
    </row>
    <row r="168" spans="2:16" x14ac:dyDescent="0.3">
      <c r="B168" s="174" t="s">
        <v>2602</v>
      </c>
      <c r="C168" s="175">
        <v>29.506788</v>
      </c>
      <c r="D168" s="175">
        <v>29.773987000000002</v>
      </c>
      <c r="E168" s="175">
        <v>30.090358999999999</v>
      </c>
      <c r="F168" s="175">
        <v>30.470734</v>
      </c>
      <c r="G168" s="175">
        <v>30.926031999999999</v>
      </c>
      <c r="H168" s="175">
        <v>31.444296999999999</v>
      </c>
      <c r="I168" s="175">
        <v>31.989256000000001</v>
      </c>
      <c r="J168" s="169">
        <v>32.510452999999998</v>
      </c>
      <c r="K168" s="162"/>
      <c r="L168" s="162"/>
      <c r="M168" s="162"/>
      <c r="N168" s="162"/>
      <c r="O168" s="162"/>
      <c r="P168" s="162"/>
    </row>
    <row r="169" spans="2:16" x14ac:dyDescent="0.3">
      <c r="B169" s="174" t="s">
        <v>2603</v>
      </c>
      <c r="C169" s="175">
        <v>97.212637999999998</v>
      </c>
      <c r="D169" s="175">
        <v>98.871551999999994</v>
      </c>
      <c r="E169" s="175">
        <v>100.513138</v>
      </c>
      <c r="F169" s="175">
        <v>102.113212</v>
      </c>
      <c r="G169" s="175">
        <v>103.663927</v>
      </c>
      <c r="H169" s="175">
        <v>105.173264</v>
      </c>
      <c r="I169" s="175">
        <v>106.651922</v>
      </c>
      <c r="J169" s="169">
        <v>108.116615</v>
      </c>
      <c r="K169" s="162"/>
      <c r="L169" s="162"/>
      <c r="M169" s="162"/>
      <c r="N169" s="162"/>
      <c r="O169" s="162"/>
      <c r="P169" s="162"/>
    </row>
    <row r="170" spans="2:16" x14ac:dyDescent="0.3">
      <c r="B170" s="174" t="s">
        <v>2604</v>
      </c>
      <c r="C170" s="175">
        <v>38.063164</v>
      </c>
      <c r="D170" s="175">
        <v>38.040196000000002</v>
      </c>
      <c r="E170" s="175">
        <v>38.011735000000002</v>
      </c>
      <c r="F170" s="175">
        <v>37.986412000000001</v>
      </c>
      <c r="G170" s="175">
        <v>37.970086999999999</v>
      </c>
      <c r="H170" s="175">
        <v>37.974826</v>
      </c>
      <c r="I170" s="175">
        <v>37.97475</v>
      </c>
      <c r="J170" s="169">
        <v>37.970874000000002</v>
      </c>
      <c r="K170" s="162"/>
      <c r="L170" s="162"/>
      <c r="M170" s="162"/>
      <c r="N170" s="162"/>
      <c r="O170" s="162"/>
      <c r="P170" s="162"/>
    </row>
    <row r="171" spans="2:16" x14ac:dyDescent="0.3">
      <c r="B171" s="174" t="s">
        <v>2605</v>
      </c>
      <c r="C171" s="175">
        <v>10.514844</v>
      </c>
      <c r="D171" s="175">
        <v>10.457295</v>
      </c>
      <c r="E171" s="175">
        <v>10.401062</v>
      </c>
      <c r="F171" s="175">
        <v>10.358076000000001</v>
      </c>
      <c r="G171" s="175">
        <v>10.325452</v>
      </c>
      <c r="H171" s="175">
        <v>10.3003</v>
      </c>
      <c r="I171" s="175">
        <v>10.283822000000001</v>
      </c>
      <c r="J171" s="169">
        <v>10.269417000000001</v>
      </c>
      <c r="K171" s="162"/>
      <c r="L171" s="162"/>
      <c r="M171" s="162"/>
      <c r="N171" s="162"/>
      <c r="O171" s="162"/>
      <c r="P171" s="162"/>
    </row>
    <row r="172" spans="2:16" x14ac:dyDescent="0.3">
      <c r="B172" s="174" t="s">
        <v>2606</v>
      </c>
      <c r="C172" s="175">
        <v>3.6344880000000002</v>
      </c>
      <c r="D172" s="175">
        <v>3.5930770000000001</v>
      </c>
      <c r="E172" s="175">
        <v>3.5348739999999998</v>
      </c>
      <c r="F172" s="175">
        <v>3.4732319999999999</v>
      </c>
      <c r="G172" s="175">
        <v>3.4066719999999999</v>
      </c>
      <c r="H172" s="175">
        <v>3.3252860000000002</v>
      </c>
      <c r="I172" s="175">
        <v>3.1933539999999998</v>
      </c>
      <c r="J172" s="169">
        <v>3.1936939999999998</v>
      </c>
      <c r="K172" s="162"/>
      <c r="L172" s="162"/>
      <c r="M172" s="162"/>
      <c r="N172" s="162"/>
      <c r="O172" s="162"/>
      <c r="P172" s="162"/>
    </row>
    <row r="173" spans="2:16" x14ac:dyDescent="0.3">
      <c r="B173" s="174" t="s">
        <v>2607</v>
      </c>
      <c r="C173" s="175">
        <v>2.1960739999999999</v>
      </c>
      <c r="D173" s="175">
        <v>2.3365740000000002</v>
      </c>
      <c r="E173" s="175">
        <v>2.4591980000000002</v>
      </c>
      <c r="F173" s="175">
        <v>2.5657100000000002</v>
      </c>
      <c r="G173" s="175">
        <v>2.6543739999999998</v>
      </c>
      <c r="H173" s="175">
        <v>2.7247240000000001</v>
      </c>
      <c r="I173" s="175">
        <v>2.7816770000000002</v>
      </c>
      <c r="J173" s="169">
        <v>2.8320669999999999</v>
      </c>
      <c r="K173" s="162"/>
      <c r="L173" s="162"/>
      <c r="M173" s="162"/>
      <c r="N173" s="162"/>
      <c r="O173" s="162"/>
      <c r="P173" s="162"/>
    </row>
    <row r="174" spans="2:16" x14ac:dyDescent="0.3">
      <c r="B174" s="174" t="s">
        <v>2608</v>
      </c>
      <c r="C174" s="175">
        <v>20.058035</v>
      </c>
      <c r="D174" s="175">
        <v>19.983692999999999</v>
      </c>
      <c r="E174" s="175">
        <v>19.908978999999999</v>
      </c>
      <c r="F174" s="175">
        <v>19.815615999999999</v>
      </c>
      <c r="G174" s="175">
        <v>19.702266999999999</v>
      </c>
      <c r="H174" s="175">
        <v>19.587289999999999</v>
      </c>
      <c r="I174" s="175">
        <v>19.472545</v>
      </c>
      <c r="J174" s="169">
        <v>19.356544</v>
      </c>
      <c r="K174" s="162"/>
      <c r="L174" s="162"/>
      <c r="M174" s="162"/>
      <c r="N174" s="162"/>
      <c r="O174" s="162"/>
      <c r="P174" s="162"/>
    </row>
    <row r="175" spans="2:16" x14ac:dyDescent="0.3">
      <c r="B175" s="174" t="s">
        <v>2609</v>
      </c>
      <c r="C175" s="175">
        <v>143.20172099999999</v>
      </c>
      <c r="D175" s="175">
        <v>143.50699499999999</v>
      </c>
      <c r="E175" s="175">
        <v>143.81966600000001</v>
      </c>
      <c r="F175" s="175">
        <v>144.09687</v>
      </c>
      <c r="G175" s="175">
        <v>144.34239600000001</v>
      </c>
      <c r="H175" s="175">
        <v>144.49673999999999</v>
      </c>
      <c r="I175" s="175">
        <v>144.47785999999999</v>
      </c>
      <c r="J175" s="169">
        <v>144.373535</v>
      </c>
      <c r="K175" s="162"/>
      <c r="L175" s="162"/>
      <c r="M175" s="162"/>
      <c r="N175" s="162"/>
      <c r="O175" s="162"/>
      <c r="P175" s="162"/>
    </row>
    <row r="176" spans="2:16" x14ac:dyDescent="0.3">
      <c r="B176" s="174" t="s">
        <v>2610</v>
      </c>
      <c r="C176" s="175">
        <v>10.549678</v>
      </c>
      <c r="D176" s="175">
        <v>10.811543</v>
      </c>
      <c r="E176" s="175">
        <v>11.083634999999999</v>
      </c>
      <c r="F176" s="175">
        <v>11.369071</v>
      </c>
      <c r="G176" s="175">
        <v>11.668818</v>
      </c>
      <c r="H176" s="175">
        <v>11.980937000000001</v>
      </c>
      <c r="I176" s="175">
        <v>12.301939000000001</v>
      </c>
      <c r="J176" s="169">
        <v>12.626950000000001</v>
      </c>
      <c r="K176" s="162"/>
      <c r="L176" s="162"/>
      <c r="M176" s="162"/>
      <c r="N176" s="162"/>
      <c r="O176" s="162"/>
      <c r="P176" s="162"/>
    </row>
    <row r="177" spans="2:16" x14ac:dyDescent="0.3">
      <c r="B177" s="174" t="s">
        <v>2611</v>
      </c>
      <c r="C177" s="175">
        <v>0.18908800000000001</v>
      </c>
      <c r="D177" s="175">
        <v>0.190717</v>
      </c>
      <c r="E177" s="175">
        <v>0.192221</v>
      </c>
      <c r="F177" s="175">
        <v>0.19351299999999999</v>
      </c>
      <c r="G177" s="175">
        <v>0.19453500000000001</v>
      </c>
      <c r="H177" s="175">
        <v>0.195352</v>
      </c>
      <c r="I177" s="175">
        <v>0.19613</v>
      </c>
      <c r="J177" s="169">
        <v>0.19709699999999999</v>
      </c>
      <c r="K177" s="162"/>
      <c r="L177" s="162"/>
      <c r="M177" s="162"/>
      <c r="N177" s="162"/>
      <c r="O177" s="162"/>
      <c r="P177" s="162"/>
    </row>
    <row r="178" spans="2:16" x14ac:dyDescent="0.3">
      <c r="B178" s="174" t="s">
        <v>2612</v>
      </c>
      <c r="C178" s="175">
        <v>3.2105000000000002E-2</v>
      </c>
      <c r="D178" s="175">
        <v>3.2552999999999999E-2</v>
      </c>
      <c r="E178" s="175">
        <v>3.2947999999999998E-2</v>
      </c>
      <c r="F178" s="175">
        <v>3.3272000000000003E-2</v>
      </c>
      <c r="G178" s="175">
        <v>3.3503999999999999E-2</v>
      </c>
      <c r="H178" s="175">
        <v>3.3671E-2</v>
      </c>
      <c r="I178" s="175">
        <v>3.3785000000000003E-2</v>
      </c>
      <c r="J178" s="169">
        <v>3.3860000000000001E-2</v>
      </c>
      <c r="K178" s="162"/>
      <c r="L178" s="162"/>
      <c r="M178" s="162"/>
      <c r="N178" s="162"/>
      <c r="O178" s="162"/>
      <c r="P178" s="162"/>
    </row>
    <row r="179" spans="2:16" x14ac:dyDescent="0.3">
      <c r="B179" s="174" t="s">
        <v>2613</v>
      </c>
      <c r="C179" s="175">
        <v>0.18840399999999999</v>
      </c>
      <c r="D179" s="175">
        <v>0.19208700000000001</v>
      </c>
      <c r="E179" s="175">
        <v>0.19572700000000001</v>
      </c>
      <c r="F179" s="175">
        <v>0.199432</v>
      </c>
      <c r="G179" s="175">
        <v>0.20322699999999999</v>
      </c>
      <c r="H179" s="175">
        <v>0.207089</v>
      </c>
      <c r="I179" s="175">
        <v>0.21102799999999999</v>
      </c>
      <c r="J179" s="169">
        <v>0.215056</v>
      </c>
      <c r="K179" s="162"/>
      <c r="L179" s="162"/>
      <c r="M179" s="162"/>
      <c r="N179" s="162"/>
      <c r="O179" s="162"/>
      <c r="P179" s="162"/>
    </row>
    <row r="180" spans="2:16" x14ac:dyDescent="0.3">
      <c r="B180" s="174" t="s">
        <v>2614</v>
      </c>
      <c r="C180" s="175">
        <v>29.155187000000002</v>
      </c>
      <c r="D180" s="175">
        <v>30.052517999999999</v>
      </c>
      <c r="E180" s="175">
        <v>30.916993999999999</v>
      </c>
      <c r="F180" s="175">
        <v>31.717666999999999</v>
      </c>
      <c r="G180" s="175">
        <v>32.442571999999998</v>
      </c>
      <c r="H180" s="175">
        <v>33.099147000000002</v>
      </c>
      <c r="I180" s="175">
        <v>33.699947000000002</v>
      </c>
      <c r="J180" s="169">
        <v>34.268528000000003</v>
      </c>
      <c r="K180" s="162"/>
      <c r="L180" s="162"/>
      <c r="M180" s="162"/>
      <c r="N180" s="162"/>
      <c r="O180" s="162"/>
      <c r="P180" s="162"/>
    </row>
    <row r="181" spans="2:16" x14ac:dyDescent="0.3">
      <c r="B181" s="174" t="s">
        <v>2615</v>
      </c>
      <c r="C181" s="175">
        <v>13.401991000000001</v>
      </c>
      <c r="D181" s="175">
        <v>13.78242</v>
      </c>
      <c r="E181" s="175">
        <v>14.174731</v>
      </c>
      <c r="F181" s="175">
        <v>14.578459000000001</v>
      </c>
      <c r="G181" s="175">
        <v>14.993528</v>
      </c>
      <c r="H181" s="175">
        <v>15.419381</v>
      </c>
      <c r="I181" s="175">
        <v>15.85436</v>
      </c>
      <c r="J181" s="169">
        <v>16.296364000000001</v>
      </c>
      <c r="K181" s="162"/>
      <c r="L181" s="162"/>
      <c r="M181" s="162"/>
      <c r="N181" s="162"/>
      <c r="O181" s="162"/>
      <c r="P181" s="162"/>
    </row>
    <row r="182" spans="2:16" x14ac:dyDescent="0.3">
      <c r="B182" s="174" t="s">
        <v>2616</v>
      </c>
      <c r="C182" s="175">
        <v>7.1990769999999999</v>
      </c>
      <c r="D182" s="175">
        <v>7.1641320000000004</v>
      </c>
      <c r="E182" s="175">
        <v>7.1305759999999996</v>
      </c>
      <c r="F182" s="175">
        <v>7.095383</v>
      </c>
      <c r="G182" s="175">
        <v>7.0583220000000004</v>
      </c>
      <c r="H182" s="175">
        <v>7.0208579999999996</v>
      </c>
      <c r="I182" s="175">
        <v>6.9826040000000003</v>
      </c>
      <c r="J182" s="169">
        <v>6.9449750000000003</v>
      </c>
      <c r="K182" s="162"/>
      <c r="L182" s="162"/>
      <c r="M182" s="162"/>
      <c r="N182" s="162"/>
      <c r="O182" s="162"/>
      <c r="P182" s="162"/>
    </row>
    <row r="183" spans="2:16" x14ac:dyDescent="0.3">
      <c r="B183" s="174" t="s">
        <v>2617</v>
      </c>
      <c r="C183" s="175">
        <v>8.8303000000000006E-2</v>
      </c>
      <c r="D183" s="175">
        <v>8.9949000000000001E-2</v>
      </c>
      <c r="E183" s="175">
        <v>9.1358999999999996E-2</v>
      </c>
      <c r="F183" s="175">
        <v>9.3419000000000002E-2</v>
      </c>
      <c r="G183" s="175">
        <v>9.4676999999999997E-2</v>
      </c>
      <c r="H183" s="175">
        <v>9.5842999999999998E-2</v>
      </c>
      <c r="I183" s="175">
        <v>9.6762000000000001E-2</v>
      </c>
      <c r="J183" s="169">
        <v>9.7625000000000003E-2</v>
      </c>
      <c r="K183" s="162"/>
      <c r="L183" s="162"/>
      <c r="M183" s="162"/>
      <c r="N183" s="162"/>
      <c r="O183" s="162"/>
      <c r="P183" s="162"/>
    </row>
    <row r="184" spans="2:16" x14ac:dyDescent="0.3">
      <c r="B184" s="174" t="s">
        <v>2618</v>
      </c>
      <c r="C184" s="175">
        <v>6.7125810000000001</v>
      </c>
      <c r="D184" s="175">
        <v>6.8639799999999997</v>
      </c>
      <c r="E184" s="175">
        <v>7.017144</v>
      </c>
      <c r="F184" s="175">
        <v>7.1719140000000001</v>
      </c>
      <c r="G184" s="175">
        <v>7.3288380000000002</v>
      </c>
      <c r="H184" s="175">
        <v>7.4884310000000003</v>
      </c>
      <c r="I184" s="175">
        <v>7.6501539999999997</v>
      </c>
      <c r="J184" s="169">
        <v>7.8132149999999996</v>
      </c>
      <c r="K184" s="162"/>
      <c r="L184" s="162"/>
      <c r="M184" s="162"/>
      <c r="N184" s="162"/>
      <c r="O184" s="162"/>
      <c r="P184" s="162"/>
    </row>
    <row r="185" spans="2:16" x14ac:dyDescent="0.3">
      <c r="B185" s="174" t="s">
        <v>2619</v>
      </c>
      <c r="C185" s="175">
        <v>5.3124370000000001</v>
      </c>
      <c r="D185" s="175">
        <v>5.3991619999999996</v>
      </c>
      <c r="E185" s="175">
        <v>5.4697240000000003</v>
      </c>
      <c r="F185" s="175">
        <v>5.5350020000000004</v>
      </c>
      <c r="G185" s="175">
        <v>5.6072829999999998</v>
      </c>
      <c r="H185" s="175">
        <v>5.6122529999999999</v>
      </c>
      <c r="I185" s="175">
        <v>5.6386760000000002</v>
      </c>
      <c r="J185" s="169">
        <v>5.7035689999999999</v>
      </c>
      <c r="K185" s="162"/>
      <c r="L185" s="162"/>
      <c r="M185" s="162"/>
      <c r="N185" s="162"/>
      <c r="O185" s="162"/>
      <c r="P185" s="162"/>
    </row>
    <row r="186" spans="2:16" x14ac:dyDescent="0.3">
      <c r="B186" s="174" t="s">
        <v>2620</v>
      </c>
      <c r="C186" s="175">
        <v>3.4639999999999997E-2</v>
      </c>
      <c r="D186" s="175">
        <v>3.6607000000000001E-2</v>
      </c>
      <c r="E186" s="175">
        <v>3.7685000000000003E-2</v>
      </c>
      <c r="F186" s="175">
        <v>3.8824999999999998E-2</v>
      </c>
      <c r="G186" s="175">
        <v>3.9968999999999998E-2</v>
      </c>
      <c r="H186" s="175">
        <v>4.0573999999999999E-2</v>
      </c>
      <c r="I186" s="175">
        <v>4.0654000000000003E-2</v>
      </c>
      <c r="J186" s="169">
        <v>4.0732999999999998E-2</v>
      </c>
      <c r="K186" s="162"/>
      <c r="L186" s="162"/>
      <c r="M186" s="162"/>
      <c r="N186" s="162"/>
      <c r="O186" s="162"/>
      <c r="P186" s="162"/>
    </row>
    <row r="187" spans="2:16" x14ac:dyDescent="0.3">
      <c r="B187" s="174" t="s">
        <v>2621</v>
      </c>
      <c r="C187" s="175">
        <v>5.4075790000000001</v>
      </c>
      <c r="D187" s="175">
        <v>5.4133930000000001</v>
      </c>
      <c r="E187" s="175">
        <v>5.4186490000000003</v>
      </c>
      <c r="F187" s="175">
        <v>5.4238010000000001</v>
      </c>
      <c r="G187" s="175">
        <v>5.4307980000000002</v>
      </c>
      <c r="H187" s="175">
        <v>5.4392319999999996</v>
      </c>
      <c r="I187" s="175">
        <v>5.446771</v>
      </c>
      <c r="J187" s="169">
        <v>5.4540730000000002</v>
      </c>
      <c r="K187" s="162"/>
      <c r="L187" s="162"/>
      <c r="M187" s="162"/>
      <c r="N187" s="162"/>
      <c r="O187" s="162"/>
      <c r="P187" s="162"/>
    </row>
    <row r="188" spans="2:16" x14ac:dyDescent="0.3">
      <c r="B188" s="174" t="s">
        <v>2622</v>
      </c>
      <c r="C188" s="175">
        <v>2.057159</v>
      </c>
      <c r="D188" s="175">
        <v>2.0599530000000001</v>
      </c>
      <c r="E188" s="175">
        <v>2.0619800000000001</v>
      </c>
      <c r="F188" s="175">
        <v>2.0635309999999998</v>
      </c>
      <c r="G188" s="175">
        <v>2.065042</v>
      </c>
      <c r="H188" s="175">
        <v>2.0663879999999999</v>
      </c>
      <c r="I188" s="175">
        <v>2.0738940000000001</v>
      </c>
      <c r="J188" s="169">
        <v>2.0879460000000001</v>
      </c>
      <c r="K188" s="162"/>
      <c r="L188" s="162"/>
      <c r="M188" s="162"/>
      <c r="N188" s="162"/>
      <c r="O188" s="162"/>
      <c r="P188" s="162"/>
    </row>
    <row r="189" spans="2:16" x14ac:dyDescent="0.3">
      <c r="B189" s="174" t="s">
        <v>2623</v>
      </c>
      <c r="C189" s="175">
        <v>0.556064</v>
      </c>
      <c r="D189" s="175">
        <v>0.57133500000000004</v>
      </c>
      <c r="E189" s="175">
        <v>0.58707900000000002</v>
      </c>
      <c r="F189" s="175">
        <v>0.60311800000000004</v>
      </c>
      <c r="G189" s="175">
        <v>0.61943700000000002</v>
      </c>
      <c r="H189" s="175">
        <v>0.63603799999999999</v>
      </c>
      <c r="I189" s="175">
        <v>0.65285800000000005</v>
      </c>
      <c r="J189" s="169">
        <v>0.66982299999999995</v>
      </c>
      <c r="K189" s="162"/>
      <c r="L189" s="162"/>
      <c r="M189" s="162"/>
      <c r="N189" s="162"/>
      <c r="O189" s="162"/>
      <c r="P189" s="162"/>
    </row>
    <row r="190" spans="2:16" x14ac:dyDescent="0.3">
      <c r="B190" s="174" t="s">
        <v>2624</v>
      </c>
      <c r="C190" s="175">
        <v>12.71551</v>
      </c>
      <c r="D190" s="175">
        <v>13.063706</v>
      </c>
      <c r="E190" s="175">
        <v>13.423576000000001</v>
      </c>
      <c r="F190" s="175">
        <v>13.797200999999999</v>
      </c>
      <c r="G190" s="175">
        <v>14.185613</v>
      </c>
      <c r="H190" s="175">
        <v>14.589119</v>
      </c>
      <c r="I190" s="175">
        <v>15.008153999999999</v>
      </c>
      <c r="J190" s="169">
        <v>15.442905</v>
      </c>
      <c r="K190" s="162"/>
      <c r="L190" s="162"/>
      <c r="M190" s="162"/>
      <c r="N190" s="162"/>
      <c r="O190" s="162"/>
      <c r="P190" s="162"/>
    </row>
    <row r="191" spans="2:16" x14ac:dyDescent="0.3">
      <c r="B191" s="174" t="s">
        <v>2625</v>
      </c>
      <c r="C191" s="175">
        <v>52.834004999999998</v>
      </c>
      <c r="D191" s="175">
        <v>53.689236000000001</v>
      </c>
      <c r="E191" s="175">
        <v>54.545991000000001</v>
      </c>
      <c r="F191" s="175">
        <v>55.386367</v>
      </c>
      <c r="G191" s="175">
        <v>56.203654</v>
      </c>
      <c r="H191" s="175">
        <v>57.000450999999998</v>
      </c>
      <c r="I191" s="175">
        <v>57.779622000000003</v>
      </c>
      <c r="J191" s="169">
        <v>58.55827</v>
      </c>
      <c r="K191" s="162"/>
      <c r="L191" s="162"/>
      <c r="M191" s="162"/>
      <c r="N191" s="162"/>
      <c r="O191" s="162"/>
      <c r="P191" s="162"/>
    </row>
    <row r="192" spans="2:16" x14ac:dyDescent="0.3">
      <c r="B192" s="174" t="s">
        <v>2626</v>
      </c>
      <c r="C192" s="175">
        <v>10.113647</v>
      </c>
      <c r="D192" s="175">
        <v>10.355036</v>
      </c>
      <c r="E192" s="175">
        <v>10.554883</v>
      </c>
      <c r="F192" s="175">
        <v>10.715657999999999</v>
      </c>
      <c r="G192" s="175">
        <v>10.832511999999999</v>
      </c>
      <c r="H192" s="175">
        <v>10.910759000000001</v>
      </c>
      <c r="I192" s="175">
        <v>10.97592</v>
      </c>
      <c r="J192" s="169">
        <v>11.062113</v>
      </c>
      <c r="K192" s="162"/>
      <c r="L192" s="162"/>
      <c r="M192" s="162"/>
      <c r="N192" s="162"/>
      <c r="O192" s="162"/>
      <c r="P192" s="162"/>
    </row>
    <row r="193" spans="2:16" x14ac:dyDescent="0.3">
      <c r="B193" s="174" t="s">
        <v>2627</v>
      </c>
      <c r="C193" s="175">
        <v>46.773054999999999</v>
      </c>
      <c r="D193" s="175">
        <v>46.620044999999998</v>
      </c>
      <c r="E193" s="175">
        <v>46.480882000000001</v>
      </c>
      <c r="F193" s="175">
        <v>46.444831999999998</v>
      </c>
      <c r="G193" s="175">
        <v>46.484062000000002</v>
      </c>
      <c r="H193" s="175">
        <v>46.593235999999997</v>
      </c>
      <c r="I193" s="175">
        <v>46.797753999999998</v>
      </c>
      <c r="J193" s="169">
        <v>47.076780999999997</v>
      </c>
      <c r="K193" s="162"/>
      <c r="L193" s="162"/>
      <c r="M193" s="162"/>
      <c r="N193" s="162"/>
      <c r="O193" s="162"/>
      <c r="P193" s="162"/>
    </row>
    <row r="194" spans="2:16" x14ac:dyDescent="0.3">
      <c r="B194" s="174" t="s">
        <v>2628</v>
      </c>
      <c r="C194" s="175">
        <v>20.425000000000001</v>
      </c>
      <c r="D194" s="175">
        <v>20.585000000000001</v>
      </c>
      <c r="E194" s="175">
        <v>20.777999999999999</v>
      </c>
      <c r="F194" s="175">
        <v>20.97</v>
      </c>
      <c r="G194" s="175">
        <v>21.202999999999999</v>
      </c>
      <c r="H194" s="175">
        <v>21.443999999999999</v>
      </c>
      <c r="I194" s="175">
        <v>21.67</v>
      </c>
      <c r="J194" s="169">
        <v>21.803000000000001</v>
      </c>
      <c r="K194" s="162"/>
      <c r="L194" s="162"/>
      <c r="M194" s="162"/>
      <c r="N194" s="162"/>
      <c r="O194" s="162"/>
      <c r="P194" s="162"/>
    </row>
    <row r="195" spans="2:16" x14ac:dyDescent="0.3">
      <c r="B195" s="174" t="s">
        <v>2629</v>
      </c>
      <c r="C195" s="175">
        <v>4.9881000000000002E-2</v>
      </c>
      <c r="D195" s="175">
        <v>5.0327999999999998E-2</v>
      </c>
      <c r="E195" s="175">
        <v>5.0776000000000002E-2</v>
      </c>
      <c r="F195" s="175">
        <v>5.1204E-2</v>
      </c>
      <c r="G195" s="175">
        <v>5.1629000000000001E-2</v>
      </c>
      <c r="H195" s="175">
        <v>5.2035999999999999E-2</v>
      </c>
      <c r="I195" s="175">
        <v>5.2437999999999999E-2</v>
      </c>
      <c r="J195" s="169">
        <v>5.2833999999999999E-2</v>
      </c>
      <c r="K195" s="162"/>
      <c r="L195" s="162"/>
      <c r="M195" s="162"/>
      <c r="N195" s="162"/>
      <c r="O195" s="162"/>
      <c r="P195" s="162"/>
    </row>
    <row r="196" spans="2:16" x14ac:dyDescent="0.3">
      <c r="B196" s="174" t="s">
        <v>2630</v>
      </c>
      <c r="C196" s="175">
        <v>0.176646</v>
      </c>
      <c r="D196" s="175">
        <v>0.177513</v>
      </c>
      <c r="E196" s="175">
        <v>0.17829600000000001</v>
      </c>
      <c r="F196" s="175">
        <v>0.17912600000000001</v>
      </c>
      <c r="G196" s="175">
        <v>0.18002399999999999</v>
      </c>
      <c r="H196" s="175">
        <v>0.180955</v>
      </c>
      <c r="I196" s="175">
        <v>0.181889</v>
      </c>
      <c r="J196" s="169">
        <v>0.18279000000000001</v>
      </c>
      <c r="K196" s="162"/>
      <c r="L196" s="162"/>
      <c r="M196" s="162"/>
      <c r="N196" s="162"/>
      <c r="O196" s="162"/>
      <c r="P196" s="162"/>
    </row>
    <row r="197" spans="2:16" x14ac:dyDescent="0.3">
      <c r="B197" s="174" t="s">
        <v>2631</v>
      </c>
      <c r="C197" s="175">
        <v>3.7009E-2</v>
      </c>
      <c r="D197" s="175">
        <v>3.6452999999999999E-2</v>
      </c>
      <c r="E197" s="175">
        <v>3.6014999999999998E-2</v>
      </c>
      <c r="F197" s="175">
        <v>3.5858000000000001E-2</v>
      </c>
      <c r="G197" s="175">
        <v>3.6065E-2</v>
      </c>
      <c r="H197" s="175">
        <v>3.6560000000000002E-2</v>
      </c>
      <c r="I197" s="175">
        <v>3.7263999999999999E-2</v>
      </c>
      <c r="J197" s="169">
        <v>3.8002000000000001E-2</v>
      </c>
      <c r="K197" s="162"/>
      <c r="L197" s="162"/>
      <c r="M197" s="162"/>
      <c r="N197" s="162"/>
      <c r="O197" s="162"/>
      <c r="P197" s="162"/>
    </row>
    <row r="198" spans="2:16" x14ac:dyDescent="0.3">
      <c r="B198" s="174" t="s">
        <v>2632</v>
      </c>
      <c r="C198" s="175">
        <v>0.108435</v>
      </c>
      <c r="D198" s="175">
        <v>0.108622</v>
      </c>
      <c r="E198" s="175">
        <v>0.108861</v>
      </c>
      <c r="F198" s="175">
        <v>0.109148</v>
      </c>
      <c r="G198" s="175">
        <v>0.109459</v>
      </c>
      <c r="H198" s="175">
        <v>0.10982699999999999</v>
      </c>
      <c r="I198" s="175">
        <v>0.11021</v>
      </c>
      <c r="J198" s="169">
        <v>0.11058900000000001</v>
      </c>
      <c r="K198" s="162"/>
      <c r="L198" s="162"/>
      <c r="M198" s="162"/>
      <c r="N198" s="162"/>
      <c r="O198" s="162"/>
      <c r="P198" s="162"/>
    </row>
    <row r="199" spans="2:16" x14ac:dyDescent="0.3">
      <c r="B199" s="174" t="s">
        <v>2633</v>
      </c>
      <c r="C199" s="175">
        <v>36.193783000000003</v>
      </c>
      <c r="D199" s="175">
        <v>37.07255</v>
      </c>
      <c r="E199" s="175">
        <v>37.977654999999999</v>
      </c>
      <c r="F199" s="175">
        <v>38.902949999999997</v>
      </c>
      <c r="G199" s="175">
        <v>39.847439999999999</v>
      </c>
      <c r="H199" s="175">
        <v>40.813395999999997</v>
      </c>
      <c r="I199" s="175">
        <v>41.801532999999999</v>
      </c>
      <c r="J199" s="169">
        <v>42.813237999999998</v>
      </c>
      <c r="K199" s="162"/>
      <c r="L199" s="162"/>
      <c r="M199" s="162"/>
      <c r="N199" s="162"/>
      <c r="O199" s="162"/>
      <c r="P199" s="162"/>
    </row>
    <row r="200" spans="2:16" x14ac:dyDescent="0.3">
      <c r="B200" s="174" t="s">
        <v>2634</v>
      </c>
      <c r="C200" s="175">
        <v>0.54124700000000003</v>
      </c>
      <c r="D200" s="175">
        <v>0.54729499999999998</v>
      </c>
      <c r="E200" s="175">
        <v>0.55327800000000005</v>
      </c>
      <c r="F200" s="175">
        <v>0.55913599999999997</v>
      </c>
      <c r="G200" s="175">
        <v>0.56488300000000002</v>
      </c>
      <c r="H200" s="175">
        <v>0.57050100000000004</v>
      </c>
      <c r="I200" s="175">
        <v>0.57598700000000003</v>
      </c>
      <c r="J200" s="169">
        <v>0.58136299999999996</v>
      </c>
      <c r="K200" s="162"/>
      <c r="L200" s="162"/>
      <c r="M200" s="162"/>
      <c r="N200" s="162"/>
      <c r="O200" s="162"/>
      <c r="P200" s="162"/>
    </row>
    <row r="201" spans="2:16" x14ac:dyDescent="0.3">
      <c r="B201" s="174" t="s">
        <v>2635</v>
      </c>
      <c r="C201" s="175">
        <v>9.5193739999999991</v>
      </c>
      <c r="D201" s="175">
        <v>9.6003790000000002</v>
      </c>
      <c r="E201" s="175">
        <v>9.6961099999999991</v>
      </c>
      <c r="F201" s="175">
        <v>9.7991860000000006</v>
      </c>
      <c r="G201" s="175">
        <v>9.9230850000000004</v>
      </c>
      <c r="H201" s="175">
        <v>10.057698</v>
      </c>
      <c r="I201" s="175">
        <v>10.175214</v>
      </c>
      <c r="J201" s="169">
        <v>10.285453</v>
      </c>
      <c r="K201" s="162"/>
      <c r="L201" s="162"/>
      <c r="M201" s="162"/>
      <c r="N201" s="162"/>
      <c r="O201" s="162"/>
      <c r="P201" s="162"/>
    </row>
    <row r="202" spans="2:16" x14ac:dyDescent="0.3">
      <c r="B202" s="174" t="s">
        <v>2636</v>
      </c>
      <c r="C202" s="175">
        <v>7.996861</v>
      </c>
      <c r="D202" s="175">
        <v>8.0893460000000008</v>
      </c>
      <c r="E202" s="175">
        <v>8.1886489999999998</v>
      </c>
      <c r="F202" s="175">
        <v>8.2823960000000003</v>
      </c>
      <c r="G202" s="175">
        <v>8.3733380000000004</v>
      </c>
      <c r="H202" s="175">
        <v>8.4518400000000007</v>
      </c>
      <c r="I202" s="175">
        <v>8.514329</v>
      </c>
      <c r="J202" s="169">
        <v>8.5748320000000007</v>
      </c>
      <c r="K202" s="162"/>
      <c r="L202" s="162"/>
      <c r="M202" s="162"/>
      <c r="N202" s="162"/>
      <c r="O202" s="162"/>
      <c r="P202" s="162"/>
    </row>
    <row r="203" spans="2:16" x14ac:dyDescent="0.3">
      <c r="B203" s="174" t="s">
        <v>2637</v>
      </c>
      <c r="C203" s="175">
        <v>20.442540999999999</v>
      </c>
      <c r="D203" s="175">
        <v>19.584274000000001</v>
      </c>
      <c r="E203" s="175">
        <v>18.715672000000001</v>
      </c>
      <c r="F203" s="175">
        <v>17.997408</v>
      </c>
      <c r="G203" s="175">
        <v>17.453932999999999</v>
      </c>
      <c r="H203" s="175">
        <v>17.068002</v>
      </c>
      <c r="I203" s="175">
        <v>16.906282999999998</v>
      </c>
      <c r="J203" s="169">
        <v>17.070135000000001</v>
      </c>
      <c r="K203" s="162"/>
      <c r="L203" s="162"/>
      <c r="M203" s="162"/>
      <c r="N203" s="162"/>
      <c r="O203" s="162"/>
      <c r="P203" s="162"/>
    </row>
    <row r="204" spans="2:16" x14ac:dyDescent="0.3">
      <c r="B204" s="174" t="s">
        <v>2638</v>
      </c>
      <c r="C204" s="175">
        <v>0</v>
      </c>
      <c r="D204" s="175">
        <v>0</v>
      </c>
      <c r="E204" s="175">
        <v>0</v>
      </c>
      <c r="F204" s="175">
        <v>0</v>
      </c>
      <c r="G204" s="175">
        <v>0</v>
      </c>
      <c r="H204" s="175">
        <v>0</v>
      </c>
      <c r="I204" s="175">
        <v>0</v>
      </c>
      <c r="J204" s="169">
        <v>0</v>
      </c>
      <c r="K204" s="162"/>
      <c r="L204" s="162"/>
      <c r="M204" s="162"/>
      <c r="N204" s="162"/>
      <c r="O204" s="162"/>
      <c r="P204" s="162"/>
    </row>
    <row r="205" spans="2:16" x14ac:dyDescent="0.3">
      <c r="B205" s="174" t="s">
        <v>2639</v>
      </c>
      <c r="C205" s="175">
        <v>7.874835</v>
      </c>
      <c r="D205" s="175">
        <v>8.0597689999999993</v>
      </c>
      <c r="E205" s="175">
        <v>8.2528330000000008</v>
      </c>
      <c r="F205" s="175">
        <v>8.4540279999999992</v>
      </c>
      <c r="G205" s="175">
        <v>8.6635790000000004</v>
      </c>
      <c r="H205" s="175">
        <v>8.8802679999999992</v>
      </c>
      <c r="I205" s="175">
        <v>9.1008370000000003</v>
      </c>
      <c r="J205" s="169">
        <v>9.3210180000000005</v>
      </c>
      <c r="K205" s="162"/>
      <c r="L205" s="162"/>
      <c r="M205" s="162"/>
      <c r="N205" s="162"/>
      <c r="O205" s="162"/>
      <c r="P205" s="162"/>
    </row>
    <row r="206" spans="2:16" x14ac:dyDescent="0.3">
      <c r="B206" s="174" t="s">
        <v>2640</v>
      </c>
      <c r="C206" s="175">
        <v>47.052481</v>
      </c>
      <c r="D206" s="175">
        <v>48.482266000000003</v>
      </c>
      <c r="E206" s="175">
        <v>49.959822000000003</v>
      </c>
      <c r="F206" s="175">
        <v>51.482633</v>
      </c>
      <c r="G206" s="175">
        <v>53.050789999999999</v>
      </c>
      <c r="H206" s="175">
        <v>54.663905999999997</v>
      </c>
      <c r="I206" s="175">
        <v>56.318348</v>
      </c>
      <c r="J206" s="169">
        <v>58.005462999999999</v>
      </c>
      <c r="K206" s="162"/>
      <c r="L206" s="162"/>
      <c r="M206" s="162"/>
      <c r="N206" s="162"/>
      <c r="O206" s="162"/>
      <c r="P206" s="162"/>
    </row>
    <row r="207" spans="2:16" x14ac:dyDescent="0.3">
      <c r="B207" s="174" t="s">
        <v>2641</v>
      </c>
      <c r="C207" s="175">
        <v>67.835956999999993</v>
      </c>
      <c r="D207" s="175">
        <v>68.144501000000005</v>
      </c>
      <c r="E207" s="175">
        <v>68.438730000000007</v>
      </c>
      <c r="F207" s="175">
        <v>68.714511000000002</v>
      </c>
      <c r="G207" s="175">
        <v>68.971331000000006</v>
      </c>
      <c r="H207" s="175">
        <v>69.209857999999997</v>
      </c>
      <c r="I207" s="175">
        <v>69.428523999999996</v>
      </c>
      <c r="J207" s="169">
        <v>69.625581999999994</v>
      </c>
      <c r="K207" s="162"/>
      <c r="L207" s="162"/>
      <c r="M207" s="162"/>
      <c r="N207" s="162"/>
      <c r="O207" s="162"/>
      <c r="P207" s="162"/>
    </row>
    <row r="208" spans="2:16" x14ac:dyDescent="0.3">
      <c r="B208" s="174" t="s">
        <v>2642</v>
      </c>
      <c r="C208" s="175">
        <v>1.1329940000000001</v>
      </c>
      <c r="D208" s="175">
        <v>1.153295</v>
      </c>
      <c r="E208" s="175">
        <v>1.174331</v>
      </c>
      <c r="F208" s="175">
        <v>1.196302</v>
      </c>
      <c r="G208" s="175">
        <v>1.2192879999999999</v>
      </c>
      <c r="H208" s="175">
        <v>1.2432609999999999</v>
      </c>
      <c r="I208" s="175">
        <v>1.2679720000000001</v>
      </c>
      <c r="J208" s="169">
        <v>1.2931189999999999</v>
      </c>
      <c r="K208" s="162"/>
      <c r="L208" s="162"/>
      <c r="M208" s="162"/>
      <c r="N208" s="162"/>
      <c r="O208" s="162"/>
      <c r="P208" s="162"/>
    </row>
    <row r="209" spans="2:16" x14ac:dyDescent="0.3">
      <c r="B209" s="174" t="s">
        <v>2643</v>
      </c>
      <c r="C209" s="175">
        <v>6.7738069999999997</v>
      </c>
      <c r="D209" s="175">
        <v>6.9547210000000002</v>
      </c>
      <c r="E209" s="175">
        <v>7.1379970000000004</v>
      </c>
      <c r="F209" s="175">
        <v>7.3231580000000003</v>
      </c>
      <c r="G209" s="175">
        <v>7.5099520000000002</v>
      </c>
      <c r="H209" s="175">
        <v>7.6984750000000002</v>
      </c>
      <c r="I209" s="175">
        <v>7.8890940000000001</v>
      </c>
      <c r="J209" s="169">
        <v>8.0823660000000004</v>
      </c>
      <c r="K209" s="162"/>
      <c r="L209" s="162"/>
      <c r="M209" s="162"/>
      <c r="N209" s="162"/>
      <c r="O209" s="162"/>
      <c r="P209" s="162"/>
    </row>
    <row r="210" spans="2:16" x14ac:dyDescent="0.3">
      <c r="B210" s="174" t="s">
        <v>2644</v>
      </c>
      <c r="C210" s="175">
        <v>0.10273699999999999</v>
      </c>
      <c r="D210" s="175">
        <v>0.101768</v>
      </c>
      <c r="E210" s="175">
        <v>0.10102800000000001</v>
      </c>
      <c r="F210" s="175">
        <v>0.100781</v>
      </c>
      <c r="G210" s="175">
        <v>0.101133</v>
      </c>
      <c r="H210" s="175">
        <v>0.10199800000000001</v>
      </c>
      <c r="I210" s="175">
        <v>0.103197</v>
      </c>
      <c r="J210" s="169">
        <v>0.104494</v>
      </c>
      <c r="K210" s="162"/>
      <c r="L210" s="162"/>
      <c r="M210" s="162"/>
      <c r="N210" s="162"/>
      <c r="O210" s="162"/>
      <c r="P210" s="162"/>
    </row>
    <row r="211" spans="2:16" x14ac:dyDescent="0.3">
      <c r="B211" s="174" t="s">
        <v>2645</v>
      </c>
      <c r="C211" s="175">
        <v>1.3448169999999999</v>
      </c>
      <c r="D211" s="175">
        <v>1.3536999999999999</v>
      </c>
      <c r="E211" s="175">
        <v>1.3623419999999999</v>
      </c>
      <c r="F211" s="175">
        <v>1.370328</v>
      </c>
      <c r="G211" s="175">
        <v>1.377564</v>
      </c>
      <c r="H211" s="175">
        <v>1.384072</v>
      </c>
      <c r="I211" s="175">
        <v>1.389858</v>
      </c>
      <c r="J211" s="169">
        <v>1.394973</v>
      </c>
      <c r="K211" s="162"/>
      <c r="L211" s="162"/>
      <c r="M211" s="162"/>
      <c r="N211" s="162"/>
      <c r="O211" s="162"/>
      <c r="P211" s="162"/>
    </row>
    <row r="212" spans="2:16" x14ac:dyDescent="0.3">
      <c r="B212" s="174" t="s">
        <v>2646</v>
      </c>
      <c r="C212" s="175">
        <v>10.847002</v>
      </c>
      <c r="D212" s="175">
        <v>10.952951000000001</v>
      </c>
      <c r="E212" s="175">
        <v>11.063200999999999</v>
      </c>
      <c r="F212" s="175">
        <v>11.179949000000001</v>
      </c>
      <c r="G212" s="175">
        <v>11.303946</v>
      </c>
      <c r="H212" s="175">
        <v>11.433443</v>
      </c>
      <c r="I212" s="175">
        <v>11.565204</v>
      </c>
      <c r="J212" s="169">
        <v>11.694718999999999</v>
      </c>
      <c r="K212" s="162"/>
      <c r="L212" s="162"/>
      <c r="M212" s="162"/>
      <c r="N212" s="162"/>
      <c r="O212" s="162"/>
      <c r="P212" s="162"/>
    </row>
    <row r="213" spans="2:16" x14ac:dyDescent="0.3">
      <c r="B213" s="174" t="s">
        <v>2647</v>
      </c>
      <c r="C213" s="175">
        <v>74.653015999999994</v>
      </c>
      <c r="D213" s="175">
        <v>75.928563999999994</v>
      </c>
      <c r="E213" s="175">
        <v>77.231907000000007</v>
      </c>
      <c r="F213" s="175">
        <v>78.529409000000001</v>
      </c>
      <c r="G213" s="175">
        <v>79.821724000000003</v>
      </c>
      <c r="H213" s="175">
        <v>81.101892000000007</v>
      </c>
      <c r="I213" s="175">
        <v>82.319723999999994</v>
      </c>
      <c r="J213" s="169">
        <v>83.429614999999998</v>
      </c>
      <c r="K213" s="162"/>
      <c r="L213" s="162"/>
      <c r="M213" s="162"/>
      <c r="N213" s="162"/>
      <c r="O213" s="162"/>
      <c r="P213" s="162"/>
    </row>
    <row r="214" spans="2:16" x14ac:dyDescent="0.3">
      <c r="B214" s="174" t="s">
        <v>2648</v>
      </c>
      <c r="C214" s="175">
        <v>5.2679</v>
      </c>
      <c r="D214" s="175">
        <v>5.3663749999999997</v>
      </c>
      <c r="E214" s="175">
        <v>5.4663279999999999</v>
      </c>
      <c r="F214" s="175">
        <v>5.5652869999999997</v>
      </c>
      <c r="G214" s="175">
        <v>5.6623720000000004</v>
      </c>
      <c r="H214" s="175">
        <v>5.7576689999999999</v>
      </c>
      <c r="I214" s="175">
        <v>5.8509080000000004</v>
      </c>
      <c r="J214" s="169">
        <v>5.9420890000000002</v>
      </c>
      <c r="K214" s="162"/>
      <c r="L214" s="162"/>
      <c r="M214" s="162"/>
      <c r="N214" s="162"/>
      <c r="O214" s="162"/>
      <c r="P214" s="162"/>
    </row>
    <row r="215" spans="2:16" x14ac:dyDescent="0.3">
      <c r="B215" s="174" t="s">
        <v>2649</v>
      </c>
      <c r="C215" s="175">
        <v>3.4065999999999999E-2</v>
      </c>
      <c r="D215" s="175">
        <v>3.4730999999999998E-2</v>
      </c>
      <c r="E215" s="175">
        <v>3.5368999999999998E-2</v>
      </c>
      <c r="F215" s="175">
        <v>3.5980999999999999E-2</v>
      </c>
      <c r="G215" s="175">
        <v>3.6559000000000001E-2</v>
      </c>
      <c r="H215" s="175">
        <v>3.7115000000000002E-2</v>
      </c>
      <c r="I215" s="175">
        <v>3.7664999999999997E-2</v>
      </c>
      <c r="J215" s="169">
        <v>3.8191000000000003E-2</v>
      </c>
      <c r="K215" s="162"/>
      <c r="L215" s="162"/>
      <c r="M215" s="162"/>
      <c r="N215" s="162"/>
      <c r="O215" s="162"/>
      <c r="P215" s="162"/>
    </row>
    <row r="216" spans="2:16" x14ac:dyDescent="0.3">
      <c r="B216" s="174" t="s">
        <v>2650</v>
      </c>
      <c r="C216" s="175">
        <v>1.0739E-2</v>
      </c>
      <c r="D216" s="175">
        <v>1.0857E-2</v>
      </c>
      <c r="E216" s="175">
        <v>1.0972000000000001E-2</v>
      </c>
      <c r="F216" s="175">
        <v>1.1098999999999999E-2</v>
      </c>
      <c r="G216" s="175">
        <v>1.1225000000000001E-2</v>
      </c>
      <c r="H216" s="175">
        <v>1.137E-2</v>
      </c>
      <c r="I216" s="175">
        <v>1.1508000000000001E-2</v>
      </c>
      <c r="J216" s="169">
        <v>1.1646E-2</v>
      </c>
      <c r="K216" s="162"/>
      <c r="L216" s="162"/>
      <c r="M216" s="162"/>
      <c r="N216" s="162"/>
      <c r="O216" s="162"/>
      <c r="P216" s="162"/>
    </row>
    <row r="217" spans="2:16" x14ac:dyDescent="0.3">
      <c r="B217" s="174" t="s">
        <v>2651</v>
      </c>
      <c r="C217" s="175">
        <v>34.559168</v>
      </c>
      <c r="D217" s="175">
        <v>35.695245999999997</v>
      </c>
      <c r="E217" s="175">
        <v>36.912148000000002</v>
      </c>
      <c r="F217" s="175">
        <v>38.225453000000002</v>
      </c>
      <c r="G217" s="175">
        <v>39.647506</v>
      </c>
      <c r="H217" s="175">
        <v>41.162464999999997</v>
      </c>
      <c r="I217" s="175">
        <v>42.723139000000003</v>
      </c>
      <c r="J217" s="169">
        <v>44.269593999999998</v>
      </c>
      <c r="K217" s="162"/>
      <c r="L217" s="162"/>
      <c r="M217" s="162"/>
      <c r="N217" s="162"/>
      <c r="O217" s="162"/>
      <c r="P217" s="162"/>
    </row>
    <row r="218" spans="2:16" x14ac:dyDescent="0.3">
      <c r="B218" s="174" t="s">
        <v>2652</v>
      </c>
      <c r="C218" s="175">
        <v>45.593342</v>
      </c>
      <c r="D218" s="175">
        <v>45.489648000000003</v>
      </c>
      <c r="E218" s="175">
        <v>45.272156000000003</v>
      </c>
      <c r="F218" s="175">
        <v>45.154035999999998</v>
      </c>
      <c r="G218" s="175">
        <v>45.004674000000001</v>
      </c>
      <c r="H218" s="175">
        <v>44.831135000000003</v>
      </c>
      <c r="I218" s="175">
        <v>44.622517999999999</v>
      </c>
      <c r="J218" s="169">
        <v>44.385154999999997</v>
      </c>
      <c r="K218" s="162"/>
      <c r="L218" s="162"/>
      <c r="M218" s="162"/>
      <c r="N218" s="162"/>
      <c r="O218" s="162"/>
      <c r="P218" s="162"/>
    </row>
    <row r="219" spans="2:16" x14ac:dyDescent="0.3">
      <c r="B219" s="174" t="s">
        <v>2653</v>
      </c>
      <c r="C219" s="175">
        <v>9.1415959999999998</v>
      </c>
      <c r="D219" s="175">
        <v>9.1979100000000003</v>
      </c>
      <c r="E219" s="175">
        <v>9.2141749999999991</v>
      </c>
      <c r="F219" s="175">
        <v>9.2629000000000001</v>
      </c>
      <c r="G219" s="175">
        <v>9.3609799999999996</v>
      </c>
      <c r="H219" s="175">
        <v>9.4872029999999992</v>
      </c>
      <c r="I219" s="175">
        <v>9.6309590000000007</v>
      </c>
      <c r="J219" s="169">
        <v>9.7705289999999998</v>
      </c>
      <c r="K219" s="162"/>
      <c r="L219" s="162"/>
      <c r="M219" s="162"/>
      <c r="N219" s="162"/>
      <c r="O219" s="162"/>
      <c r="P219" s="162"/>
    </row>
    <row r="220" spans="2:16" x14ac:dyDescent="0.3">
      <c r="B220" s="174" t="s">
        <v>2654</v>
      </c>
      <c r="C220" s="175">
        <v>63.700215</v>
      </c>
      <c r="D220" s="175">
        <v>64.128272999999993</v>
      </c>
      <c r="E220" s="175">
        <v>64.602298000000005</v>
      </c>
      <c r="F220" s="175">
        <v>65.116219000000001</v>
      </c>
      <c r="G220" s="175">
        <v>65.611592999999999</v>
      </c>
      <c r="H220" s="175">
        <v>66.058858999999998</v>
      </c>
      <c r="I220" s="175">
        <v>66.460344000000006</v>
      </c>
      <c r="J220" s="169">
        <v>66.834405000000004</v>
      </c>
      <c r="K220" s="162"/>
      <c r="L220" s="162"/>
      <c r="M220" s="162"/>
      <c r="N220" s="162"/>
      <c r="O220" s="162"/>
      <c r="P220" s="162"/>
    </row>
    <row r="221" spans="2:16" x14ac:dyDescent="0.3">
      <c r="B221" s="174" t="s">
        <v>2655</v>
      </c>
      <c r="C221" s="175">
        <v>313.83098999999999</v>
      </c>
      <c r="D221" s="175">
        <v>315.99371500000001</v>
      </c>
      <c r="E221" s="175">
        <v>318.30100800000002</v>
      </c>
      <c r="F221" s="175">
        <v>320.63516299999998</v>
      </c>
      <c r="G221" s="175">
        <v>322.94131099999998</v>
      </c>
      <c r="H221" s="175">
        <v>324.98553900000002</v>
      </c>
      <c r="I221" s="175">
        <v>326.687501</v>
      </c>
      <c r="J221" s="169">
        <v>328.23952300000002</v>
      </c>
      <c r="K221" s="162"/>
      <c r="L221" s="162"/>
      <c r="M221" s="162"/>
      <c r="N221" s="162"/>
      <c r="O221" s="162"/>
      <c r="P221" s="162"/>
    </row>
    <row r="222" spans="2:16" x14ac:dyDescent="0.3">
      <c r="B222" s="174" t="s">
        <v>2656</v>
      </c>
      <c r="C222" s="175">
        <v>3.3789739999999999</v>
      </c>
      <c r="D222" s="175">
        <v>3.3894389999999999</v>
      </c>
      <c r="E222" s="175">
        <v>3.4004340000000002</v>
      </c>
      <c r="F222" s="175">
        <v>3.4120089999999998</v>
      </c>
      <c r="G222" s="175">
        <v>3.4241320000000002</v>
      </c>
      <c r="H222" s="175">
        <v>3.4366460000000001</v>
      </c>
      <c r="I222" s="175">
        <v>3.4492989999999999</v>
      </c>
      <c r="J222" s="169">
        <v>3.4617339999999999</v>
      </c>
      <c r="K222" s="162"/>
      <c r="L222" s="162"/>
      <c r="M222" s="162"/>
      <c r="N222" s="162"/>
      <c r="O222" s="162"/>
      <c r="P222" s="162"/>
    </row>
    <row r="223" spans="2:16" x14ac:dyDescent="0.3">
      <c r="B223" s="174" t="s">
        <v>2657</v>
      </c>
      <c r="C223" s="175">
        <v>29.7745</v>
      </c>
      <c r="D223" s="175">
        <v>30.243200000000002</v>
      </c>
      <c r="E223" s="175">
        <v>30.7577</v>
      </c>
      <c r="F223" s="175">
        <v>31.2989</v>
      </c>
      <c r="G223" s="175">
        <v>31.847899999999999</v>
      </c>
      <c r="H223" s="175">
        <v>32.388599999999997</v>
      </c>
      <c r="I223" s="175">
        <v>32.956099999999999</v>
      </c>
      <c r="J223" s="169">
        <v>33.580649999999999</v>
      </c>
      <c r="K223" s="162"/>
      <c r="L223" s="162"/>
      <c r="M223" s="162"/>
      <c r="N223" s="162"/>
      <c r="O223" s="162"/>
      <c r="P223" s="162"/>
    </row>
    <row r="224" spans="2:16" x14ac:dyDescent="0.3">
      <c r="B224" s="174" t="s">
        <v>2658</v>
      </c>
      <c r="C224" s="175">
        <v>0.249499</v>
      </c>
      <c r="D224" s="175">
        <v>0.256635</v>
      </c>
      <c r="E224" s="175">
        <v>0.26388800000000001</v>
      </c>
      <c r="F224" s="175">
        <v>0.27112999999999998</v>
      </c>
      <c r="G224" s="175">
        <v>0.27833000000000002</v>
      </c>
      <c r="H224" s="175">
        <v>0.28550999999999999</v>
      </c>
      <c r="I224" s="175">
        <v>0.29268</v>
      </c>
      <c r="J224" s="169">
        <v>0.29988199999999998</v>
      </c>
      <c r="K224" s="162"/>
      <c r="L224" s="162"/>
      <c r="M224" s="162"/>
      <c r="N224" s="162"/>
      <c r="O224" s="162"/>
      <c r="P224" s="162"/>
    </row>
    <row r="225" spans="2:16" x14ac:dyDescent="0.3">
      <c r="B225" s="174" t="s">
        <v>2659</v>
      </c>
      <c r="C225" s="175">
        <v>29.362449000000002</v>
      </c>
      <c r="D225" s="175">
        <v>29.783570999999998</v>
      </c>
      <c r="E225" s="175">
        <v>30.045134000000001</v>
      </c>
      <c r="F225" s="175">
        <v>30.081828999999999</v>
      </c>
      <c r="G225" s="175">
        <v>29.846178999999999</v>
      </c>
      <c r="H225" s="175">
        <v>29.390408999999998</v>
      </c>
      <c r="I225" s="175">
        <v>28.870194999999999</v>
      </c>
      <c r="J225" s="169">
        <v>28.515829</v>
      </c>
      <c r="K225" s="162"/>
      <c r="L225" s="162"/>
      <c r="M225" s="162"/>
      <c r="N225" s="162"/>
      <c r="O225" s="162"/>
      <c r="P225" s="162"/>
    </row>
    <row r="226" spans="2:16" x14ac:dyDescent="0.3">
      <c r="B226" s="174" t="s">
        <v>2660</v>
      </c>
      <c r="C226" s="175">
        <v>89.802486999999999</v>
      </c>
      <c r="D226" s="175">
        <v>90.753472000000002</v>
      </c>
      <c r="E226" s="175">
        <v>91.714595000000003</v>
      </c>
      <c r="F226" s="175">
        <v>92.677076</v>
      </c>
      <c r="G226" s="175">
        <v>93.638723999999996</v>
      </c>
      <c r="H226" s="175">
        <v>94.596642000000003</v>
      </c>
      <c r="I226" s="175">
        <v>95.540395000000004</v>
      </c>
      <c r="J226" s="169">
        <v>96.462106000000006</v>
      </c>
      <c r="K226" s="162"/>
      <c r="L226" s="162"/>
      <c r="M226" s="162"/>
      <c r="N226" s="162"/>
      <c r="O226" s="162"/>
      <c r="P226" s="162"/>
    </row>
    <row r="227" spans="2:16" x14ac:dyDescent="0.3">
      <c r="B227" s="174" t="s">
        <v>2661</v>
      </c>
      <c r="C227" s="175">
        <v>0.108191</v>
      </c>
      <c r="D227" s="175">
        <v>0.108044</v>
      </c>
      <c r="E227" s="175">
        <v>0.10788399999999999</v>
      </c>
      <c r="F227" s="175">
        <v>0.10771</v>
      </c>
      <c r="G227" s="175">
        <v>0.10750999999999999</v>
      </c>
      <c r="H227" s="175">
        <v>0.107268</v>
      </c>
      <c r="I227" s="175">
        <v>0.106977</v>
      </c>
      <c r="J227" s="169">
        <v>0.106631</v>
      </c>
      <c r="K227" s="162"/>
      <c r="L227" s="162"/>
      <c r="M227" s="162"/>
      <c r="N227" s="162"/>
      <c r="O227" s="162"/>
      <c r="P227" s="162"/>
    </row>
    <row r="228" spans="2:16" x14ac:dyDescent="0.3">
      <c r="B228" s="174" t="s">
        <v>2662</v>
      </c>
      <c r="C228" s="175">
        <v>3.9799980000000001</v>
      </c>
      <c r="D228" s="175">
        <v>4.076708</v>
      </c>
      <c r="E228" s="175">
        <v>4.1733979999999997</v>
      </c>
      <c r="F228" s="175">
        <v>4.270092</v>
      </c>
      <c r="G228" s="175">
        <v>4.3670879999999999</v>
      </c>
      <c r="H228" s="175">
        <v>4.4548050000000003</v>
      </c>
      <c r="I228" s="175">
        <v>4.5690869999999997</v>
      </c>
      <c r="J228" s="169">
        <v>4.6853059999999997</v>
      </c>
      <c r="K228" s="162"/>
      <c r="L228" s="162"/>
      <c r="M228" s="162"/>
      <c r="N228" s="162"/>
      <c r="O228" s="162"/>
      <c r="P228" s="162"/>
    </row>
    <row r="229" spans="2:16" x14ac:dyDescent="0.3">
      <c r="B229" s="174" t="s">
        <v>2663</v>
      </c>
      <c r="C229" s="175">
        <v>24.473178000000001</v>
      </c>
      <c r="D229" s="175">
        <v>25.147109</v>
      </c>
      <c r="E229" s="175">
        <v>25.823485000000002</v>
      </c>
      <c r="F229" s="175">
        <v>26.497889000000001</v>
      </c>
      <c r="G229" s="175">
        <v>27.168209999999998</v>
      </c>
      <c r="H229" s="175">
        <v>27.834821000000002</v>
      </c>
      <c r="I229" s="175">
        <v>28.498687</v>
      </c>
      <c r="J229" s="169">
        <v>29.161922000000001</v>
      </c>
      <c r="K229" s="162"/>
      <c r="L229" s="162"/>
      <c r="M229" s="162"/>
      <c r="N229" s="162"/>
      <c r="O229" s="162"/>
      <c r="P229" s="162"/>
    </row>
    <row r="230" spans="2:16" x14ac:dyDescent="0.3">
      <c r="B230" s="174" t="s">
        <v>2664</v>
      </c>
      <c r="C230" s="175">
        <v>14.465121</v>
      </c>
      <c r="D230" s="175">
        <v>14.926504</v>
      </c>
      <c r="E230" s="175">
        <v>15.399753</v>
      </c>
      <c r="F230" s="175">
        <v>15.879360999999999</v>
      </c>
      <c r="G230" s="175">
        <v>16.363506999999998</v>
      </c>
      <c r="H230" s="175">
        <v>16.853687999999998</v>
      </c>
      <c r="I230" s="175">
        <v>17.351821999999999</v>
      </c>
      <c r="J230" s="169">
        <v>17.86103</v>
      </c>
      <c r="K230" s="162"/>
      <c r="L230" s="162"/>
      <c r="M230" s="162"/>
      <c r="N230" s="162"/>
      <c r="O230" s="162"/>
      <c r="P230" s="162"/>
    </row>
    <row r="231" spans="2:16" x14ac:dyDescent="0.3">
      <c r="B231" s="176" t="s">
        <v>2665</v>
      </c>
      <c r="C231" s="177">
        <v>13.115131</v>
      </c>
      <c r="D231" s="177">
        <v>13.350356</v>
      </c>
      <c r="E231" s="177">
        <v>13.586681</v>
      </c>
      <c r="F231" s="177">
        <v>13.814629</v>
      </c>
      <c r="G231" s="177">
        <v>14.030390000000001</v>
      </c>
      <c r="H231" s="177">
        <v>14.236745000000001</v>
      </c>
      <c r="I231" s="177">
        <v>14.439018000000001</v>
      </c>
      <c r="J231" s="178">
        <v>14.645467999999999</v>
      </c>
      <c r="K231" s="162"/>
      <c r="L231" s="162"/>
      <c r="M231" s="162"/>
      <c r="N231" s="162"/>
      <c r="O231" s="162"/>
      <c r="P231" s="162"/>
    </row>
  </sheetData>
  <mergeCells count="2">
    <mergeCell ref="C4:J10"/>
    <mergeCell ref="L4:S10"/>
  </mergeCells>
  <hyperlinks>
    <hyperlink ref="B2" location="Contents!C17" display="Contents" xr:uid="{17582328-A4E2-40D7-888A-CAB3C743791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74FB9-25DD-4612-82ED-565C48B2A463}">
  <sheetPr codeName="Sheet18">
    <tabColor theme="7" tint="0.59999389629810485"/>
  </sheetPr>
  <dimension ref="A1:XFC61"/>
  <sheetViews>
    <sheetView showGridLines="0" showRowColHeaders="0" tabSelected="1" zoomScale="181" zoomScaleNormal="181" workbookViewId="0">
      <selection activeCell="B7" sqref="B7:L8"/>
    </sheetView>
  </sheetViews>
  <sheetFormatPr defaultColWidth="0" defaultRowHeight="14.4" zeroHeight="1" x14ac:dyDescent="0.3"/>
  <cols>
    <col min="1" max="1" width="7.21875" customWidth="1"/>
    <col min="2" max="12" width="8.88671875" customWidth="1"/>
    <col min="13" max="13" width="10.88671875" customWidth="1"/>
    <col min="14" max="16383" width="8.88671875" hidden="1"/>
    <col min="16384" max="16384" width="1.5546875" hidden="1" customWidth="1"/>
  </cols>
  <sheetData>
    <row r="1" spans="2:13" x14ac:dyDescent="0.3"/>
    <row r="2" spans="2:13" ht="14.4" customHeight="1" x14ac:dyDescent="0.3">
      <c r="C2" s="159"/>
      <c r="D2" s="159"/>
      <c r="E2" s="159"/>
      <c r="F2" s="159"/>
      <c r="G2" s="159"/>
      <c r="H2" s="159"/>
      <c r="I2" s="159"/>
      <c r="J2" s="159"/>
      <c r="K2" s="159"/>
      <c r="L2" s="159"/>
      <c r="M2" s="159"/>
    </row>
    <row r="3" spans="2:13" ht="14.4" customHeight="1" x14ac:dyDescent="0.3">
      <c r="C3" s="159"/>
      <c r="D3" s="159"/>
      <c r="E3" s="159"/>
      <c r="F3" s="159"/>
      <c r="G3" s="159"/>
      <c r="H3" s="159"/>
      <c r="I3" s="159"/>
      <c r="J3" s="159"/>
      <c r="K3" s="159"/>
      <c r="L3" s="159"/>
      <c r="M3" s="159"/>
    </row>
    <row r="4" spans="2:13" ht="14.4" customHeight="1" x14ac:dyDescent="0.3">
      <c r="C4" s="159"/>
      <c r="D4" s="159"/>
      <c r="E4" s="159"/>
      <c r="F4" s="159"/>
      <c r="G4" s="159"/>
      <c r="H4" s="159"/>
      <c r="I4" s="159"/>
      <c r="J4" s="159"/>
      <c r="K4" s="159"/>
      <c r="L4" s="159"/>
      <c r="M4" s="159"/>
    </row>
    <row r="5" spans="2:13" ht="14.4" customHeight="1" x14ac:dyDescent="0.3">
      <c r="C5" s="159"/>
      <c r="D5" s="159"/>
      <c r="E5" s="159"/>
      <c r="F5" s="159"/>
      <c r="G5" s="159"/>
      <c r="H5" s="159"/>
      <c r="I5" s="159"/>
      <c r="J5" s="159"/>
      <c r="K5" s="159"/>
      <c r="L5" s="159"/>
      <c r="M5" s="159"/>
    </row>
    <row r="6" spans="2:13" x14ac:dyDescent="0.3"/>
    <row r="7" spans="2:13" x14ac:dyDescent="0.3">
      <c r="B7" s="244" t="s">
        <v>4167</v>
      </c>
      <c r="C7" s="245"/>
      <c r="D7" s="245"/>
      <c r="E7" s="245"/>
      <c r="F7" s="245"/>
      <c r="G7" s="245"/>
      <c r="H7" s="245"/>
      <c r="I7" s="245"/>
      <c r="J7" s="245"/>
      <c r="K7" s="245"/>
      <c r="L7" s="246"/>
    </row>
    <row r="8" spans="2:13" x14ac:dyDescent="0.3">
      <c r="B8" s="247"/>
      <c r="C8" s="248"/>
      <c r="D8" s="248"/>
      <c r="E8" s="248"/>
      <c r="F8" s="248"/>
      <c r="G8" s="248"/>
      <c r="H8" s="248"/>
      <c r="I8" s="248"/>
      <c r="J8" s="248"/>
      <c r="K8" s="248"/>
      <c r="L8" s="249"/>
    </row>
    <row r="9" spans="2:13" x14ac:dyDescent="0.3">
      <c r="B9" s="160"/>
      <c r="C9" s="160"/>
      <c r="D9" s="160"/>
      <c r="E9" s="160"/>
      <c r="F9" s="160"/>
      <c r="G9" s="160"/>
      <c r="H9" s="160"/>
      <c r="I9" s="160"/>
      <c r="J9" s="160"/>
      <c r="K9" s="160"/>
      <c r="L9" s="160"/>
    </row>
    <row r="10" spans="2:13" x14ac:dyDescent="0.3">
      <c r="B10" s="244" t="s">
        <v>2680</v>
      </c>
      <c r="C10" s="245"/>
      <c r="D10" s="245"/>
      <c r="E10" s="245"/>
      <c r="F10" s="245"/>
      <c r="G10" s="245"/>
      <c r="H10" s="245"/>
      <c r="I10" s="245"/>
      <c r="J10" s="245"/>
      <c r="K10" s="245"/>
      <c r="L10" s="246"/>
    </row>
    <row r="11" spans="2:13" x14ac:dyDescent="0.3">
      <c r="B11" s="250"/>
      <c r="C11" s="251"/>
      <c r="D11" s="251"/>
      <c r="E11" s="251"/>
      <c r="F11" s="251"/>
      <c r="G11" s="251"/>
      <c r="H11" s="251"/>
      <c r="I11" s="251"/>
      <c r="J11" s="251"/>
      <c r="K11" s="251"/>
      <c r="L11" s="252"/>
    </row>
    <row r="12" spans="2:13" x14ac:dyDescent="0.3">
      <c r="B12" s="247"/>
      <c r="C12" s="248"/>
      <c r="D12" s="248"/>
      <c r="E12" s="248"/>
      <c r="F12" s="248"/>
      <c r="G12" s="248"/>
      <c r="H12" s="248"/>
      <c r="I12" s="248"/>
      <c r="J12" s="248"/>
      <c r="K12" s="248"/>
      <c r="L12" s="249"/>
    </row>
    <row r="13" spans="2:13" x14ac:dyDescent="0.3"/>
    <row r="14" spans="2:13" ht="14.4" customHeight="1" x14ac:dyDescent="0.3">
      <c r="B14" s="93"/>
      <c r="C14" s="93"/>
      <c r="D14" s="93"/>
      <c r="E14" s="93"/>
      <c r="F14" s="93"/>
      <c r="G14" s="93"/>
      <c r="H14" s="93"/>
      <c r="I14" s="93"/>
      <c r="J14" s="93"/>
      <c r="K14" s="93"/>
      <c r="L14" s="93"/>
    </row>
    <row r="15" spans="2:13" ht="14.4" customHeight="1" x14ac:dyDescent="0.3">
      <c r="B15" s="93"/>
      <c r="C15" s="93"/>
      <c r="D15" s="93"/>
      <c r="E15" s="93"/>
      <c r="F15" s="93"/>
      <c r="G15" s="93"/>
      <c r="H15" s="93"/>
      <c r="I15" s="93"/>
      <c r="J15" s="93"/>
      <c r="K15" s="93"/>
      <c r="L15" s="93"/>
    </row>
    <row r="16" spans="2:13" x14ac:dyDescent="0.3"/>
    <row r="17" spans="3:11" x14ac:dyDescent="0.3">
      <c r="C17" s="1" t="s">
        <v>2432</v>
      </c>
    </row>
    <row r="18" spans="3:11" ht="14.4" customHeight="1" x14ac:dyDescent="0.3">
      <c r="C18" s="244" t="s">
        <v>2433</v>
      </c>
      <c r="D18" s="245"/>
      <c r="E18" s="245"/>
      <c r="F18" s="245"/>
      <c r="G18" s="245"/>
      <c r="H18" s="245"/>
      <c r="I18" s="245"/>
      <c r="J18" s="245"/>
      <c r="K18" s="246"/>
    </row>
    <row r="19" spans="3:11" x14ac:dyDescent="0.3">
      <c r="C19" s="247"/>
      <c r="D19" s="248"/>
      <c r="E19" s="248"/>
      <c r="F19" s="248"/>
      <c r="G19" s="248"/>
      <c r="H19" s="248"/>
      <c r="I19" s="248"/>
      <c r="J19" s="248"/>
      <c r="K19" s="249"/>
    </row>
    <row r="20" spans="3:11" x14ac:dyDescent="0.3"/>
    <row r="21" spans="3:11" x14ac:dyDescent="0.3"/>
    <row r="22" spans="3:11" x14ac:dyDescent="0.3"/>
    <row r="23" spans="3:11" x14ac:dyDescent="0.3"/>
    <row r="24" spans="3:11" x14ac:dyDescent="0.3"/>
    <row r="25" spans="3:11" x14ac:dyDescent="0.3"/>
    <row r="26" spans="3:11" x14ac:dyDescent="0.3"/>
    <row r="27" spans="3:11" x14ac:dyDescent="0.3">
      <c r="C27" s="1" t="s">
        <v>2434</v>
      </c>
    </row>
    <row r="28" spans="3:11" x14ac:dyDescent="0.3">
      <c r="C28" s="244" t="s">
        <v>2698</v>
      </c>
      <c r="D28" s="245"/>
      <c r="E28" s="245"/>
      <c r="F28" s="245"/>
      <c r="G28" s="245"/>
      <c r="H28" s="245"/>
      <c r="I28" s="245"/>
      <c r="J28" s="245"/>
      <c r="K28" s="246"/>
    </row>
    <row r="29" spans="3:11" x14ac:dyDescent="0.3">
      <c r="C29" s="247"/>
      <c r="D29" s="248"/>
      <c r="E29" s="248"/>
      <c r="F29" s="248"/>
      <c r="G29" s="248"/>
      <c r="H29" s="248"/>
      <c r="I29" s="248"/>
      <c r="J29" s="248"/>
      <c r="K29" s="249"/>
    </row>
    <row r="30" spans="3:11" x14ac:dyDescent="0.3"/>
    <row r="31" spans="3:11" x14ac:dyDescent="0.3"/>
    <row r="32" spans="3:11" x14ac:dyDescent="0.3"/>
    <row r="33" spans="3:11" x14ac:dyDescent="0.3"/>
    <row r="34" spans="3:11" x14ac:dyDescent="0.3"/>
    <row r="35" spans="3:11" x14ac:dyDescent="0.3"/>
    <row r="36" spans="3:11" x14ac:dyDescent="0.3"/>
    <row r="37" spans="3:11" x14ac:dyDescent="0.3"/>
    <row r="38" spans="3:11" x14ac:dyDescent="0.3"/>
    <row r="39" spans="3:11" x14ac:dyDescent="0.3"/>
    <row r="40" spans="3:11" x14ac:dyDescent="0.3"/>
    <row r="41" spans="3:11" x14ac:dyDescent="0.3"/>
    <row r="42" spans="3:11" x14ac:dyDescent="0.3">
      <c r="C42" s="1" t="s">
        <v>2435</v>
      </c>
    </row>
    <row r="43" spans="3:11" x14ac:dyDescent="0.3">
      <c r="C43" s="244" t="s">
        <v>2437</v>
      </c>
      <c r="D43" s="245"/>
      <c r="E43" s="245"/>
      <c r="F43" s="245"/>
      <c r="G43" s="245"/>
      <c r="H43" s="245"/>
      <c r="I43" s="245"/>
      <c r="J43" s="245"/>
      <c r="K43" s="246"/>
    </row>
    <row r="44" spans="3:11" x14ac:dyDescent="0.3">
      <c r="C44" s="247"/>
      <c r="D44" s="248"/>
      <c r="E44" s="248"/>
      <c r="F44" s="248"/>
      <c r="G44" s="248"/>
      <c r="H44" s="248"/>
      <c r="I44" s="248"/>
      <c r="J44" s="248"/>
      <c r="K44" s="249"/>
    </row>
    <row r="45" spans="3:11" x14ac:dyDescent="0.3"/>
    <row r="46" spans="3:11" x14ac:dyDescent="0.3"/>
    <row r="47" spans="3:11" x14ac:dyDescent="0.3"/>
    <row r="48" spans="3:11" x14ac:dyDescent="0.3"/>
    <row r="49" spans="3:11" x14ac:dyDescent="0.3"/>
    <row r="50" spans="3:11" x14ac:dyDescent="0.3"/>
    <row r="51" spans="3:11" x14ac:dyDescent="0.3"/>
    <row r="52" spans="3:11" x14ac:dyDescent="0.3"/>
    <row r="53" spans="3:11" x14ac:dyDescent="0.3"/>
    <row r="54" spans="3:11" x14ac:dyDescent="0.3"/>
    <row r="55" spans="3:11" x14ac:dyDescent="0.3">
      <c r="C55" s="1" t="s">
        <v>2436</v>
      </c>
    </row>
    <row r="56" spans="3:11" ht="14.4" customHeight="1" x14ac:dyDescent="0.3">
      <c r="C56" s="253" t="s">
        <v>2438</v>
      </c>
      <c r="D56" s="254"/>
      <c r="E56" s="254"/>
      <c r="F56" s="254"/>
      <c r="G56" s="254"/>
      <c r="H56" s="254"/>
      <c r="I56" s="254"/>
      <c r="J56" s="254"/>
      <c r="K56" s="255"/>
    </row>
    <row r="57" spans="3:11" x14ac:dyDescent="0.3">
      <c r="C57" s="256" t="s">
        <v>2439</v>
      </c>
      <c r="D57" s="257"/>
      <c r="E57" s="257"/>
      <c r="F57" s="257"/>
      <c r="G57" s="257"/>
      <c r="H57" s="257"/>
      <c r="I57" s="257"/>
      <c r="J57" s="257"/>
      <c r="K57" s="258"/>
    </row>
    <row r="58" spans="3:11" x14ac:dyDescent="0.3">
      <c r="C58" s="238" t="s">
        <v>2440</v>
      </c>
      <c r="D58" s="239"/>
      <c r="E58" s="239"/>
      <c r="F58" s="239"/>
      <c r="G58" s="239"/>
      <c r="H58" s="239"/>
      <c r="I58" s="239"/>
      <c r="J58" s="239"/>
      <c r="K58" s="240"/>
    </row>
    <row r="59" spans="3:11" x14ac:dyDescent="0.3">
      <c r="C59" s="241"/>
      <c r="D59" s="242"/>
      <c r="E59" s="242"/>
      <c r="F59" s="242"/>
      <c r="G59" s="242"/>
      <c r="H59" s="242"/>
      <c r="I59" s="242"/>
      <c r="J59" s="242"/>
      <c r="K59" s="243"/>
    </row>
    <row r="60" spans="3:11" x14ac:dyDescent="0.3">
      <c r="C60" s="161"/>
      <c r="D60" s="161"/>
      <c r="E60" s="161"/>
      <c r="F60" s="161"/>
      <c r="G60" s="161"/>
      <c r="H60" s="161"/>
      <c r="I60" s="161"/>
      <c r="J60" s="161"/>
      <c r="K60" s="161"/>
    </row>
    <row r="61" spans="3:11" x14ac:dyDescent="0.3"/>
  </sheetData>
  <mergeCells count="8">
    <mergeCell ref="C58:K59"/>
    <mergeCell ref="C28:K29"/>
    <mergeCell ref="C43:K44"/>
    <mergeCell ref="B7:L8"/>
    <mergeCell ref="B10:L12"/>
    <mergeCell ref="C18:K19"/>
    <mergeCell ref="C56:K56"/>
    <mergeCell ref="C57:K5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E88E-FC3B-42F5-8AB5-8F73D0D0E038}">
  <sheetPr codeName="Sheet8"/>
  <dimension ref="A1:CH514"/>
  <sheetViews>
    <sheetView zoomScaleNormal="100" workbookViewId="0"/>
  </sheetViews>
  <sheetFormatPr defaultRowHeight="14.4" x14ac:dyDescent="0.3"/>
  <cols>
    <col min="48" max="49" width="10" customWidth="1"/>
    <col min="51" max="52" width="9.21875" customWidth="1"/>
  </cols>
  <sheetData>
    <row r="1" spans="1:74" x14ac:dyDescent="0.3">
      <c r="A1" t="s">
        <v>2690</v>
      </c>
    </row>
    <row r="2" spans="1:74" x14ac:dyDescent="0.3">
      <c r="A2" t="s">
        <v>2691</v>
      </c>
      <c r="B2" t="s">
        <v>77</v>
      </c>
    </row>
    <row r="5" spans="1:74" x14ac:dyDescent="0.3">
      <c r="D5" t="s">
        <v>2710</v>
      </c>
      <c r="AU5" s="1"/>
      <c r="AV5" s="1"/>
      <c r="AW5" s="1"/>
    </row>
    <row r="6" spans="1:74" x14ac:dyDescent="0.3">
      <c r="D6" s="1" t="s">
        <v>2705</v>
      </c>
      <c r="E6" t="s">
        <v>77</v>
      </c>
      <c r="AU6" s="1"/>
      <c r="AV6" s="1"/>
      <c r="AW6" s="1"/>
    </row>
    <row r="7" spans="1:74" x14ac:dyDescent="0.3">
      <c r="AU7" s="1"/>
      <c r="AV7" s="1"/>
      <c r="AW7" s="1"/>
    </row>
    <row r="8" spans="1:74" x14ac:dyDescent="0.3">
      <c r="C8" t="s">
        <v>2695</v>
      </c>
      <c r="D8" t="s">
        <v>2696</v>
      </c>
      <c r="E8" t="s">
        <v>77</v>
      </c>
    </row>
    <row r="9" spans="1:74" x14ac:dyDescent="0.3">
      <c r="C9" t="s">
        <v>2704</v>
      </c>
      <c r="D9" t="s">
        <v>2703</v>
      </c>
      <c r="E9" t="s">
        <v>77</v>
      </c>
      <c r="F9" s="1" t="s">
        <v>2719</v>
      </c>
      <c r="G9" t="s">
        <v>77</v>
      </c>
      <c r="K9" s="204"/>
      <c r="L9" s="204"/>
      <c r="M9" s="204"/>
    </row>
    <row r="10" spans="1:74" x14ac:dyDescent="0.3">
      <c r="C10" t="s">
        <v>2697</v>
      </c>
      <c r="D10" t="s">
        <v>2709</v>
      </c>
      <c r="E10" t="s">
        <v>77</v>
      </c>
      <c r="K10" s="204"/>
      <c r="L10" s="205"/>
      <c r="M10" s="204"/>
      <c r="Q10" s="1" t="s">
        <v>2724</v>
      </c>
      <c r="AN10" t="s">
        <v>3563</v>
      </c>
      <c r="AO10" t="s">
        <v>77</v>
      </c>
      <c r="BM10" s="1"/>
    </row>
    <row r="11" spans="1:74" x14ac:dyDescent="0.3">
      <c r="K11" s="204">
        <v>3</v>
      </c>
      <c r="L11" s="204"/>
      <c r="M11" s="204"/>
      <c r="AV11" s="313" t="s">
        <v>2723</v>
      </c>
      <c r="AW11" s="314"/>
      <c r="AY11" s="313" t="s">
        <v>2721</v>
      </c>
      <c r="AZ11" s="314"/>
    </row>
    <row r="12" spans="1:74" x14ac:dyDescent="0.3">
      <c r="AA12" t="s">
        <v>3561</v>
      </c>
      <c r="AO12" t="s">
        <v>2707</v>
      </c>
      <c r="AP12" t="s">
        <v>2708</v>
      </c>
      <c r="AQ12" t="s">
        <v>2713</v>
      </c>
      <c r="AV12" s="9" t="s">
        <v>2720</v>
      </c>
      <c r="AW12" s="6" t="s">
        <v>2722</v>
      </c>
      <c r="AY12" s="9" t="s">
        <v>2720</v>
      </c>
      <c r="AZ12" s="6" t="s">
        <v>2722</v>
      </c>
    </row>
    <row r="13" spans="1:74" x14ac:dyDescent="0.3">
      <c r="C13" s="285" t="s">
        <v>2706</v>
      </c>
      <c r="D13" s="285"/>
      <c r="E13" s="285"/>
      <c r="G13" s="316" t="s">
        <v>2694</v>
      </c>
      <c r="H13" s="316"/>
      <c r="I13" s="316"/>
      <c r="J13" s="316"/>
      <c r="L13" t="s">
        <v>4131</v>
      </c>
      <c r="M13" t="s">
        <v>77</v>
      </c>
      <c r="Q13" s="285" t="s">
        <v>2694</v>
      </c>
      <c r="R13" s="285"/>
      <c r="S13" s="285"/>
      <c r="T13" s="285"/>
      <c r="AA13" t="s">
        <v>4142</v>
      </c>
      <c r="AO13" t="s">
        <v>4143</v>
      </c>
      <c r="AP13" t="s">
        <v>3565</v>
      </c>
      <c r="AQ13">
        <v>0</v>
      </c>
      <c r="AV13" s="7">
        <v>2</v>
      </c>
      <c r="AW13" s="8">
        <v>6.19</v>
      </c>
      <c r="AX13" t="s">
        <v>4144</v>
      </c>
      <c r="AY13" s="7">
        <v>2</v>
      </c>
      <c r="AZ13" s="8">
        <v>3.67</v>
      </c>
    </row>
    <row r="14" spans="1:74" x14ac:dyDescent="0.3">
      <c r="A14" t="s">
        <v>2692</v>
      </c>
      <c r="C14" s="11" t="s">
        <v>0</v>
      </c>
      <c r="D14" s="11" t="s">
        <v>1336</v>
      </c>
      <c r="E14" s="11" t="s">
        <v>1337</v>
      </c>
      <c r="F14" s="205"/>
      <c r="G14" s="11" t="s">
        <v>0</v>
      </c>
      <c r="H14" s="11" t="s">
        <v>1336</v>
      </c>
      <c r="I14" s="11" t="s">
        <v>1337</v>
      </c>
      <c r="J14" s="11" t="s">
        <v>1335</v>
      </c>
      <c r="L14" s="206"/>
      <c r="M14" s="15" t="s">
        <v>1336</v>
      </c>
      <c r="N14" s="15" t="s">
        <v>1337</v>
      </c>
      <c r="O14" s="5" t="s">
        <v>1335</v>
      </c>
      <c r="Q14" t="s">
        <v>4140</v>
      </c>
      <c r="V14" t="s">
        <v>4141</v>
      </c>
      <c r="AA14" t="s">
        <v>3564</v>
      </c>
      <c r="AB14" t="s">
        <v>77</v>
      </c>
      <c r="AI14" t="s">
        <v>3562</v>
      </c>
      <c r="AQ14">
        <v>0.87</v>
      </c>
      <c r="AV14" s="7">
        <v>3</v>
      </c>
      <c r="AW14" s="8">
        <v>3.86</v>
      </c>
      <c r="AY14" s="7">
        <v>3</v>
      </c>
      <c r="AZ14" s="8">
        <v>2.9</v>
      </c>
    </row>
    <row r="15" spans="1:74" x14ac:dyDescent="0.3">
      <c r="A15" t="s">
        <v>4127</v>
      </c>
      <c r="C15" t="s">
        <v>106</v>
      </c>
      <c r="D15">
        <v>-1.0834999999999999</v>
      </c>
      <c r="E15">
        <v>-1.8872</v>
      </c>
      <c r="G15" t="s">
        <v>106</v>
      </c>
      <c r="H15" t="s">
        <v>4128</v>
      </c>
      <c r="I15" t="s">
        <v>4129</v>
      </c>
      <c r="J15" t="s">
        <v>4130</v>
      </c>
      <c r="L15" s="7" t="s">
        <v>4132</v>
      </c>
      <c r="M15">
        <v>-30</v>
      </c>
      <c r="N15">
        <v>-2</v>
      </c>
      <c r="O15" s="8">
        <v>-12</v>
      </c>
      <c r="AQ15">
        <v>1.33</v>
      </c>
      <c r="AV15" s="9">
        <v>4</v>
      </c>
      <c r="AW15" s="6">
        <v>3.72</v>
      </c>
      <c r="AY15" s="9">
        <v>4</v>
      </c>
      <c r="AZ15" s="6" t="s">
        <v>4155</v>
      </c>
      <c r="BL15" t="s">
        <v>2725</v>
      </c>
      <c r="BM15" t="s">
        <v>68</v>
      </c>
      <c r="BN15" t="s">
        <v>3554</v>
      </c>
      <c r="BO15" t="s">
        <v>3555</v>
      </c>
      <c r="BP15" t="s">
        <v>3556</v>
      </c>
      <c r="BQ15" t="s">
        <v>3557</v>
      </c>
      <c r="BR15" t="s">
        <v>3558</v>
      </c>
      <c r="BS15" t="s">
        <v>3559</v>
      </c>
      <c r="BT15" t="s">
        <v>3560</v>
      </c>
      <c r="BV15" t="s">
        <v>3566</v>
      </c>
    </row>
    <row r="16" spans="1:74" x14ac:dyDescent="0.3">
      <c r="C16" t="s">
        <v>107</v>
      </c>
      <c r="D16">
        <v>-3.9079999999999999</v>
      </c>
      <c r="E16">
        <v>-2.282</v>
      </c>
      <c r="G16" t="s">
        <v>107</v>
      </c>
      <c r="L16" s="7" t="s">
        <v>4133</v>
      </c>
      <c r="M16">
        <v>-30</v>
      </c>
      <c r="N16">
        <v>2</v>
      </c>
      <c r="O16" s="8">
        <v>-12</v>
      </c>
      <c r="AQ16">
        <v>1.56</v>
      </c>
      <c r="AV16" s="7">
        <v>5</v>
      </c>
      <c r="AW16" s="8">
        <v>3.3</v>
      </c>
      <c r="AY16" s="7">
        <v>5</v>
      </c>
      <c r="AZ16" s="8">
        <v>3.01</v>
      </c>
      <c r="BL16" t="s">
        <v>2726</v>
      </c>
      <c r="BM16" t="s">
        <v>2727</v>
      </c>
      <c r="BN16">
        <v>11692</v>
      </c>
      <c r="BO16">
        <v>10418</v>
      </c>
      <c r="BP16">
        <v>22110</v>
      </c>
      <c r="BQ16">
        <v>5517</v>
      </c>
      <c r="BR16">
        <v>4473</v>
      </c>
      <c r="BS16">
        <v>9990</v>
      </c>
      <c r="BT16">
        <v>12120</v>
      </c>
    </row>
    <row r="17" spans="3:86" x14ac:dyDescent="0.3">
      <c r="C17" t="s">
        <v>108</v>
      </c>
      <c r="D17">
        <v>2.0825999999999998</v>
      </c>
      <c r="E17">
        <v>-2.0007999999999999</v>
      </c>
      <c r="G17" t="s">
        <v>108</v>
      </c>
      <c r="L17" s="7" t="s">
        <v>4134</v>
      </c>
      <c r="M17">
        <v>30</v>
      </c>
      <c r="N17">
        <v>2</v>
      </c>
      <c r="O17" s="8">
        <v>-12</v>
      </c>
      <c r="AQ17">
        <v>2.1</v>
      </c>
      <c r="AV17" s="7">
        <v>6</v>
      </c>
      <c r="AW17" s="8">
        <v>3.2</v>
      </c>
      <c r="AY17" s="7">
        <v>6</v>
      </c>
      <c r="AZ17" s="8">
        <v>2.74</v>
      </c>
      <c r="BL17" t="s">
        <v>2728</v>
      </c>
      <c r="BM17" t="s">
        <v>2729</v>
      </c>
      <c r="BN17">
        <v>8414</v>
      </c>
      <c r="BO17">
        <v>22843</v>
      </c>
      <c r="BP17">
        <v>31257</v>
      </c>
      <c r="BQ17">
        <v>8275</v>
      </c>
      <c r="BR17">
        <v>4157</v>
      </c>
      <c r="BS17">
        <v>12432</v>
      </c>
      <c r="BT17">
        <v>18825</v>
      </c>
    </row>
    <row r="18" spans="3:86" x14ac:dyDescent="0.3">
      <c r="C18" t="s">
        <v>109</v>
      </c>
      <c r="D18">
        <v>-5.1315</v>
      </c>
      <c r="E18">
        <v>-3.9144000000000001</v>
      </c>
      <c r="G18" t="s">
        <v>109</v>
      </c>
      <c r="L18" s="7" t="s">
        <v>4135</v>
      </c>
      <c r="M18">
        <v>30</v>
      </c>
      <c r="N18">
        <v>-2</v>
      </c>
      <c r="O18" s="8">
        <v>-12</v>
      </c>
      <c r="AQ18">
        <v>2.2799999999999998</v>
      </c>
      <c r="AV18" s="7">
        <v>7</v>
      </c>
      <c r="AW18" s="8">
        <v>3.12</v>
      </c>
      <c r="AY18" s="7">
        <v>7</v>
      </c>
      <c r="AZ18" s="8">
        <v>2.64</v>
      </c>
      <c r="BL18" t="s">
        <v>2730</v>
      </c>
      <c r="BM18" t="s">
        <v>2731</v>
      </c>
      <c r="BN18">
        <v>11114</v>
      </c>
      <c r="BO18">
        <v>21586</v>
      </c>
      <c r="BP18">
        <v>32700</v>
      </c>
      <c r="BQ18">
        <v>5718</v>
      </c>
      <c r="BR18">
        <v>8709</v>
      </c>
      <c r="BS18">
        <v>14427</v>
      </c>
      <c r="BT18">
        <v>18273</v>
      </c>
    </row>
    <row r="19" spans="3:86" x14ac:dyDescent="0.3">
      <c r="C19" t="s">
        <v>110</v>
      </c>
      <c r="D19">
        <v>4.7674000000000003</v>
      </c>
      <c r="E19">
        <v>-2.4584999999999999</v>
      </c>
      <c r="G19" t="s">
        <v>110</v>
      </c>
      <c r="L19" s="7" t="s">
        <v>4136</v>
      </c>
      <c r="M19">
        <v>-30</v>
      </c>
      <c r="N19">
        <v>-2</v>
      </c>
      <c r="O19" s="8">
        <v>12</v>
      </c>
      <c r="AQ19">
        <v>2.7</v>
      </c>
      <c r="AV19" s="9">
        <v>8</v>
      </c>
      <c r="AW19" s="6">
        <v>3.04</v>
      </c>
      <c r="AY19" s="9">
        <v>8</v>
      </c>
      <c r="AZ19" s="6">
        <v>2.56</v>
      </c>
      <c r="BL19" t="s">
        <v>2732</v>
      </c>
      <c r="BM19" t="s">
        <v>2733</v>
      </c>
      <c r="BN19">
        <v>16093</v>
      </c>
      <c r="BO19">
        <v>25965</v>
      </c>
      <c r="BP19">
        <v>42058</v>
      </c>
      <c r="BQ19">
        <v>9468</v>
      </c>
      <c r="BR19">
        <v>8236</v>
      </c>
      <c r="BS19">
        <v>17704</v>
      </c>
      <c r="BT19">
        <v>24354</v>
      </c>
    </row>
    <row r="20" spans="3:86" x14ac:dyDescent="0.3">
      <c r="C20" t="s">
        <v>111</v>
      </c>
      <c r="D20">
        <v>-3.7363</v>
      </c>
      <c r="E20">
        <v>-3.4862000000000002</v>
      </c>
      <c r="G20" t="s">
        <v>111</v>
      </c>
      <c r="L20" s="7" t="s">
        <v>4137</v>
      </c>
      <c r="M20">
        <v>-30</v>
      </c>
      <c r="N20">
        <v>2</v>
      </c>
      <c r="O20" s="8">
        <v>12</v>
      </c>
      <c r="AQ20">
        <v>3.25</v>
      </c>
      <c r="BC20" t="s">
        <v>2711</v>
      </c>
      <c r="BD20" t="s">
        <v>2712</v>
      </c>
      <c r="BL20" t="s">
        <v>2734</v>
      </c>
      <c r="BM20" t="s">
        <v>2735</v>
      </c>
      <c r="BN20">
        <v>17424</v>
      </c>
      <c r="BO20">
        <v>19157</v>
      </c>
      <c r="BP20">
        <v>36581</v>
      </c>
      <c r="BQ20">
        <v>5865</v>
      </c>
      <c r="BR20">
        <v>12321</v>
      </c>
      <c r="BS20">
        <v>18186</v>
      </c>
      <c r="BT20">
        <v>18395</v>
      </c>
    </row>
    <row r="21" spans="3:86" x14ac:dyDescent="0.3">
      <c r="C21" t="s">
        <v>112</v>
      </c>
      <c r="D21">
        <v>2.0064000000000002</v>
      </c>
      <c r="E21">
        <v>5.0099</v>
      </c>
      <c r="G21" t="s">
        <v>112</v>
      </c>
      <c r="L21" s="7" t="s">
        <v>4138</v>
      </c>
      <c r="M21">
        <v>30</v>
      </c>
      <c r="N21">
        <v>2</v>
      </c>
      <c r="O21" s="8">
        <v>12</v>
      </c>
      <c r="AQ21">
        <v>3.04</v>
      </c>
      <c r="BC21">
        <v>-1</v>
      </c>
      <c r="BD21" t="s">
        <v>2708</v>
      </c>
      <c r="BL21" t="s">
        <v>2736</v>
      </c>
      <c r="BM21" t="s">
        <v>2737</v>
      </c>
      <c r="BN21">
        <v>24822</v>
      </c>
      <c r="BO21">
        <v>38247</v>
      </c>
      <c r="BP21">
        <v>63069</v>
      </c>
      <c r="BQ21">
        <v>12411</v>
      </c>
      <c r="BR21">
        <v>24361</v>
      </c>
      <c r="BS21">
        <v>36773</v>
      </c>
      <c r="BT21">
        <v>26296</v>
      </c>
    </row>
    <row r="22" spans="3:86" x14ac:dyDescent="0.3">
      <c r="C22" t="s">
        <v>113</v>
      </c>
      <c r="D22">
        <v>-2.2793999999999999</v>
      </c>
      <c r="E22">
        <v>-1.7917000000000001</v>
      </c>
      <c r="G22" t="s">
        <v>113</v>
      </c>
      <c r="L22" s="9" t="s">
        <v>4139</v>
      </c>
      <c r="M22" s="16">
        <v>30</v>
      </c>
      <c r="N22" s="16">
        <v>-2</v>
      </c>
      <c r="O22" s="6">
        <v>12</v>
      </c>
      <c r="BC22">
        <v>0</v>
      </c>
      <c r="BD22" t="s">
        <v>2715</v>
      </c>
      <c r="BL22" t="s">
        <v>2738</v>
      </c>
      <c r="BM22" t="s">
        <v>2739</v>
      </c>
      <c r="BN22">
        <v>289057</v>
      </c>
      <c r="BO22">
        <v>79217</v>
      </c>
      <c r="BP22">
        <v>368274</v>
      </c>
      <c r="BQ22">
        <v>9582</v>
      </c>
      <c r="BR22">
        <v>9337</v>
      </c>
      <c r="BS22">
        <v>18919</v>
      </c>
      <c r="BT22">
        <v>349355</v>
      </c>
    </row>
    <row r="23" spans="3:86" x14ac:dyDescent="0.3">
      <c r="C23" t="s">
        <v>114</v>
      </c>
      <c r="D23">
        <v>-2.1774</v>
      </c>
      <c r="E23">
        <v>2.8744999999999998</v>
      </c>
      <c r="G23" t="s">
        <v>114</v>
      </c>
      <c r="BC23">
        <v>1</v>
      </c>
      <c r="BD23" t="s">
        <v>2714</v>
      </c>
      <c r="BL23" t="s">
        <v>2740</v>
      </c>
      <c r="BM23" t="s">
        <v>2741</v>
      </c>
      <c r="BN23">
        <v>38862</v>
      </c>
      <c r="BO23">
        <v>15124</v>
      </c>
      <c r="BP23">
        <v>53986</v>
      </c>
      <c r="BQ23">
        <v>1591</v>
      </c>
      <c r="BR23">
        <v>224</v>
      </c>
      <c r="BS23">
        <v>1815</v>
      </c>
      <c r="BT23">
        <v>52171</v>
      </c>
    </row>
    <row r="24" spans="3:86" x14ac:dyDescent="0.3">
      <c r="C24" t="s">
        <v>115</v>
      </c>
      <c r="D24">
        <v>3.0966</v>
      </c>
      <c r="E24">
        <v>4.3735999999999997</v>
      </c>
      <c r="G24" t="s">
        <v>115</v>
      </c>
      <c r="AG24" t="s">
        <v>4156</v>
      </c>
      <c r="BC24">
        <v>2</v>
      </c>
      <c r="BD24" t="s">
        <v>2718</v>
      </c>
      <c r="BL24" t="s">
        <v>2742</v>
      </c>
      <c r="BM24" t="s">
        <v>2743</v>
      </c>
      <c r="BN24">
        <v>10374</v>
      </c>
      <c r="BO24">
        <v>18841</v>
      </c>
      <c r="BP24">
        <v>29215</v>
      </c>
      <c r="BQ24">
        <v>2627</v>
      </c>
      <c r="BR24">
        <v>12160</v>
      </c>
      <c r="BS24">
        <v>14787</v>
      </c>
      <c r="BT24">
        <v>14428</v>
      </c>
    </row>
    <row r="25" spans="3:86" x14ac:dyDescent="0.3">
      <c r="C25" t="s">
        <v>116</v>
      </c>
      <c r="D25">
        <v>-1.8108</v>
      </c>
      <c r="E25">
        <v>3.4134000000000002</v>
      </c>
      <c r="G25" t="s">
        <v>116</v>
      </c>
      <c r="AF25" t="s">
        <v>4146</v>
      </c>
      <c r="AG25" t="s">
        <v>4147</v>
      </c>
      <c r="BC25">
        <v>3</v>
      </c>
      <c r="BD25" t="s">
        <v>2716</v>
      </c>
      <c r="BL25" t="s">
        <v>2744</v>
      </c>
      <c r="BM25" t="s">
        <v>2745</v>
      </c>
      <c r="BN25">
        <v>309222</v>
      </c>
      <c r="BO25">
        <v>332215</v>
      </c>
      <c r="BP25">
        <v>641437</v>
      </c>
      <c r="BQ25">
        <v>82365</v>
      </c>
      <c r="BR25">
        <v>87868</v>
      </c>
      <c r="BS25">
        <v>170234</v>
      </c>
      <c r="BT25">
        <v>471204</v>
      </c>
      <c r="CF25" t="s">
        <v>4148</v>
      </c>
      <c r="CG25" t="s">
        <v>4149</v>
      </c>
      <c r="CH25" t="s">
        <v>4150</v>
      </c>
    </row>
    <row r="26" spans="3:86" x14ac:dyDescent="0.3">
      <c r="C26" t="s">
        <v>117</v>
      </c>
      <c r="D26">
        <v>0.76400000000000001</v>
      </c>
      <c r="E26">
        <v>-2.4624999999999999</v>
      </c>
      <c r="G26" t="s">
        <v>117</v>
      </c>
      <c r="BC26">
        <v>4</v>
      </c>
      <c r="BD26" t="s">
        <v>2717</v>
      </c>
      <c r="BL26" t="s">
        <v>2746</v>
      </c>
      <c r="BM26" t="s">
        <v>2747</v>
      </c>
      <c r="BN26">
        <v>274922</v>
      </c>
      <c r="BO26">
        <v>513140</v>
      </c>
      <c r="BP26">
        <v>788062</v>
      </c>
      <c r="BQ26">
        <v>64937</v>
      </c>
      <c r="BR26">
        <v>117980</v>
      </c>
      <c r="BS26">
        <v>182918</v>
      </c>
      <c r="BT26">
        <v>605144</v>
      </c>
    </row>
    <row r="27" spans="3:86" x14ac:dyDescent="0.3">
      <c r="C27" t="s">
        <v>118</v>
      </c>
      <c r="D27">
        <v>-3.4232999999999998</v>
      </c>
      <c r="E27">
        <v>3.4796999999999998</v>
      </c>
      <c r="G27" t="s">
        <v>118</v>
      </c>
      <c r="BC27">
        <v>5</v>
      </c>
      <c r="BD27" t="s">
        <v>4145</v>
      </c>
      <c r="BL27" t="s">
        <v>2748</v>
      </c>
      <c r="BM27" t="s">
        <v>2749</v>
      </c>
      <c r="BN27">
        <v>142758</v>
      </c>
      <c r="BO27">
        <v>274538</v>
      </c>
      <c r="BP27">
        <v>417296</v>
      </c>
      <c r="BQ27">
        <v>58428</v>
      </c>
      <c r="BR27">
        <v>45388</v>
      </c>
      <c r="BS27">
        <v>103816</v>
      </c>
      <c r="BT27">
        <v>313480</v>
      </c>
    </row>
    <row r="28" spans="3:86" x14ac:dyDescent="0.3">
      <c r="C28" t="s">
        <v>119</v>
      </c>
      <c r="D28">
        <v>0.5766</v>
      </c>
      <c r="E28">
        <v>3.5991</v>
      </c>
      <c r="G28" t="s">
        <v>119</v>
      </c>
      <c r="BL28" t="s">
        <v>2750</v>
      </c>
      <c r="BM28" t="s">
        <v>2751</v>
      </c>
      <c r="BN28">
        <v>7445</v>
      </c>
      <c r="BO28">
        <v>16603</v>
      </c>
      <c r="BP28">
        <v>24048</v>
      </c>
      <c r="BQ28">
        <v>5049</v>
      </c>
      <c r="BR28">
        <v>6516</v>
      </c>
      <c r="BS28">
        <v>11565</v>
      </c>
      <c r="BT28">
        <v>12483</v>
      </c>
    </row>
    <row r="29" spans="3:86" x14ac:dyDescent="0.3">
      <c r="C29" t="s">
        <v>120</v>
      </c>
      <c r="D29">
        <v>-2.2989999999999999</v>
      </c>
      <c r="E29">
        <v>3.5084</v>
      </c>
      <c r="G29" t="s">
        <v>120</v>
      </c>
      <c r="BL29" t="s">
        <v>2752</v>
      </c>
      <c r="BM29" t="s">
        <v>2753</v>
      </c>
      <c r="BN29">
        <v>29881</v>
      </c>
      <c r="BO29">
        <v>41998</v>
      </c>
      <c r="BP29">
        <v>71879</v>
      </c>
      <c r="BQ29">
        <v>13248</v>
      </c>
      <c r="BR29">
        <v>30198</v>
      </c>
      <c r="BS29">
        <v>43446</v>
      </c>
      <c r="BT29">
        <v>28433</v>
      </c>
    </row>
    <row r="30" spans="3:86" x14ac:dyDescent="0.3">
      <c r="C30" t="s">
        <v>121</v>
      </c>
      <c r="D30">
        <v>0.94310000000000005</v>
      </c>
      <c r="E30">
        <v>4.0547000000000004</v>
      </c>
      <c r="G30" t="s">
        <v>121</v>
      </c>
      <c r="BL30" t="s">
        <v>2754</v>
      </c>
      <c r="BM30" t="s">
        <v>2755</v>
      </c>
      <c r="BN30">
        <v>25029</v>
      </c>
      <c r="BO30">
        <v>67109</v>
      </c>
      <c r="BP30">
        <v>92138</v>
      </c>
      <c r="BQ30">
        <v>6753</v>
      </c>
      <c r="BR30">
        <v>50785</v>
      </c>
      <c r="BS30">
        <v>57538</v>
      </c>
      <c r="BT30">
        <v>34600</v>
      </c>
    </row>
    <row r="31" spans="3:86" x14ac:dyDescent="0.3">
      <c r="C31" t="s">
        <v>122</v>
      </c>
      <c r="D31">
        <v>-4.9642999999999997</v>
      </c>
      <c r="E31">
        <v>-2.7679</v>
      </c>
      <c r="G31" t="s">
        <v>122</v>
      </c>
      <c r="BL31" t="s">
        <v>2756</v>
      </c>
      <c r="BM31" t="s">
        <v>2757</v>
      </c>
      <c r="BN31">
        <v>12435</v>
      </c>
      <c r="BO31">
        <v>17707</v>
      </c>
      <c r="BP31">
        <v>30142</v>
      </c>
      <c r="BQ31">
        <v>5568</v>
      </c>
      <c r="BR31">
        <v>9152</v>
      </c>
      <c r="BS31">
        <v>14720</v>
      </c>
      <c r="BT31">
        <v>15422</v>
      </c>
    </row>
    <row r="32" spans="3:86" x14ac:dyDescent="0.3">
      <c r="C32" t="s">
        <v>123</v>
      </c>
      <c r="D32">
        <v>-4.3234000000000004</v>
      </c>
      <c r="E32">
        <v>0.57420000000000004</v>
      </c>
      <c r="G32" t="s">
        <v>123</v>
      </c>
      <c r="BL32" t="s">
        <v>2758</v>
      </c>
      <c r="BM32" t="s">
        <v>2759</v>
      </c>
      <c r="BN32">
        <v>100919</v>
      </c>
      <c r="BO32">
        <v>264442</v>
      </c>
      <c r="BP32">
        <v>365361</v>
      </c>
      <c r="BQ32">
        <v>61452</v>
      </c>
      <c r="BR32">
        <v>70688</v>
      </c>
      <c r="BS32">
        <v>132140</v>
      </c>
      <c r="BT32">
        <v>233220</v>
      </c>
    </row>
    <row r="33" spans="3:86" x14ac:dyDescent="0.3">
      <c r="C33" t="s">
        <v>124</v>
      </c>
      <c r="D33">
        <v>2.7688000000000001</v>
      </c>
      <c r="E33">
        <v>4.5837000000000003</v>
      </c>
      <c r="G33" t="s">
        <v>124</v>
      </c>
      <c r="BL33" t="s">
        <v>2760</v>
      </c>
      <c r="BM33" t="s">
        <v>2761</v>
      </c>
      <c r="BN33">
        <v>134713</v>
      </c>
      <c r="BO33">
        <v>232018</v>
      </c>
      <c r="BP33">
        <v>366731</v>
      </c>
      <c r="BQ33">
        <v>39711</v>
      </c>
      <c r="BR33">
        <v>50133</v>
      </c>
      <c r="BS33">
        <v>89844</v>
      </c>
      <c r="BT33">
        <v>276887</v>
      </c>
      <c r="CG33">
        <v>1</v>
      </c>
    </row>
    <row r="34" spans="3:86" x14ac:dyDescent="0.3">
      <c r="C34" t="s">
        <v>125</v>
      </c>
      <c r="D34">
        <v>3.8521999999999998</v>
      </c>
      <c r="E34">
        <v>3.4091</v>
      </c>
      <c r="G34" t="s">
        <v>125</v>
      </c>
      <c r="BL34" t="s">
        <v>2762</v>
      </c>
      <c r="BM34" t="s">
        <v>2763</v>
      </c>
      <c r="BN34">
        <v>25608</v>
      </c>
      <c r="BO34">
        <v>6697</v>
      </c>
      <c r="BP34">
        <v>32305</v>
      </c>
      <c r="BQ34">
        <v>848</v>
      </c>
      <c r="BR34">
        <v>0</v>
      </c>
      <c r="BS34">
        <v>848</v>
      </c>
      <c r="BT34">
        <v>31457</v>
      </c>
      <c r="CG34">
        <v>0</v>
      </c>
      <c r="CH34" t="s">
        <v>4151</v>
      </c>
    </row>
    <row r="35" spans="3:86" x14ac:dyDescent="0.3">
      <c r="C35" t="s">
        <v>126</v>
      </c>
      <c r="D35">
        <v>1.69</v>
      </c>
      <c r="E35">
        <v>4.1906999999999996</v>
      </c>
      <c r="G35" t="s">
        <v>126</v>
      </c>
      <c r="BL35" t="s">
        <v>2764</v>
      </c>
      <c r="BM35" t="s">
        <v>2765</v>
      </c>
      <c r="BN35">
        <v>139184</v>
      </c>
      <c r="BO35">
        <v>31015</v>
      </c>
      <c r="BP35">
        <v>170199</v>
      </c>
      <c r="BQ35">
        <v>3884</v>
      </c>
      <c r="BR35">
        <v>14165</v>
      </c>
      <c r="BS35">
        <v>18049</v>
      </c>
      <c r="BT35">
        <v>152150</v>
      </c>
      <c r="CG35">
        <v>0</v>
      </c>
      <c r="CH35" t="s">
        <v>4152</v>
      </c>
    </row>
    <row r="36" spans="3:86" x14ac:dyDescent="0.3">
      <c r="C36" t="s">
        <v>127</v>
      </c>
      <c r="D36">
        <v>1.996</v>
      </c>
      <c r="E36">
        <v>3.992</v>
      </c>
      <c r="G36" t="s">
        <v>127</v>
      </c>
      <c r="BL36" t="s">
        <v>2766</v>
      </c>
      <c r="BM36" t="s">
        <v>2767</v>
      </c>
      <c r="BN36">
        <v>29729</v>
      </c>
      <c r="BO36">
        <v>8273</v>
      </c>
      <c r="BP36">
        <v>38002</v>
      </c>
      <c r="BQ36">
        <v>476</v>
      </c>
      <c r="BR36">
        <v>546</v>
      </c>
      <c r="BS36">
        <v>1022</v>
      </c>
      <c r="BT36">
        <v>36980</v>
      </c>
      <c r="CG36">
        <v>0</v>
      </c>
      <c r="CH36" t="s">
        <v>4153</v>
      </c>
    </row>
    <row r="37" spans="3:86" x14ac:dyDescent="0.3">
      <c r="C37" t="s">
        <v>128</v>
      </c>
      <c r="D37">
        <v>-2.4674</v>
      </c>
      <c r="E37">
        <v>-2.2229999999999999</v>
      </c>
      <c r="G37" t="s">
        <v>128</v>
      </c>
      <c r="BL37" t="s">
        <v>2768</v>
      </c>
      <c r="BM37" t="s">
        <v>2769</v>
      </c>
      <c r="BN37">
        <v>112141</v>
      </c>
      <c r="BO37">
        <v>260767</v>
      </c>
      <c r="BP37">
        <v>372908</v>
      </c>
      <c r="BQ37">
        <v>47180</v>
      </c>
      <c r="BR37">
        <v>40472</v>
      </c>
      <c r="BS37">
        <v>87652</v>
      </c>
      <c r="BT37">
        <v>285256</v>
      </c>
      <c r="CG37">
        <v>0</v>
      </c>
      <c r="CH37" t="s">
        <v>4154</v>
      </c>
    </row>
    <row r="38" spans="3:86" x14ac:dyDescent="0.3">
      <c r="C38" t="s">
        <v>129</v>
      </c>
      <c r="D38">
        <v>3.4157999999999999</v>
      </c>
      <c r="E38">
        <v>-1.4683999999999999</v>
      </c>
      <c r="G38" t="s">
        <v>129</v>
      </c>
      <c r="BL38" t="s">
        <v>2770</v>
      </c>
      <c r="BM38" t="s">
        <v>2771</v>
      </c>
      <c r="BN38">
        <v>759610</v>
      </c>
      <c r="BO38">
        <v>1685192</v>
      </c>
      <c r="BP38">
        <v>2444802</v>
      </c>
      <c r="BQ38">
        <v>237154</v>
      </c>
      <c r="BR38">
        <v>313788</v>
      </c>
      <c r="BS38">
        <v>550942</v>
      </c>
      <c r="BT38">
        <v>1893860</v>
      </c>
    </row>
    <row r="39" spans="3:86" x14ac:dyDescent="0.3">
      <c r="C39" t="s">
        <v>130</v>
      </c>
      <c r="D39">
        <v>2.8045</v>
      </c>
      <c r="E39">
        <v>-3.3043999999999998</v>
      </c>
      <c r="G39" t="s">
        <v>130</v>
      </c>
      <c r="BL39" t="s">
        <v>2772</v>
      </c>
      <c r="BM39" t="s">
        <v>2773</v>
      </c>
      <c r="BN39">
        <v>13510</v>
      </c>
      <c r="BO39">
        <v>12363</v>
      </c>
      <c r="BP39">
        <v>25873</v>
      </c>
      <c r="BQ39">
        <v>3308</v>
      </c>
      <c r="BR39">
        <v>11298</v>
      </c>
      <c r="BS39">
        <v>14606</v>
      </c>
      <c r="BT39">
        <v>11267</v>
      </c>
    </row>
    <row r="40" spans="3:86" x14ac:dyDescent="0.3">
      <c r="C40" t="s">
        <v>131</v>
      </c>
      <c r="D40">
        <v>3.9346999999999999</v>
      </c>
      <c r="E40">
        <v>1.4456</v>
      </c>
      <c r="G40" t="s">
        <v>131</v>
      </c>
      <c r="BL40" t="s">
        <v>2774</v>
      </c>
      <c r="BM40" t="s">
        <v>2775</v>
      </c>
      <c r="BN40">
        <v>157710</v>
      </c>
      <c r="BO40">
        <v>231374</v>
      </c>
      <c r="BP40">
        <v>389084</v>
      </c>
      <c r="BQ40">
        <v>33599</v>
      </c>
      <c r="BR40">
        <v>82374</v>
      </c>
      <c r="BS40">
        <v>115973</v>
      </c>
      <c r="BT40">
        <v>273111</v>
      </c>
    </row>
    <row r="41" spans="3:86" x14ac:dyDescent="0.3">
      <c r="C41" t="s">
        <v>132</v>
      </c>
      <c r="D41">
        <v>2.8262</v>
      </c>
      <c r="E41">
        <v>-4.2523</v>
      </c>
      <c r="G41" t="s">
        <v>132</v>
      </c>
      <c r="BL41" t="s">
        <v>2776</v>
      </c>
      <c r="BM41" t="s">
        <v>2777</v>
      </c>
      <c r="BN41">
        <v>120974</v>
      </c>
      <c r="BO41">
        <v>290211</v>
      </c>
      <c r="BP41">
        <v>411185</v>
      </c>
      <c r="BQ41">
        <v>49763</v>
      </c>
      <c r="BR41">
        <v>100059</v>
      </c>
      <c r="BS41">
        <v>149822</v>
      </c>
      <c r="BT41">
        <v>261363</v>
      </c>
    </row>
    <row r="42" spans="3:86" x14ac:dyDescent="0.3">
      <c r="C42" t="s">
        <v>133</v>
      </c>
      <c r="D42">
        <v>1.4024000000000001</v>
      </c>
      <c r="E42">
        <v>3.8908999999999998</v>
      </c>
      <c r="G42" t="s">
        <v>133</v>
      </c>
      <c r="BL42" t="s">
        <v>2778</v>
      </c>
      <c r="BM42" t="s">
        <v>2779</v>
      </c>
      <c r="BN42">
        <v>12281</v>
      </c>
      <c r="BO42">
        <v>25792</v>
      </c>
      <c r="BP42">
        <v>38073</v>
      </c>
      <c r="BQ42">
        <v>520</v>
      </c>
      <c r="BR42">
        <v>25511</v>
      </c>
      <c r="BS42">
        <v>26031</v>
      </c>
      <c r="BT42">
        <v>12042</v>
      </c>
    </row>
    <row r="43" spans="3:86" x14ac:dyDescent="0.3">
      <c r="C43" t="s">
        <v>134</v>
      </c>
      <c r="D43">
        <v>4.1600999999999999</v>
      </c>
      <c r="E43">
        <v>3.0905999999999998</v>
      </c>
      <c r="G43" t="s">
        <v>134</v>
      </c>
      <c r="BL43" t="s">
        <v>2780</v>
      </c>
      <c r="BM43" t="s">
        <v>2781</v>
      </c>
      <c r="BN43">
        <v>244374</v>
      </c>
      <c r="BO43">
        <v>377975</v>
      </c>
      <c r="BP43">
        <v>622349</v>
      </c>
      <c r="BQ43">
        <v>51902</v>
      </c>
      <c r="BR43">
        <v>105549</v>
      </c>
      <c r="BS43">
        <v>157451</v>
      </c>
      <c r="BT43">
        <v>464898</v>
      </c>
    </row>
    <row r="44" spans="3:86" x14ac:dyDescent="0.3">
      <c r="C44" t="s">
        <v>135</v>
      </c>
      <c r="D44">
        <v>-3.4918999999999998</v>
      </c>
      <c r="E44">
        <v>3.6452</v>
      </c>
      <c r="G44" t="s">
        <v>135</v>
      </c>
      <c r="BL44" t="s">
        <v>2782</v>
      </c>
      <c r="BM44" t="s">
        <v>2783</v>
      </c>
      <c r="BN44">
        <v>7709</v>
      </c>
      <c r="BO44">
        <v>17454</v>
      </c>
      <c r="BP44">
        <v>25163</v>
      </c>
      <c r="BQ44">
        <v>5599</v>
      </c>
      <c r="BR44">
        <v>7658</v>
      </c>
      <c r="BS44">
        <v>13257</v>
      </c>
      <c r="BT44">
        <v>11905</v>
      </c>
    </row>
    <row r="45" spans="3:86" x14ac:dyDescent="0.3">
      <c r="C45" t="s">
        <v>136</v>
      </c>
      <c r="D45">
        <v>-3.9304000000000001</v>
      </c>
      <c r="E45">
        <v>2.6057000000000001</v>
      </c>
      <c r="G45" t="s">
        <v>136</v>
      </c>
      <c r="BL45" t="s">
        <v>2784</v>
      </c>
      <c r="BM45" t="s">
        <v>2785</v>
      </c>
      <c r="BN45">
        <v>209857</v>
      </c>
      <c r="BO45">
        <v>502820</v>
      </c>
      <c r="BP45">
        <v>712676</v>
      </c>
      <c r="BQ45">
        <v>92253</v>
      </c>
      <c r="BR45">
        <v>123428</v>
      </c>
      <c r="BS45">
        <v>215681</v>
      </c>
      <c r="BT45">
        <v>496995</v>
      </c>
    </row>
    <row r="46" spans="3:86" x14ac:dyDescent="0.3">
      <c r="C46" t="s">
        <v>137</v>
      </c>
      <c r="D46">
        <v>-2.7387999999999999</v>
      </c>
      <c r="E46">
        <v>3.6273</v>
      </c>
      <c r="G46" t="s">
        <v>137</v>
      </c>
      <c r="BL46" t="s">
        <v>2786</v>
      </c>
      <c r="BM46" t="s">
        <v>2787</v>
      </c>
      <c r="BN46">
        <v>111094</v>
      </c>
      <c r="BO46">
        <v>160618</v>
      </c>
      <c r="BP46">
        <v>271712</v>
      </c>
      <c r="BQ46">
        <v>20661</v>
      </c>
      <c r="BR46">
        <v>36591</v>
      </c>
      <c r="BS46">
        <v>57252</v>
      </c>
      <c r="BT46">
        <v>214460</v>
      </c>
    </row>
    <row r="47" spans="3:86" x14ac:dyDescent="0.3">
      <c r="C47" t="s">
        <v>138</v>
      </c>
      <c r="D47">
        <v>3.0609000000000002</v>
      </c>
      <c r="E47">
        <v>2.0310000000000001</v>
      </c>
      <c r="G47" t="s">
        <v>138</v>
      </c>
      <c r="BL47" t="s">
        <v>2788</v>
      </c>
      <c r="BM47" t="s">
        <v>2789</v>
      </c>
      <c r="BN47">
        <v>452765</v>
      </c>
      <c r="BO47">
        <v>628430</v>
      </c>
      <c r="BP47">
        <v>1081195</v>
      </c>
      <c r="BQ47">
        <v>78505</v>
      </c>
      <c r="BR47">
        <v>142839</v>
      </c>
      <c r="BS47">
        <v>221344</v>
      </c>
      <c r="BT47">
        <v>859851</v>
      </c>
    </row>
    <row r="48" spans="3:86" x14ac:dyDescent="0.3">
      <c r="C48" t="s">
        <v>139</v>
      </c>
      <c r="D48">
        <v>-4.6355000000000004</v>
      </c>
      <c r="E48">
        <v>-0.65910000000000002</v>
      </c>
      <c r="G48" t="s">
        <v>139</v>
      </c>
      <c r="BL48" t="s">
        <v>2790</v>
      </c>
      <c r="BM48" t="s">
        <v>2791</v>
      </c>
      <c r="BN48">
        <v>19136</v>
      </c>
      <c r="BO48">
        <v>27286</v>
      </c>
      <c r="BP48">
        <v>46422</v>
      </c>
      <c r="BQ48">
        <v>6267</v>
      </c>
      <c r="BR48">
        <v>21127</v>
      </c>
      <c r="BS48">
        <v>27394</v>
      </c>
      <c r="BT48">
        <v>19028</v>
      </c>
    </row>
    <row r="49" spans="3:72" x14ac:dyDescent="0.3">
      <c r="C49" t="s">
        <v>140</v>
      </c>
      <c r="D49">
        <v>2.0676999999999999</v>
      </c>
      <c r="E49">
        <v>-3.7585999999999999</v>
      </c>
      <c r="G49" t="s">
        <v>140</v>
      </c>
      <c r="BL49" t="s">
        <v>2792</v>
      </c>
      <c r="BM49" t="s">
        <v>2793</v>
      </c>
      <c r="BN49">
        <v>11211</v>
      </c>
      <c r="BO49">
        <v>30659</v>
      </c>
      <c r="BP49">
        <v>41871</v>
      </c>
      <c r="BQ49">
        <v>5894</v>
      </c>
      <c r="BR49">
        <v>9791</v>
      </c>
      <c r="BS49">
        <v>15684</v>
      </c>
      <c r="BT49">
        <v>26187</v>
      </c>
    </row>
    <row r="50" spans="3:72" x14ac:dyDescent="0.3">
      <c r="C50" t="s">
        <v>141</v>
      </c>
      <c r="D50">
        <v>-2.6059999999999999</v>
      </c>
      <c r="E50">
        <v>-3.6575000000000002</v>
      </c>
      <c r="G50" t="s">
        <v>141</v>
      </c>
      <c r="BL50" t="s">
        <v>2794</v>
      </c>
      <c r="BM50" t="s">
        <v>2795</v>
      </c>
      <c r="BN50">
        <v>278319</v>
      </c>
      <c r="BO50">
        <v>429802</v>
      </c>
      <c r="BP50">
        <v>708121</v>
      </c>
      <c r="BQ50">
        <v>118461</v>
      </c>
      <c r="BR50">
        <v>27804</v>
      </c>
      <c r="BS50">
        <v>146265</v>
      </c>
      <c r="BT50">
        <v>561856</v>
      </c>
    </row>
    <row r="51" spans="3:72" x14ac:dyDescent="0.3">
      <c r="C51" t="s">
        <v>142</v>
      </c>
      <c r="D51">
        <v>2.3506999999999998</v>
      </c>
      <c r="E51">
        <v>2.6352000000000002</v>
      </c>
      <c r="G51" t="s">
        <v>142</v>
      </c>
      <c r="BL51" t="s">
        <v>2796</v>
      </c>
      <c r="BM51" t="s">
        <v>2797</v>
      </c>
      <c r="BN51">
        <v>11543</v>
      </c>
      <c r="BO51">
        <v>26436</v>
      </c>
      <c r="BP51">
        <v>37980</v>
      </c>
      <c r="BQ51">
        <v>7970</v>
      </c>
      <c r="BR51">
        <v>21851</v>
      </c>
      <c r="BS51">
        <v>29821</v>
      </c>
      <c r="BT51">
        <v>8158</v>
      </c>
    </row>
    <row r="52" spans="3:72" x14ac:dyDescent="0.3">
      <c r="C52" t="s">
        <v>143</v>
      </c>
      <c r="D52">
        <v>-2.3260999999999998</v>
      </c>
      <c r="E52">
        <v>3.081</v>
      </c>
      <c r="G52" t="s">
        <v>143</v>
      </c>
      <c r="BL52" t="s">
        <v>2798</v>
      </c>
      <c r="BM52" t="s">
        <v>2799</v>
      </c>
      <c r="BN52">
        <v>301556</v>
      </c>
      <c r="BO52">
        <v>420860</v>
      </c>
      <c r="BP52">
        <v>722416</v>
      </c>
      <c r="BQ52">
        <v>109948</v>
      </c>
      <c r="BR52">
        <v>83228</v>
      </c>
      <c r="BS52">
        <v>193176</v>
      </c>
      <c r="BT52">
        <v>529240</v>
      </c>
    </row>
    <row r="53" spans="3:72" x14ac:dyDescent="0.3">
      <c r="C53" t="s">
        <v>144</v>
      </c>
      <c r="D53">
        <v>-2.6476000000000002</v>
      </c>
      <c r="E53">
        <v>2.0573000000000001</v>
      </c>
      <c r="G53" t="s">
        <v>144</v>
      </c>
      <c r="BL53" t="s">
        <v>2800</v>
      </c>
      <c r="BM53" t="s">
        <v>2801</v>
      </c>
      <c r="BN53">
        <v>296355</v>
      </c>
      <c r="BO53">
        <v>641539</v>
      </c>
      <c r="BP53">
        <v>937894</v>
      </c>
      <c r="BQ53">
        <v>182246</v>
      </c>
      <c r="BR53">
        <v>18962</v>
      </c>
      <c r="BS53">
        <v>201208</v>
      </c>
      <c r="BT53">
        <v>736686</v>
      </c>
    </row>
    <row r="54" spans="3:72" x14ac:dyDescent="0.3">
      <c r="C54" t="s">
        <v>145</v>
      </c>
      <c r="D54">
        <v>4.0213999999999999</v>
      </c>
      <c r="E54">
        <v>2.3176000000000001</v>
      </c>
      <c r="G54" t="s">
        <v>145</v>
      </c>
      <c r="BL54" t="s">
        <v>2802</v>
      </c>
      <c r="BM54" t="s">
        <v>2803</v>
      </c>
      <c r="BN54">
        <v>9661</v>
      </c>
      <c r="BO54">
        <v>11866</v>
      </c>
      <c r="BP54">
        <v>21527</v>
      </c>
      <c r="BQ54">
        <v>4249</v>
      </c>
      <c r="BR54">
        <v>4286</v>
      </c>
      <c r="BS54">
        <v>8535</v>
      </c>
      <c r="BT54">
        <v>12992</v>
      </c>
    </row>
    <row r="55" spans="3:72" x14ac:dyDescent="0.3">
      <c r="C55" t="s">
        <v>146</v>
      </c>
      <c r="D55">
        <v>-3.5118</v>
      </c>
      <c r="E55">
        <v>-3.9857999999999998</v>
      </c>
      <c r="G55" t="s">
        <v>146</v>
      </c>
      <c r="BL55" t="s">
        <v>2804</v>
      </c>
      <c r="BM55" t="s">
        <v>2805</v>
      </c>
      <c r="BN55">
        <v>103882</v>
      </c>
      <c r="BO55">
        <v>453043</v>
      </c>
      <c r="BP55">
        <v>556926</v>
      </c>
      <c r="BQ55">
        <v>51353</v>
      </c>
      <c r="BR55">
        <v>123496</v>
      </c>
      <c r="BS55">
        <v>174849</v>
      </c>
      <c r="BT55">
        <v>382077</v>
      </c>
    </row>
    <row r="56" spans="3:72" x14ac:dyDescent="0.3">
      <c r="C56" t="s">
        <v>147</v>
      </c>
      <c r="D56">
        <v>-4.5923999999999996</v>
      </c>
      <c r="E56">
        <v>3.3997000000000002</v>
      </c>
      <c r="G56" t="s">
        <v>147</v>
      </c>
      <c r="BL56" t="s">
        <v>2806</v>
      </c>
      <c r="BM56" t="s">
        <v>2807</v>
      </c>
      <c r="BN56">
        <v>7941</v>
      </c>
      <c r="BO56">
        <v>25247</v>
      </c>
      <c r="BP56">
        <v>33188</v>
      </c>
      <c r="BQ56">
        <v>10070</v>
      </c>
      <c r="BR56">
        <v>10754</v>
      </c>
      <c r="BS56">
        <v>20824</v>
      </c>
      <c r="BT56">
        <v>12364</v>
      </c>
    </row>
    <row r="57" spans="3:72" x14ac:dyDescent="0.3">
      <c r="C57" t="s">
        <v>148</v>
      </c>
      <c r="D57">
        <v>-2.9443999999999999</v>
      </c>
      <c r="E57">
        <v>-2.4944999999999999</v>
      </c>
      <c r="G57" t="s">
        <v>148</v>
      </c>
      <c r="BL57" t="s">
        <v>2808</v>
      </c>
      <c r="BM57" t="s">
        <v>2809</v>
      </c>
      <c r="BN57">
        <v>11951</v>
      </c>
      <c r="BO57">
        <v>15384</v>
      </c>
      <c r="BP57">
        <v>27335</v>
      </c>
      <c r="BQ57">
        <v>3634</v>
      </c>
      <c r="BR57">
        <v>12614</v>
      </c>
      <c r="BS57">
        <v>16248</v>
      </c>
      <c r="BT57">
        <v>11087</v>
      </c>
    </row>
    <row r="58" spans="3:72" x14ac:dyDescent="0.3">
      <c r="C58" t="s">
        <v>149</v>
      </c>
      <c r="D58">
        <v>-1.6614</v>
      </c>
      <c r="E58">
        <v>3.0720000000000001</v>
      </c>
      <c r="G58" t="s">
        <v>149</v>
      </c>
      <c r="BL58" t="s">
        <v>2810</v>
      </c>
      <c r="BM58" t="s">
        <v>2811</v>
      </c>
      <c r="BN58">
        <v>23631</v>
      </c>
      <c r="BO58">
        <v>6609</v>
      </c>
      <c r="BP58">
        <v>30240</v>
      </c>
      <c r="BQ58">
        <v>804</v>
      </c>
      <c r="BR58">
        <v>201</v>
      </c>
      <c r="BS58">
        <v>1005</v>
      </c>
      <c r="BT58">
        <v>29235</v>
      </c>
    </row>
    <row r="59" spans="3:72" x14ac:dyDescent="0.3">
      <c r="C59" t="s">
        <v>150</v>
      </c>
      <c r="D59">
        <v>2.2294</v>
      </c>
      <c r="E59">
        <v>-4.0327000000000002</v>
      </c>
      <c r="G59" t="s">
        <v>150</v>
      </c>
      <c r="BL59" t="s">
        <v>2812</v>
      </c>
      <c r="BM59" t="s">
        <v>2813</v>
      </c>
      <c r="BN59">
        <v>461139</v>
      </c>
      <c r="BO59">
        <v>652089</v>
      </c>
      <c r="BP59">
        <v>1113228</v>
      </c>
      <c r="BQ59">
        <v>126286</v>
      </c>
      <c r="BR59">
        <v>135239</v>
      </c>
      <c r="BS59">
        <v>261525</v>
      </c>
      <c r="BT59">
        <v>851703</v>
      </c>
    </row>
    <row r="60" spans="3:72" x14ac:dyDescent="0.3">
      <c r="C60" t="s">
        <v>151</v>
      </c>
      <c r="D60">
        <v>-2.2576999999999998</v>
      </c>
      <c r="E60">
        <v>-2.5827</v>
      </c>
      <c r="G60" t="s">
        <v>151</v>
      </c>
      <c r="BL60" t="s">
        <v>2814</v>
      </c>
      <c r="BM60" t="s">
        <v>2815</v>
      </c>
      <c r="BN60">
        <v>8976</v>
      </c>
      <c r="BO60">
        <v>32814</v>
      </c>
      <c r="BP60">
        <v>41790</v>
      </c>
      <c r="BQ60">
        <v>8575</v>
      </c>
      <c r="BR60">
        <v>18128</v>
      </c>
      <c r="BS60">
        <v>26703</v>
      </c>
      <c r="BT60">
        <v>15087</v>
      </c>
    </row>
    <row r="61" spans="3:72" x14ac:dyDescent="0.3">
      <c r="C61" t="s">
        <v>152</v>
      </c>
      <c r="D61">
        <v>-1.0567</v>
      </c>
      <c r="E61">
        <v>-2.4628999999999999</v>
      </c>
      <c r="G61" t="s">
        <v>152</v>
      </c>
      <c r="BL61" t="s">
        <v>2816</v>
      </c>
      <c r="BM61" t="s">
        <v>2817</v>
      </c>
      <c r="BN61">
        <v>148652</v>
      </c>
      <c r="BO61">
        <v>253692</v>
      </c>
      <c r="BP61">
        <v>402344</v>
      </c>
      <c r="BQ61">
        <v>30848</v>
      </c>
      <c r="BR61">
        <v>69513</v>
      </c>
      <c r="BS61">
        <v>100361</v>
      </c>
      <c r="BT61">
        <v>301983</v>
      </c>
    </row>
    <row r="62" spans="3:72" x14ac:dyDescent="0.3">
      <c r="C62" t="s">
        <v>153</v>
      </c>
      <c r="D62">
        <v>-3.7267999999999999</v>
      </c>
      <c r="E62">
        <v>1.4240999999999999</v>
      </c>
      <c r="G62" t="s">
        <v>153</v>
      </c>
      <c r="BL62" t="s">
        <v>2818</v>
      </c>
      <c r="BM62" t="s">
        <v>2819</v>
      </c>
      <c r="BN62">
        <v>154963</v>
      </c>
      <c r="BO62">
        <v>263339</v>
      </c>
      <c r="BP62">
        <v>418302</v>
      </c>
      <c r="BQ62">
        <v>36823</v>
      </c>
      <c r="BR62">
        <v>79930</v>
      </c>
      <c r="BS62">
        <v>116753</v>
      </c>
      <c r="BT62">
        <v>301549</v>
      </c>
    </row>
    <row r="63" spans="3:72" x14ac:dyDescent="0.3">
      <c r="C63" t="s">
        <v>154</v>
      </c>
      <c r="D63">
        <v>4.0095000000000001</v>
      </c>
      <c r="E63">
        <v>-3.3410000000000002</v>
      </c>
      <c r="G63" t="s">
        <v>154</v>
      </c>
      <c r="BL63" t="s">
        <v>2820</v>
      </c>
      <c r="BM63" t="s">
        <v>2821</v>
      </c>
      <c r="BN63">
        <v>24474</v>
      </c>
      <c r="BO63">
        <v>23262</v>
      </c>
      <c r="BP63">
        <v>47736</v>
      </c>
      <c r="BQ63">
        <v>19432</v>
      </c>
      <c r="BR63">
        <v>1601</v>
      </c>
      <c r="BS63">
        <v>21033</v>
      </c>
      <c r="BT63">
        <v>26703</v>
      </c>
    </row>
    <row r="64" spans="3:72" x14ac:dyDescent="0.3">
      <c r="C64" t="s">
        <v>155</v>
      </c>
      <c r="D64">
        <v>-1.9455</v>
      </c>
      <c r="E64">
        <v>4.1223999999999998</v>
      </c>
      <c r="G64" t="s">
        <v>155</v>
      </c>
      <c r="BL64" t="s">
        <v>2822</v>
      </c>
      <c r="BM64" t="s">
        <v>2823</v>
      </c>
      <c r="BN64">
        <v>285861</v>
      </c>
      <c r="BO64">
        <v>699468</v>
      </c>
      <c r="BP64">
        <v>985329</v>
      </c>
      <c r="BQ64">
        <v>74625</v>
      </c>
      <c r="BR64">
        <v>205062</v>
      </c>
      <c r="BS64">
        <v>279687</v>
      </c>
      <c r="BT64">
        <v>705642</v>
      </c>
    </row>
    <row r="65" spans="3:72" x14ac:dyDescent="0.3">
      <c r="C65" t="s">
        <v>156</v>
      </c>
      <c r="D65">
        <v>-3.1128999999999998</v>
      </c>
      <c r="E65">
        <v>2.4744999999999999</v>
      </c>
      <c r="G65" t="s">
        <v>156</v>
      </c>
      <c r="BL65" t="s">
        <v>2824</v>
      </c>
      <c r="BM65" t="s">
        <v>2825</v>
      </c>
      <c r="BN65">
        <v>7242</v>
      </c>
      <c r="BO65">
        <v>42780</v>
      </c>
      <c r="BP65">
        <v>50022</v>
      </c>
      <c r="BQ65">
        <v>0</v>
      </c>
      <c r="BR65">
        <v>9052</v>
      </c>
      <c r="BS65">
        <v>9052</v>
      </c>
      <c r="BT65">
        <v>40970</v>
      </c>
    </row>
    <row r="66" spans="3:72" x14ac:dyDescent="0.3">
      <c r="C66" t="s">
        <v>157</v>
      </c>
      <c r="D66">
        <v>-3.4058999999999999</v>
      </c>
      <c r="E66">
        <v>4.4676</v>
      </c>
      <c r="G66" t="s">
        <v>157</v>
      </c>
      <c r="BL66" t="s">
        <v>2826</v>
      </c>
      <c r="BM66" t="s">
        <v>2827</v>
      </c>
      <c r="BN66">
        <v>26989</v>
      </c>
      <c r="BO66">
        <v>5830</v>
      </c>
      <c r="BP66">
        <v>32819</v>
      </c>
      <c r="BQ66">
        <v>1528</v>
      </c>
      <c r="BR66">
        <v>1048</v>
      </c>
      <c r="BS66">
        <v>2576</v>
      </c>
      <c r="BT66">
        <v>30243</v>
      </c>
    </row>
    <row r="67" spans="3:72" x14ac:dyDescent="0.3">
      <c r="C67" t="s">
        <v>158</v>
      </c>
      <c r="D67">
        <v>4.4786000000000001</v>
      </c>
      <c r="E67">
        <v>-1.0439000000000001</v>
      </c>
      <c r="G67" t="s">
        <v>158</v>
      </c>
      <c r="BL67" t="s">
        <v>2828</v>
      </c>
      <c r="BM67" t="s">
        <v>2829</v>
      </c>
      <c r="BN67">
        <v>138016</v>
      </c>
      <c r="BO67">
        <v>37917</v>
      </c>
      <c r="BP67">
        <v>175933</v>
      </c>
      <c r="BQ67">
        <v>15405</v>
      </c>
      <c r="BR67">
        <v>6756</v>
      </c>
      <c r="BS67">
        <v>22161</v>
      </c>
      <c r="BT67">
        <v>153772</v>
      </c>
    </row>
    <row r="68" spans="3:72" x14ac:dyDescent="0.3">
      <c r="C68" t="s">
        <v>159</v>
      </c>
      <c r="D68">
        <v>-3.2040999999999999</v>
      </c>
      <c r="E68">
        <v>3.3847999999999998</v>
      </c>
      <c r="G68" t="s">
        <v>159</v>
      </c>
      <c r="BL68" t="s">
        <v>2830</v>
      </c>
      <c r="BM68" t="s">
        <v>2831</v>
      </c>
      <c r="BN68">
        <v>325854</v>
      </c>
      <c r="BO68">
        <v>485821</v>
      </c>
      <c r="BP68">
        <v>811675</v>
      </c>
      <c r="BQ68">
        <v>108027</v>
      </c>
      <c r="BR68">
        <v>188500</v>
      </c>
      <c r="BS68">
        <v>296527</v>
      </c>
      <c r="BT68">
        <v>515148</v>
      </c>
    </row>
    <row r="69" spans="3:72" x14ac:dyDescent="0.3">
      <c r="C69" t="s">
        <v>160</v>
      </c>
      <c r="D69">
        <v>2.1171000000000002</v>
      </c>
      <c r="E69">
        <v>-3.8361000000000001</v>
      </c>
      <c r="G69" t="s">
        <v>160</v>
      </c>
      <c r="BL69" t="s">
        <v>2832</v>
      </c>
      <c r="BM69" t="s">
        <v>2833</v>
      </c>
      <c r="BN69">
        <v>17819</v>
      </c>
      <c r="BO69">
        <v>42721</v>
      </c>
      <c r="BP69">
        <v>60540</v>
      </c>
      <c r="BQ69">
        <v>20014</v>
      </c>
      <c r="BR69">
        <v>16643</v>
      </c>
      <c r="BS69">
        <v>36657</v>
      </c>
      <c r="BT69">
        <v>23883</v>
      </c>
    </row>
    <row r="70" spans="3:72" x14ac:dyDescent="0.3">
      <c r="C70" t="s">
        <v>161</v>
      </c>
      <c r="D70">
        <v>-3.3144999999999998</v>
      </c>
      <c r="E70">
        <v>-4.7388000000000003</v>
      </c>
      <c r="G70" t="s">
        <v>161</v>
      </c>
      <c r="BL70" t="s">
        <v>2834</v>
      </c>
      <c r="BM70" t="s">
        <v>2835</v>
      </c>
      <c r="BN70">
        <v>15522</v>
      </c>
      <c r="BO70">
        <v>32993</v>
      </c>
      <c r="BP70">
        <v>48515</v>
      </c>
      <c r="BQ70">
        <v>6839</v>
      </c>
      <c r="BR70">
        <v>22728</v>
      </c>
      <c r="BS70">
        <v>29567</v>
      </c>
      <c r="BT70">
        <v>18948</v>
      </c>
    </row>
    <row r="71" spans="3:72" x14ac:dyDescent="0.3">
      <c r="C71" t="s">
        <v>162</v>
      </c>
      <c r="D71">
        <v>-3.4024000000000001</v>
      </c>
      <c r="E71">
        <v>-1.4174</v>
      </c>
      <c r="G71" t="s">
        <v>162</v>
      </c>
      <c r="BL71" t="s">
        <v>2836</v>
      </c>
      <c r="BM71" t="s">
        <v>2837</v>
      </c>
      <c r="BN71">
        <v>8916</v>
      </c>
      <c r="BO71">
        <v>21183</v>
      </c>
      <c r="BP71">
        <v>30099</v>
      </c>
      <c r="BQ71">
        <v>8111</v>
      </c>
      <c r="BR71">
        <v>13027</v>
      </c>
      <c r="BS71">
        <v>21138</v>
      </c>
      <c r="BT71">
        <v>8961</v>
      </c>
    </row>
    <row r="72" spans="3:72" x14ac:dyDescent="0.3">
      <c r="C72" t="s">
        <v>163</v>
      </c>
      <c r="D72">
        <v>2.6516999999999999</v>
      </c>
      <c r="E72">
        <v>-4.7870999999999997</v>
      </c>
      <c r="G72" t="s">
        <v>163</v>
      </c>
      <c r="BL72" t="s">
        <v>2838</v>
      </c>
      <c r="BM72" t="s">
        <v>2839</v>
      </c>
      <c r="BN72">
        <v>190054</v>
      </c>
      <c r="BO72">
        <v>257685</v>
      </c>
      <c r="BP72">
        <v>447739</v>
      </c>
      <c r="BQ72">
        <v>45792</v>
      </c>
      <c r="BR72">
        <v>21241</v>
      </c>
      <c r="BS72">
        <v>67033</v>
      </c>
      <c r="BT72">
        <v>380705</v>
      </c>
    </row>
    <row r="73" spans="3:72" x14ac:dyDescent="0.3">
      <c r="C73" t="s">
        <v>164</v>
      </c>
      <c r="D73">
        <v>-1.9293</v>
      </c>
      <c r="E73">
        <v>-2.2166999999999999</v>
      </c>
      <c r="G73" t="s">
        <v>164</v>
      </c>
      <c r="BL73" t="s">
        <v>2840</v>
      </c>
      <c r="BM73" t="s">
        <v>2841</v>
      </c>
      <c r="BN73">
        <v>14035</v>
      </c>
      <c r="BO73">
        <v>31370</v>
      </c>
      <c r="BP73">
        <v>45405</v>
      </c>
      <c r="BQ73">
        <v>13652</v>
      </c>
      <c r="BR73">
        <v>15384</v>
      </c>
      <c r="BS73">
        <v>29036</v>
      </c>
      <c r="BT73">
        <v>16369</v>
      </c>
    </row>
    <row r="74" spans="3:72" x14ac:dyDescent="0.3">
      <c r="C74" t="s">
        <v>165</v>
      </c>
      <c r="D74">
        <v>-2.1160999999999999</v>
      </c>
      <c r="E74">
        <v>2.3256999999999999</v>
      </c>
      <c r="G74" t="s">
        <v>165</v>
      </c>
      <c r="BL74" t="s">
        <v>2842</v>
      </c>
      <c r="BM74" t="s">
        <v>2843</v>
      </c>
      <c r="BN74">
        <v>30645</v>
      </c>
      <c r="BO74">
        <v>53300</v>
      </c>
      <c r="BP74">
        <v>83945</v>
      </c>
      <c r="BQ74">
        <v>20160</v>
      </c>
      <c r="BR74">
        <v>31921</v>
      </c>
      <c r="BS74">
        <v>52081</v>
      </c>
      <c r="BT74">
        <v>31864</v>
      </c>
    </row>
    <row r="75" spans="3:72" x14ac:dyDescent="0.3">
      <c r="C75" t="s">
        <v>166</v>
      </c>
      <c r="D75">
        <v>2.5590000000000002</v>
      </c>
      <c r="E75">
        <v>2.8982000000000001</v>
      </c>
      <c r="G75" t="s">
        <v>166</v>
      </c>
      <c r="BL75" t="s">
        <v>2844</v>
      </c>
      <c r="BM75" t="s">
        <v>2845</v>
      </c>
      <c r="BN75">
        <v>15279</v>
      </c>
      <c r="BO75">
        <v>24257</v>
      </c>
      <c r="BP75">
        <v>39536</v>
      </c>
      <c r="BQ75">
        <v>12107</v>
      </c>
      <c r="BR75">
        <v>5363</v>
      </c>
      <c r="BS75">
        <v>17470</v>
      </c>
      <c r="BT75">
        <v>22066</v>
      </c>
    </row>
    <row r="76" spans="3:72" x14ac:dyDescent="0.3">
      <c r="C76" t="s">
        <v>167</v>
      </c>
      <c r="D76">
        <v>4.0476000000000001</v>
      </c>
      <c r="E76">
        <v>-1.9922</v>
      </c>
      <c r="G76" t="s">
        <v>167</v>
      </c>
      <c r="BL76" t="s">
        <v>2846</v>
      </c>
      <c r="BM76" t="s">
        <v>2847</v>
      </c>
      <c r="BN76">
        <v>27026</v>
      </c>
      <c r="BO76">
        <v>31536</v>
      </c>
      <c r="BP76">
        <v>58562</v>
      </c>
      <c r="BQ76">
        <v>6275</v>
      </c>
      <c r="BR76">
        <v>13232</v>
      </c>
      <c r="BS76">
        <v>19507</v>
      </c>
      <c r="BT76">
        <v>39055</v>
      </c>
    </row>
    <row r="77" spans="3:72" x14ac:dyDescent="0.3">
      <c r="C77" t="s">
        <v>168</v>
      </c>
      <c r="D77">
        <v>-1.1066</v>
      </c>
      <c r="E77">
        <v>-3.9190999999999998</v>
      </c>
      <c r="G77" t="s">
        <v>168</v>
      </c>
      <c r="BL77" t="s">
        <v>2848</v>
      </c>
      <c r="BM77" t="s">
        <v>2849</v>
      </c>
      <c r="BN77">
        <v>32649</v>
      </c>
      <c r="BO77">
        <v>12937</v>
      </c>
      <c r="BP77">
        <v>45586</v>
      </c>
      <c r="BQ77">
        <v>164</v>
      </c>
      <c r="BR77">
        <v>1196</v>
      </c>
      <c r="BS77">
        <v>1360</v>
      </c>
      <c r="BT77">
        <v>44226</v>
      </c>
    </row>
    <row r="78" spans="3:72" x14ac:dyDescent="0.3">
      <c r="C78" t="s">
        <v>169</v>
      </c>
      <c r="D78">
        <v>2.3069999999999999</v>
      </c>
      <c r="E78">
        <v>4.0305999999999997</v>
      </c>
      <c r="G78" t="s">
        <v>169</v>
      </c>
      <c r="BL78" t="s">
        <v>2850</v>
      </c>
      <c r="BM78" t="s">
        <v>2851</v>
      </c>
      <c r="BN78">
        <v>224918</v>
      </c>
      <c r="BO78">
        <v>561376</v>
      </c>
      <c r="BP78">
        <v>786294</v>
      </c>
      <c r="BQ78">
        <v>202298</v>
      </c>
      <c r="BR78">
        <v>45138</v>
      </c>
      <c r="BS78">
        <v>247436</v>
      </c>
      <c r="BT78">
        <v>538858</v>
      </c>
    </row>
    <row r="79" spans="3:72" x14ac:dyDescent="0.3">
      <c r="C79" t="s">
        <v>170</v>
      </c>
      <c r="D79">
        <v>-3.6067999999999998</v>
      </c>
      <c r="E79">
        <v>3.5901999999999998</v>
      </c>
      <c r="G79" t="s">
        <v>170</v>
      </c>
      <c r="BL79" t="s">
        <v>2852</v>
      </c>
      <c r="BM79" t="s">
        <v>2853</v>
      </c>
      <c r="BN79">
        <v>202949</v>
      </c>
      <c r="BO79">
        <v>57107</v>
      </c>
      <c r="BP79">
        <v>260056</v>
      </c>
      <c r="BQ79">
        <v>8503</v>
      </c>
      <c r="BR79">
        <v>31705</v>
      </c>
      <c r="BS79">
        <v>40208</v>
      </c>
      <c r="BT79">
        <v>219848</v>
      </c>
    </row>
    <row r="80" spans="3:72" x14ac:dyDescent="0.3">
      <c r="C80" t="s">
        <v>171</v>
      </c>
      <c r="D80">
        <v>-1.8301000000000001</v>
      </c>
      <c r="E80">
        <v>-2.9072</v>
      </c>
      <c r="G80" t="s">
        <v>171</v>
      </c>
      <c r="BL80" t="s">
        <v>2854</v>
      </c>
      <c r="BM80" t="s">
        <v>2855</v>
      </c>
      <c r="BN80">
        <v>283645</v>
      </c>
      <c r="BO80">
        <v>421061</v>
      </c>
      <c r="BP80">
        <v>704706</v>
      </c>
      <c r="BQ80">
        <v>54160</v>
      </c>
      <c r="BR80">
        <v>35432</v>
      </c>
      <c r="BS80">
        <v>89592</v>
      </c>
      <c r="BT80">
        <v>615114</v>
      </c>
    </row>
    <row r="81" spans="3:72" x14ac:dyDescent="0.3">
      <c r="C81" t="s">
        <v>172</v>
      </c>
      <c r="D81">
        <v>-1.7225999999999999</v>
      </c>
      <c r="E81">
        <v>-1.6876</v>
      </c>
      <c r="G81" t="s">
        <v>172</v>
      </c>
      <c r="BL81" t="s">
        <v>2856</v>
      </c>
      <c r="BM81" t="s">
        <v>2857</v>
      </c>
      <c r="BN81">
        <v>15175</v>
      </c>
      <c r="BO81">
        <v>26579</v>
      </c>
      <c r="BP81">
        <v>41754</v>
      </c>
      <c r="BQ81">
        <v>8430</v>
      </c>
      <c r="BR81">
        <v>17965</v>
      </c>
      <c r="BS81">
        <v>26395</v>
      </c>
      <c r="BT81">
        <v>15359</v>
      </c>
    </row>
    <row r="82" spans="3:72" x14ac:dyDescent="0.3">
      <c r="C82" t="s">
        <v>173</v>
      </c>
      <c r="D82">
        <v>-2.3452999999999999</v>
      </c>
      <c r="E82">
        <v>-3.2105999999999999</v>
      </c>
      <c r="G82" t="s">
        <v>173</v>
      </c>
      <c r="BL82" t="s">
        <v>2858</v>
      </c>
      <c r="BM82" t="s">
        <v>2859</v>
      </c>
      <c r="BN82">
        <v>20224</v>
      </c>
      <c r="BO82">
        <v>28673</v>
      </c>
      <c r="BP82">
        <v>48897</v>
      </c>
      <c r="BQ82">
        <v>14847</v>
      </c>
      <c r="BR82">
        <v>16539</v>
      </c>
      <c r="BS82">
        <v>31386</v>
      </c>
      <c r="BT82">
        <v>17511</v>
      </c>
    </row>
    <row r="83" spans="3:72" x14ac:dyDescent="0.3">
      <c r="C83" t="s">
        <v>174</v>
      </c>
      <c r="D83">
        <v>-3.8567999999999998</v>
      </c>
      <c r="E83">
        <v>2.2663000000000002</v>
      </c>
      <c r="G83" t="s">
        <v>174</v>
      </c>
      <c r="BL83" t="s">
        <v>2860</v>
      </c>
      <c r="BM83" t="s">
        <v>2861</v>
      </c>
      <c r="BN83">
        <v>12701</v>
      </c>
      <c r="BO83">
        <v>32778</v>
      </c>
      <c r="BP83">
        <v>45479</v>
      </c>
      <c r="BQ83">
        <v>12280</v>
      </c>
      <c r="BR83">
        <v>19117</v>
      </c>
      <c r="BS83">
        <v>31397</v>
      </c>
      <c r="BT83">
        <v>14082</v>
      </c>
    </row>
    <row r="84" spans="3:72" x14ac:dyDescent="0.3">
      <c r="C84" t="s">
        <v>175</v>
      </c>
      <c r="D84">
        <v>2.8782000000000001</v>
      </c>
      <c r="E84">
        <v>-2.7433999999999998</v>
      </c>
      <c r="G84" t="s">
        <v>175</v>
      </c>
      <c r="BL84" t="s">
        <v>2862</v>
      </c>
      <c r="BM84" t="s">
        <v>2863</v>
      </c>
      <c r="BN84">
        <v>192491</v>
      </c>
      <c r="BO84">
        <v>182559</v>
      </c>
      <c r="BP84">
        <v>375050</v>
      </c>
      <c r="BQ84">
        <v>86117</v>
      </c>
      <c r="BR84">
        <v>57381</v>
      </c>
      <c r="BS84">
        <v>143498</v>
      </c>
      <c r="BT84">
        <v>231552</v>
      </c>
    </row>
    <row r="85" spans="3:72" x14ac:dyDescent="0.3">
      <c r="C85" t="s">
        <v>176</v>
      </c>
      <c r="D85">
        <v>2.8774999999999999</v>
      </c>
      <c r="E85">
        <v>-1.5759000000000001</v>
      </c>
      <c r="G85" t="s">
        <v>176</v>
      </c>
      <c r="BL85" t="s">
        <v>2864</v>
      </c>
      <c r="BM85" t="s">
        <v>2865</v>
      </c>
      <c r="BN85">
        <v>23728</v>
      </c>
      <c r="BO85">
        <v>5226</v>
      </c>
      <c r="BP85">
        <v>28954</v>
      </c>
      <c r="BQ85">
        <v>403</v>
      </c>
      <c r="BR85">
        <v>245</v>
      </c>
      <c r="BS85">
        <v>648</v>
      </c>
      <c r="BT85">
        <v>28306</v>
      </c>
    </row>
    <row r="86" spans="3:72" x14ac:dyDescent="0.3">
      <c r="C86" t="s">
        <v>177</v>
      </c>
      <c r="D86">
        <v>-2.2433999999999998</v>
      </c>
      <c r="E86">
        <v>-1.9671000000000001</v>
      </c>
      <c r="G86" t="s">
        <v>177</v>
      </c>
      <c r="BL86" t="s">
        <v>2866</v>
      </c>
      <c r="BM86" t="s">
        <v>2867</v>
      </c>
      <c r="BN86">
        <v>123305</v>
      </c>
      <c r="BO86">
        <v>38846</v>
      </c>
      <c r="BP86">
        <v>162151</v>
      </c>
      <c r="BQ86">
        <v>886</v>
      </c>
      <c r="BR86">
        <v>5144</v>
      </c>
      <c r="BS86">
        <v>6030</v>
      </c>
      <c r="BT86">
        <v>156121</v>
      </c>
    </row>
    <row r="87" spans="3:72" x14ac:dyDescent="0.3">
      <c r="C87" t="s">
        <v>178</v>
      </c>
      <c r="D87">
        <v>2.7501000000000002</v>
      </c>
      <c r="E87">
        <v>-1.6564000000000001</v>
      </c>
      <c r="G87" t="s">
        <v>178</v>
      </c>
      <c r="BL87" t="s">
        <v>2868</v>
      </c>
      <c r="BM87" t="s">
        <v>2869</v>
      </c>
      <c r="BN87">
        <v>30285</v>
      </c>
      <c r="BO87">
        <v>59569</v>
      </c>
      <c r="BP87">
        <v>89854</v>
      </c>
      <c r="BQ87">
        <v>26735</v>
      </c>
      <c r="BR87">
        <v>43918</v>
      </c>
      <c r="BS87">
        <v>70653</v>
      </c>
      <c r="BT87">
        <v>19201</v>
      </c>
    </row>
    <row r="88" spans="3:72" x14ac:dyDescent="0.3">
      <c r="C88" t="s">
        <v>179</v>
      </c>
      <c r="D88">
        <v>-2.3645999999999998</v>
      </c>
      <c r="E88">
        <v>3.6840000000000002</v>
      </c>
      <c r="G88" t="s">
        <v>179</v>
      </c>
      <c r="BL88" t="s">
        <v>2870</v>
      </c>
      <c r="BM88" t="s">
        <v>2871</v>
      </c>
      <c r="BN88">
        <v>10447</v>
      </c>
      <c r="BO88">
        <v>11089</v>
      </c>
      <c r="BP88">
        <v>21536</v>
      </c>
      <c r="BQ88">
        <v>6035</v>
      </c>
      <c r="BR88">
        <v>3846</v>
      </c>
      <c r="BS88">
        <v>9881</v>
      </c>
      <c r="BT88">
        <v>11655</v>
      </c>
    </row>
    <row r="89" spans="3:72" x14ac:dyDescent="0.3">
      <c r="C89" t="s">
        <v>180</v>
      </c>
      <c r="D89">
        <v>2.2132999999999998</v>
      </c>
      <c r="E89">
        <v>2.1074999999999999</v>
      </c>
      <c r="G89" t="s">
        <v>180</v>
      </c>
      <c r="BL89" t="s">
        <v>2872</v>
      </c>
      <c r="BM89" t="s">
        <v>2873</v>
      </c>
      <c r="BN89">
        <v>304013</v>
      </c>
      <c r="BO89">
        <v>767426</v>
      </c>
      <c r="BP89">
        <v>1071439</v>
      </c>
      <c r="BQ89">
        <v>113687</v>
      </c>
      <c r="BR89">
        <v>146582</v>
      </c>
      <c r="BS89">
        <v>260269</v>
      </c>
      <c r="BT89">
        <v>811170</v>
      </c>
    </row>
    <row r="90" spans="3:72" x14ac:dyDescent="0.3">
      <c r="C90" t="s">
        <v>181</v>
      </c>
      <c r="D90">
        <v>-3.7906</v>
      </c>
      <c r="E90">
        <v>-2.2031000000000001</v>
      </c>
      <c r="G90" t="s">
        <v>181</v>
      </c>
      <c r="BL90" t="s">
        <v>2874</v>
      </c>
      <c r="BM90" t="s">
        <v>2875</v>
      </c>
      <c r="BN90">
        <v>1280</v>
      </c>
      <c r="BO90">
        <v>26577</v>
      </c>
      <c r="BP90">
        <v>27857</v>
      </c>
      <c r="BQ90">
        <v>7546</v>
      </c>
      <c r="BR90">
        <v>3422</v>
      </c>
      <c r="BS90">
        <v>10968</v>
      </c>
      <c r="BT90">
        <v>16889</v>
      </c>
    </row>
    <row r="91" spans="3:72" x14ac:dyDescent="0.3">
      <c r="C91" t="s">
        <v>182</v>
      </c>
      <c r="D91">
        <v>2.5939999999999999</v>
      </c>
      <c r="E91">
        <v>-5.1856</v>
      </c>
      <c r="G91" t="s">
        <v>182</v>
      </c>
      <c r="BL91" t="s">
        <v>2876</v>
      </c>
      <c r="BM91" t="s">
        <v>2877</v>
      </c>
      <c r="BN91">
        <v>279372</v>
      </c>
      <c r="BO91">
        <v>414346</v>
      </c>
      <c r="BP91">
        <v>693718</v>
      </c>
      <c r="BQ91">
        <v>64655</v>
      </c>
      <c r="BR91">
        <v>103153</v>
      </c>
      <c r="BS91">
        <v>167808</v>
      </c>
      <c r="BT91">
        <v>525910</v>
      </c>
    </row>
    <row r="92" spans="3:72" x14ac:dyDescent="0.3">
      <c r="C92" t="s">
        <v>183</v>
      </c>
      <c r="D92">
        <v>-3.8626999999999998</v>
      </c>
      <c r="E92">
        <v>-2.9083000000000001</v>
      </c>
      <c r="G92" t="s">
        <v>183</v>
      </c>
      <c r="BL92" t="s">
        <v>2878</v>
      </c>
      <c r="BM92" t="s">
        <v>2879</v>
      </c>
      <c r="BN92">
        <v>8525</v>
      </c>
      <c r="BO92">
        <v>7598</v>
      </c>
      <c r="BP92">
        <v>16123</v>
      </c>
      <c r="BQ92">
        <v>7998</v>
      </c>
      <c r="BR92">
        <v>1655</v>
      </c>
      <c r="BS92">
        <v>9653</v>
      </c>
      <c r="BT92">
        <v>6471</v>
      </c>
    </row>
    <row r="93" spans="3:72" x14ac:dyDescent="0.3">
      <c r="C93" t="s">
        <v>184</v>
      </c>
      <c r="D93">
        <v>2.8151000000000002</v>
      </c>
      <c r="E93">
        <v>-2.2930999999999999</v>
      </c>
      <c r="G93" t="s">
        <v>184</v>
      </c>
      <c r="BL93" t="s">
        <v>2880</v>
      </c>
      <c r="BM93" t="s">
        <v>2881</v>
      </c>
      <c r="BN93">
        <v>19842</v>
      </c>
      <c r="BO93">
        <v>30345</v>
      </c>
      <c r="BP93">
        <v>50187</v>
      </c>
      <c r="BQ93">
        <v>12389</v>
      </c>
      <c r="BR93">
        <v>21368</v>
      </c>
      <c r="BS93">
        <v>33757</v>
      </c>
      <c r="BT93">
        <v>16430</v>
      </c>
    </row>
    <row r="94" spans="3:72" x14ac:dyDescent="0.3">
      <c r="C94" t="s">
        <v>185</v>
      </c>
      <c r="D94">
        <v>-3.2917000000000001</v>
      </c>
      <c r="E94">
        <v>0.47610000000000002</v>
      </c>
      <c r="G94" t="s">
        <v>185</v>
      </c>
      <c r="BL94" t="s">
        <v>2882</v>
      </c>
      <c r="BM94" t="s">
        <v>2883</v>
      </c>
      <c r="BN94">
        <v>158332</v>
      </c>
      <c r="BO94">
        <v>595961</v>
      </c>
      <c r="BP94">
        <v>754293</v>
      </c>
      <c r="BQ94">
        <v>103474</v>
      </c>
      <c r="BR94">
        <v>106024</v>
      </c>
      <c r="BS94">
        <v>209498</v>
      </c>
      <c r="BT94">
        <v>544794</v>
      </c>
    </row>
    <row r="95" spans="3:72" x14ac:dyDescent="0.3">
      <c r="C95" t="s">
        <v>186</v>
      </c>
      <c r="D95">
        <v>4.0273000000000003</v>
      </c>
      <c r="E95">
        <v>4.2986000000000004</v>
      </c>
      <c r="G95" t="s">
        <v>186</v>
      </c>
      <c r="BL95" t="s">
        <v>2884</v>
      </c>
      <c r="BM95" t="s">
        <v>2885</v>
      </c>
      <c r="BN95">
        <v>405938</v>
      </c>
      <c r="BO95">
        <v>476846</v>
      </c>
      <c r="BP95">
        <v>882784</v>
      </c>
      <c r="BQ95">
        <v>70789</v>
      </c>
      <c r="BR95">
        <v>74834</v>
      </c>
      <c r="BS95">
        <v>145623</v>
      </c>
      <c r="BT95">
        <v>737161</v>
      </c>
    </row>
    <row r="96" spans="3:72" x14ac:dyDescent="0.3">
      <c r="C96" t="s">
        <v>187</v>
      </c>
      <c r="D96">
        <v>3.3995000000000002</v>
      </c>
      <c r="E96">
        <v>2.3696999999999999</v>
      </c>
      <c r="G96" t="s">
        <v>187</v>
      </c>
      <c r="BL96" t="s">
        <v>2886</v>
      </c>
      <c r="BM96" t="s">
        <v>2887</v>
      </c>
      <c r="BN96">
        <v>104727</v>
      </c>
      <c r="BO96">
        <v>24364</v>
      </c>
      <c r="BP96">
        <v>129091</v>
      </c>
      <c r="BQ96">
        <v>1448</v>
      </c>
      <c r="BR96">
        <v>12381</v>
      </c>
      <c r="BS96">
        <v>13829</v>
      </c>
      <c r="BT96">
        <v>115262</v>
      </c>
    </row>
    <row r="97" spans="3:72" x14ac:dyDescent="0.3">
      <c r="C97" t="s">
        <v>188</v>
      </c>
      <c r="D97">
        <v>4.4516999999999998</v>
      </c>
      <c r="E97">
        <v>-1.4</v>
      </c>
      <c r="G97" t="s">
        <v>188</v>
      </c>
      <c r="BL97" t="s">
        <v>2888</v>
      </c>
      <c r="BM97" t="s">
        <v>2889</v>
      </c>
      <c r="BN97">
        <v>28781</v>
      </c>
      <c r="BO97">
        <v>46395</v>
      </c>
      <c r="BP97">
        <v>75176</v>
      </c>
      <c r="BQ97">
        <v>6198</v>
      </c>
      <c r="BR97">
        <v>41699</v>
      </c>
      <c r="BS97">
        <v>47897</v>
      </c>
      <c r="BT97">
        <v>27279</v>
      </c>
    </row>
    <row r="98" spans="3:72" x14ac:dyDescent="0.3">
      <c r="C98" t="s">
        <v>189</v>
      </c>
      <c r="D98">
        <v>1.7726999999999999</v>
      </c>
      <c r="E98">
        <v>1.3076000000000001</v>
      </c>
      <c r="G98" t="s">
        <v>189</v>
      </c>
      <c r="BL98" t="s">
        <v>2890</v>
      </c>
      <c r="BM98" t="s">
        <v>2891</v>
      </c>
      <c r="BN98">
        <v>53887</v>
      </c>
      <c r="BO98">
        <v>142703</v>
      </c>
      <c r="BP98">
        <v>196590</v>
      </c>
      <c r="BQ98">
        <v>28884</v>
      </c>
      <c r="BR98">
        <v>32272</v>
      </c>
      <c r="BS98">
        <v>61156</v>
      </c>
      <c r="BT98">
        <v>135434</v>
      </c>
    </row>
    <row r="99" spans="3:72" x14ac:dyDescent="0.3">
      <c r="C99" t="s">
        <v>190</v>
      </c>
      <c r="D99">
        <v>2.5045000000000002</v>
      </c>
      <c r="E99">
        <v>3.0554000000000001</v>
      </c>
      <c r="G99" t="s">
        <v>190</v>
      </c>
      <c r="BL99" t="s">
        <v>2892</v>
      </c>
      <c r="BM99" t="s">
        <v>2893</v>
      </c>
      <c r="BN99">
        <v>10857</v>
      </c>
      <c r="BO99">
        <v>25735</v>
      </c>
      <c r="BP99">
        <v>36592</v>
      </c>
      <c r="BQ99">
        <v>4136</v>
      </c>
      <c r="BR99">
        <v>12391</v>
      </c>
      <c r="BS99">
        <v>16527</v>
      </c>
      <c r="BT99">
        <v>20065</v>
      </c>
    </row>
    <row r="100" spans="3:72" x14ac:dyDescent="0.3">
      <c r="C100" t="s">
        <v>191</v>
      </c>
      <c r="D100">
        <v>3.2208000000000001</v>
      </c>
      <c r="E100">
        <v>-3.9649000000000001</v>
      </c>
      <c r="G100" t="s">
        <v>191</v>
      </c>
      <c r="BL100" t="s">
        <v>2894</v>
      </c>
      <c r="BM100" t="s">
        <v>2895</v>
      </c>
      <c r="BN100">
        <v>3283</v>
      </c>
      <c r="BO100">
        <v>2892</v>
      </c>
      <c r="BP100">
        <v>6175</v>
      </c>
      <c r="BQ100">
        <v>716</v>
      </c>
      <c r="BR100">
        <v>1921</v>
      </c>
      <c r="BS100">
        <v>2637</v>
      </c>
      <c r="BT100">
        <v>3538</v>
      </c>
    </row>
    <row r="101" spans="3:72" x14ac:dyDescent="0.3">
      <c r="C101" t="s">
        <v>192</v>
      </c>
      <c r="D101">
        <v>2.1276000000000002</v>
      </c>
      <c r="E101">
        <v>2.8193000000000001</v>
      </c>
      <c r="G101" t="s">
        <v>192</v>
      </c>
      <c r="BL101" t="s">
        <v>2896</v>
      </c>
      <c r="BM101" t="s">
        <v>2897</v>
      </c>
      <c r="BN101">
        <v>193270</v>
      </c>
      <c r="BO101">
        <v>348213</v>
      </c>
      <c r="BP101">
        <v>541483</v>
      </c>
      <c r="BQ101">
        <v>50667</v>
      </c>
      <c r="BR101">
        <v>88377</v>
      </c>
      <c r="BS101">
        <v>139044</v>
      </c>
      <c r="BT101">
        <v>402439</v>
      </c>
    </row>
    <row r="102" spans="3:72" x14ac:dyDescent="0.3">
      <c r="C102" t="s">
        <v>193</v>
      </c>
      <c r="D102">
        <v>-2.6071</v>
      </c>
      <c r="E102">
        <v>-3.0196999999999998</v>
      </c>
      <c r="G102" t="s">
        <v>193</v>
      </c>
      <c r="BL102" t="s">
        <v>2898</v>
      </c>
      <c r="BM102" t="s">
        <v>2899</v>
      </c>
      <c r="BN102">
        <v>517069</v>
      </c>
      <c r="BO102">
        <v>867897</v>
      </c>
      <c r="BP102">
        <v>1384966</v>
      </c>
      <c r="BQ102">
        <v>91004</v>
      </c>
      <c r="BR102">
        <v>196668</v>
      </c>
      <c r="BS102">
        <v>287672</v>
      </c>
      <c r="BT102">
        <v>1097294</v>
      </c>
    </row>
    <row r="103" spans="3:72" x14ac:dyDescent="0.3">
      <c r="C103" t="s">
        <v>194</v>
      </c>
      <c r="D103">
        <v>3.1524999999999999</v>
      </c>
      <c r="E103">
        <v>3.5331999999999999</v>
      </c>
      <c r="G103" t="s">
        <v>194</v>
      </c>
      <c r="BL103" t="s">
        <v>2900</v>
      </c>
      <c r="BM103" t="s">
        <v>2901</v>
      </c>
      <c r="BN103">
        <v>33643</v>
      </c>
      <c r="BO103">
        <v>8949</v>
      </c>
      <c r="BP103">
        <v>42592</v>
      </c>
      <c r="BQ103">
        <v>529</v>
      </c>
      <c r="BR103">
        <v>1556</v>
      </c>
      <c r="BS103">
        <v>2085</v>
      </c>
      <c r="BT103">
        <v>40507</v>
      </c>
    </row>
    <row r="104" spans="3:72" x14ac:dyDescent="0.3">
      <c r="C104" t="s">
        <v>195</v>
      </c>
      <c r="D104">
        <v>1.9794</v>
      </c>
      <c r="E104">
        <v>-3.5156999999999998</v>
      </c>
      <c r="G104" t="s">
        <v>195</v>
      </c>
      <c r="BL104" t="s">
        <v>2902</v>
      </c>
      <c r="BM104" t="s">
        <v>2903</v>
      </c>
      <c r="BN104">
        <v>7548</v>
      </c>
      <c r="BO104">
        <v>18336</v>
      </c>
      <c r="BP104">
        <v>25884</v>
      </c>
      <c r="BQ104">
        <v>5378</v>
      </c>
      <c r="BR104">
        <v>9293</v>
      </c>
      <c r="BS104">
        <v>14671</v>
      </c>
      <c r="BT104">
        <v>11213</v>
      </c>
    </row>
    <row r="105" spans="3:72" x14ac:dyDescent="0.3">
      <c r="C105" t="s">
        <v>196</v>
      </c>
      <c r="D105">
        <v>-1.4872000000000001</v>
      </c>
      <c r="E105">
        <v>-3.1486000000000001</v>
      </c>
      <c r="G105" t="s">
        <v>196</v>
      </c>
      <c r="BL105" t="s">
        <v>2904</v>
      </c>
      <c r="BM105" t="s">
        <v>2905</v>
      </c>
      <c r="BN105">
        <v>175372</v>
      </c>
      <c r="BO105">
        <v>51418</v>
      </c>
      <c r="BP105">
        <v>226790</v>
      </c>
      <c r="BQ105">
        <v>4034</v>
      </c>
      <c r="BR105">
        <v>21501</v>
      </c>
      <c r="BS105">
        <v>25535</v>
      </c>
      <c r="BT105">
        <v>201255</v>
      </c>
    </row>
    <row r="106" spans="3:72" x14ac:dyDescent="0.3">
      <c r="C106" t="s">
        <v>197</v>
      </c>
      <c r="D106">
        <v>-2.8759999999999999</v>
      </c>
      <c r="E106">
        <v>-3.0554999999999999</v>
      </c>
      <c r="G106" t="s">
        <v>197</v>
      </c>
      <c r="BL106" t="s">
        <v>2906</v>
      </c>
      <c r="BM106" t="s">
        <v>2907</v>
      </c>
      <c r="BN106">
        <v>381089</v>
      </c>
      <c r="BO106">
        <v>932939</v>
      </c>
      <c r="BP106">
        <v>1314028</v>
      </c>
      <c r="BQ106">
        <v>122785</v>
      </c>
      <c r="BR106">
        <v>152418</v>
      </c>
      <c r="BS106">
        <v>275203</v>
      </c>
      <c r="BT106">
        <v>1038825</v>
      </c>
    </row>
    <row r="107" spans="3:72" x14ac:dyDescent="0.3">
      <c r="C107" t="s">
        <v>198</v>
      </c>
      <c r="D107">
        <v>2.4356</v>
      </c>
      <c r="E107">
        <v>2.3769999999999998</v>
      </c>
      <c r="G107" t="s">
        <v>198</v>
      </c>
      <c r="BL107" t="s">
        <v>2908</v>
      </c>
      <c r="BM107" t="s">
        <v>2909</v>
      </c>
      <c r="BN107">
        <v>303295</v>
      </c>
      <c r="BO107">
        <v>110239</v>
      </c>
      <c r="BP107">
        <v>413534</v>
      </c>
      <c r="BQ107">
        <v>5635</v>
      </c>
      <c r="BR107">
        <v>20231</v>
      </c>
      <c r="BS107">
        <v>25866</v>
      </c>
      <c r="BT107">
        <v>387668</v>
      </c>
    </row>
    <row r="108" spans="3:72" x14ac:dyDescent="0.3">
      <c r="C108" t="s">
        <v>199</v>
      </c>
      <c r="D108">
        <v>-3.0581</v>
      </c>
      <c r="E108">
        <v>4.5057999999999998</v>
      </c>
      <c r="G108" t="s">
        <v>199</v>
      </c>
      <c r="BL108" t="s">
        <v>2910</v>
      </c>
      <c r="BM108" t="s">
        <v>2911</v>
      </c>
      <c r="BN108">
        <v>87234</v>
      </c>
      <c r="BO108">
        <v>28051</v>
      </c>
      <c r="BP108">
        <v>115285</v>
      </c>
      <c r="BQ108">
        <v>1170</v>
      </c>
      <c r="BR108">
        <v>27009</v>
      </c>
      <c r="BS108">
        <v>28179</v>
      </c>
      <c r="BT108">
        <v>87106</v>
      </c>
    </row>
    <row r="109" spans="3:72" x14ac:dyDescent="0.3">
      <c r="C109" t="s">
        <v>200</v>
      </c>
      <c r="D109">
        <v>-4.0212000000000003</v>
      </c>
      <c r="E109">
        <v>1.9985999999999999</v>
      </c>
      <c r="G109" t="s">
        <v>200</v>
      </c>
      <c r="BL109" t="s">
        <v>2912</v>
      </c>
      <c r="BM109" t="s">
        <v>2913</v>
      </c>
      <c r="BN109">
        <v>192016</v>
      </c>
      <c r="BO109">
        <v>350223</v>
      </c>
      <c r="BP109">
        <v>542239</v>
      </c>
      <c r="BQ109">
        <v>39943</v>
      </c>
      <c r="BR109">
        <v>88806</v>
      </c>
      <c r="BS109">
        <v>128749</v>
      </c>
      <c r="BT109">
        <v>413490</v>
      </c>
    </row>
    <row r="110" spans="3:72" x14ac:dyDescent="0.3">
      <c r="C110" t="s">
        <v>201</v>
      </c>
      <c r="D110">
        <v>2.4001000000000001</v>
      </c>
      <c r="E110">
        <v>-3.2625999999999999</v>
      </c>
      <c r="G110" t="s">
        <v>201</v>
      </c>
      <c r="BL110" t="s">
        <v>2914</v>
      </c>
      <c r="BM110" t="s">
        <v>2915</v>
      </c>
      <c r="BN110">
        <v>49367</v>
      </c>
      <c r="BO110">
        <v>12607</v>
      </c>
      <c r="BP110">
        <v>61974</v>
      </c>
      <c r="BQ110">
        <v>684</v>
      </c>
      <c r="BR110">
        <v>755</v>
      </c>
      <c r="BS110">
        <v>1439</v>
      </c>
      <c r="BT110">
        <v>60535</v>
      </c>
    </row>
    <row r="111" spans="3:72" x14ac:dyDescent="0.3">
      <c r="C111" t="s">
        <v>202</v>
      </c>
      <c r="D111">
        <v>1.76</v>
      </c>
      <c r="E111">
        <v>-1.417</v>
      </c>
      <c r="G111" t="s">
        <v>202</v>
      </c>
      <c r="BL111" t="s">
        <v>2916</v>
      </c>
      <c r="BM111" t="s">
        <v>2917</v>
      </c>
      <c r="BN111">
        <v>132715</v>
      </c>
      <c r="BO111">
        <v>55854</v>
      </c>
      <c r="BP111">
        <v>188569</v>
      </c>
      <c r="BQ111">
        <v>5213</v>
      </c>
      <c r="BR111">
        <v>8260</v>
      </c>
      <c r="BS111">
        <v>13473</v>
      </c>
      <c r="BT111">
        <v>175096</v>
      </c>
    </row>
    <row r="112" spans="3:72" x14ac:dyDescent="0.3">
      <c r="C112" t="s">
        <v>203</v>
      </c>
      <c r="D112">
        <v>1.9967999999999999</v>
      </c>
      <c r="E112">
        <v>3.952</v>
      </c>
      <c r="G112" t="s">
        <v>203</v>
      </c>
      <c r="BL112" t="s">
        <v>2918</v>
      </c>
      <c r="BM112" t="s">
        <v>2919</v>
      </c>
      <c r="BN112">
        <v>252192</v>
      </c>
      <c r="BO112">
        <v>632350</v>
      </c>
      <c r="BP112">
        <v>884542</v>
      </c>
      <c r="BQ112">
        <v>110177</v>
      </c>
      <c r="BR112">
        <v>117752</v>
      </c>
      <c r="BS112">
        <v>227929</v>
      </c>
      <c r="BT112">
        <v>656613</v>
      </c>
    </row>
    <row r="113" spans="3:72" x14ac:dyDescent="0.3">
      <c r="C113" t="s">
        <v>204</v>
      </c>
      <c r="D113">
        <v>-2.855</v>
      </c>
      <c r="E113">
        <v>-3.8816999999999999</v>
      </c>
      <c r="G113" t="s">
        <v>204</v>
      </c>
      <c r="BL113" t="s">
        <v>2920</v>
      </c>
      <c r="BM113" t="s">
        <v>2921</v>
      </c>
      <c r="BN113">
        <v>13034</v>
      </c>
      <c r="BO113">
        <v>33402</v>
      </c>
      <c r="BP113">
        <v>46436</v>
      </c>
      <c r="BQ113">
        <v>8316</v>
      </c>
      <c r="BR113">
        <v>14445</v>
      </c>
      <c r="BS113">
        <v>22761</v>
      </c>
      <c r="BT113">
        <v>23675</v>
      </c>
    </row>
    <row r="114" spans="3:72" x14ac:dyDescent="0.3">
      <c r="C114" t="s">
        <v>205</v>
      </c>
      <c r="D114">
        <v>-4.2350000000000003</v>
      </c>
      <c r="E114">
        <v>3.6152000000000002</v>
      </c>
      <c r="G114" t="s">
        <v>205</v>
      </c>
      <c r="BL114" t="s">
        <v>2922</v>
      </c>
      <c r="BM114" t="s">
        <v>2923</v>
      </c>
      <c r="BN114">
        <v>238109</v>
      </c>
      <c r="BO114">
        <v>395788</v>
      </c>
      <c r="BP114">
        <v>633897</v>
      </c>
      <c r="BQ114">
        <v>47745</v>
      </c>
      <c r="BR114">
        <v>113179</v>
      </c>
      <c r="BS114">
        <v>160924</v>
      </c>
      <c r="BT114">
        <v>472973</v>
      </c>
    </row>
    <row r="115" spans="3:72" x14ac:dyDescent="0.3">
      <c r="C115" t="s">
        <v>206</v>
      </c>
      <c r="D115">
        <v>3.2275999999999998</v>
      </c>
      <c r="E115">
        <v>-2.6970000000000001</v>
      </c>
      <c r="G115" t="s">
        <v>206</v>
      </c>
      <c r="BL115" t="s">
        <v>2924</v>
      </c>
      <c r="BM115" t="s">
        <v>2925</v>
      </c>
      <c r="BN115">
        <v>494697</v>
      </c>
      <c r="BO115">
        <v>753279</v>
      </c>
      <c r="BP115">
        <v>1247976</v>
      </c>
      <c r="BQ115">
        <v>122642</v>
      </c>
      <c r="BR115">
        <v>233631</v>
      </c>
      <c r="BS115">
        <v>356273</v>
      </c>
      <c r="BT115">
        <v>891703</v>
      </c>
    </row>
    <row r="116" spans="3:72" x14ac:dyDescent="0.3">
      <c r="C116" t="s">
        <v>207</v>
      </c>
      <c r="D116">
        <v>-1.8322000000000001</v>
      </c>
      <c r="E116">
        <v>-3.4983</v>
      </c>
      <c r="G116" t="s">
        <v>207</v>
      </c>
      <c r="BL116" t="s">
        <v>2926</v>
      </c>
      <c r="BM116" t="s">
        <v>2927</v>
      </c>
      <c r="BN116">
        <v>25729</v>
      </c>
      <c r="BO116">
        <v>8779</v>
      </c>
      <c r="BP116">
        <v>34508</v>
      </c>
      <c r="BQ116">
        <v>850</v>
      </c>
      <c r="BR116">
        <v>1239</v>
      </c>
      <c r="BS116">
        <v>2089</v>
      </c>
      <c r="BT116">
        <v>32419</v>
      </c>
    </row>
    <row r="117" spans="3:72" x14ac:dyDescent="0.3">
      <c r="C117" t="s">
        <v>208</v>
      </c>
      <c r="D117">
        <v>2.9272</v>
      </c>
      <c r="E117">
        <v>-2.9407000000000001</v>
      </c>
      <c r="G117" t="s">
        <v>208</v>
      </c>
      <c r="BL117" t="s">
        <v>2928</v>
      </c>
      <c r="BM117" t="s">
        <v>2929</v>
      </c>
      <c r="BN117">
        <v>144453</v>
      </c>
      <c r="BO117">
        <v>1331</v>
      </c>
      <c r="BP117">
        <v>145784</v>
      </c>
      <c r="BQ117">
        <v>1233</v>
      </c>
      <c r="BR117">
        <v>9093</v>
      </c>
      <c r="BS117">
        <v>10326</v>
      </c>
      <c r="BT117">
        <v>135458</v>
      </c>
    </row>
    <row r="118" spans="3:72" x14ac:dyDescent="0.3">
      <c r="C118" t="s">
        <v>209</v>
      </c>
      <c r="D118">
        <v>-5.3834999999999997</v>
      </c>
      <c r="E118">
        <v>3.5739000000000001</v>
      </c>
      <c r="G118" t="s">
        <v>209</v>
      </c>
      <c r="BL118" t="s">
        <v>2930</v>
      </c>
      <c r="BM118" t="s">
        <v>2931</v>
      </c>
      <c r="BN118">
        <v>367249</v>
      </c>
      <c r="BO118">
        <v>533307</v>
      </c>
      <c r="BP118">
        <v>900556</v>
      </c>
      <c r="BQ118">
        <v>99016</v>
      </c>
      <c r="BR118">
        <v>190274</v>
      </c>
      <c r="BS118">
        <v>289289</v>
      </c>
      <c r="BT118">
        <v>611266</v>
      </c>
    </row>
    <row r="119" spans="3:72" x14ac:dyDescent="0.3">
      <c r="C119" t="s">
        <v>210</v>
      </c>
      <c r="D119">
        <v>-3.0068000000000001</v>
      </c>
      <c r="E119">
        <v>-1.9483999999999999</v>
      </c>
      <c r="G119" t="s">
        <v>210</v>
      </c>
      <c r="BL119" t="s">
        <v>2932</v>
      </c>
      <c r="BM119" t="s">
        <v>2933</v>
      </c>
      <c r="BN119">
        <v>6313</v>
      </c>
      <c r="BO119">
        <v>27172</v>
      </c>
      <c r="BP119">
        <v>33485</v>
      </c>
      <c r="BQ119">
        <v>3352</v>
      </c>
      <c r="BR119">
        <v>22270</v>
      </c>
      <c r="BS119">
        <v>25622</v>
      </c>
      <c r="BT119">
        <v>7863</v>
      </c>
    </row>
    <row r="120" spans="3:72" x14ac:dyDescent="0.3">
      <c r="C120" t="s">
        <v>211</v>
      </c>
      <c r="D120">
        <v>3.4159000000000002</v>
      </c>
      <c r="E120">
        <v>4.2508999999999997</v>
      </c>
      <c r="G120" t="s">
        <v>211</v>
      </c>
      <c r="BL120" t="s">
        <v>2934</v>
      </c>
      <c r="BM120" t="s">
        <v>2935</v>
      </c>
      <c r="BN120">
        <v>14923</v>
      </c>
      <c r="BO120">
        <v>29355</v>
      </c>
      <c r="BP120">
        <v>44278</v>
      </c>
      <c r="BQ120">
        <v>12727</v>
      </c>
      <c r="BR120">
        <v>11899</v>
      </c>
      <c r="BS120">
        <v>24626</v>
      </c>
      <c r="BT120">
        <v>19652</v>
      </c>
    </row>
    <row r="121" spans="3:72" x14ac:dyDescent="0.3">
      <c r="C121" t="s">
        <v>212</v>
      </c>
      <c r="D121">
        <v>-1.1741999999999999</v>
      </c>
      <c r="E121">
        <v>2.7151000000000001</v>
      </c>
      <c r="G121" t="s">
        <v>212</v>
      </c>
      <c r="BL121" t="s">
        <v>2936</v>
      </c>
      <c r="BM121" t="s">
        <v>2937</v>
      </c>
      <c r="BN121">
        <v>14975</v>
      </c>
      <c r="BO121">
        <v>17123</v>
      </c>
      <c r="BP121">
        <v>32098</v>
      </c>
      <c r="BQ121">
        <v>10208</v>
      </c>
      <c r="BR121">
        <v>6167</v>
      </c>
      <c r="BS121">
        <v>16375</v>
      </c>
      <c r="BT121">
        <v>15723</v>
      </c>
    </row>
    <row r="122" spans="3:72" x14ac:dyDescent="0.3">
      <c r="C122" t="s">
        <v>213</v>
      </c>
      <c r="D122">
        <v>-5.1651999999999996</v>
      </c>
      <c r="E122">
        <v>4.0288000000000004</v>
      </c>
      <c r="G122" t="s">
        <v>213</v>
      </c>
      <c r="BL122" t="s">
        <v>2938</v>
      </c>
      <c r="BM122" t="s">
        <v>2939</v>
      </c>
      <c r="BN122">
        <v>16779</v>
      </c>
      <c r="BO122">
        <v>44433</v>
      </c>
      <c r="BP122">
        <v>61212</v>
      </c>
      <c r="BQ122">
        <v>13211</v>
      </c>
      <c r="BR122">
        <v>30309</v>
      </c>
      <c r="BS122">
        <v>43520</v>
      </c>
      <c r="BT122">
        <v>17692</v>
      </c>
    </row>
    <row r="123" spans="3:72" x14ac:dyDescent="0.3">
      <c r="C123" t="s">
        <v>214</v>
      </c>
      <c r="D123">
        <v>2.1362999999999999</v>
      </c>
      <c r="E123">
        <v>-3.2936999999999999</v>
      </c>
      <c r="G123" t="s">
        <v>214</v>
      </c>
      <c r="BL123" t="s">
        <v>2940</v>
      </c>
      <c r="BM123" t="s">
        <v>2941</v>
      </c>
      <c r="BN123">
        <v>14492</v>
      </c>
      <c r="BO123">
        <v>36607</v>
      </c>
      <c r="BP123">
        <v>51099</v>
      </c>
      <c r="BQ123">
        <v>7756</v>
      </c>
      <c r="BR123">
        <v>18328</v>
      </c>
      <c r="BS123">
        <v>26084</v>
      </c>
      <c r="BT123">
        <v>25015</v>
      </c>
    </row>
    <row r="124" spans="3:72" x14ac:dyDescent="0.3">
      <c r="C124" t="s">
        <v>215</v>
      </c>
      <c r="D124">
        <v>-2.7147000000000001</v>
      </c>
      <c r="E124">
        <v>4.7729999999999997</v>
      </c>
      <c r="G124" t="s">
        <v>215</v>
      </c>
      <c r="BL124" t="s">
        <v>2942</v>
      </c>
      <c r="BM124" t="s">
        <v>2943</v>
      </c>
      <c r="BN124">
        <v>724</v>
      </c>
      <c r="BO124">
        <v>55012</v>
      </c>
      <c r="BP124">
        <v>55736</v>
      </c>
      <c r="BQ124">
        <v>3057</v>
      </c>
      <c r="BR124">
        <v>338</v>
      </c>
      <c r="BS124">
        <v>3395</v>
      </c>
      <c r="BT124">
        <v>52341</v>
      </c>
    </row>
    <row r="125" spans="3:72" x14ac:dyDescent="0.3">
      <c r="C125" t="s">
        <v>216</v>
      </c>
      <c r="D125">
        <v>3.8540999999999999</v>
      </c>
      <c r="E125">
        <v>2.8168000000000002</v>
      </c>
      <c r="G125" t="s">
        <v>216</v>
      </c>
      <c r="BL125" t="s">
        <v>2944</v>
      </c>
      <c r="BM125" t="s">
        <v>2945</v>
      </c>
      <c r="BN125">
        <v>300353</v>
      </c>
      <c r="BO125">
        <v>571148</v>
      </c>
      <c r="BP125">
        <v>871501</v>
      </c>
      <c r="BQ125">
        <v>90175</v>
      </c>
      <c r="BR125">
        <v>232027</v>
      </c>
      <c r="BS125">
        <v>322202</v>
      </c>
      <c r="BT125">
        <v>549299</v>
      </c>
    </row>
    <row r="126" spans="3:72" x14ac:dyDescent="0.3">
      <c r="C126" t="s">
        <v>217</v>
      </c>
      <c r="D126">
        <v>4.1706000000000003</v>
      </c>
      <c r="E126">
        <v>-2.8826999999999998</v>
      </c>
      <c r="G126" t="s">
        <v>217</v>
      </c>
      <c r="BL126" t="s">
        <v>2946</v>
      </c>
      <c r="BM126" t="s">
        <v>2947</v>
      </c>
      <c r="BN126">
        <v>10201</v>
      </c>
      <c r="BO126">
        <v>14501</v>
      </c>
      <c r="BP126">
        <v>24702</v>
      </c>
      <c r="BQ126">
        <v>5634</v>
      </c>
      <c r="BR126">
        <v>5326</v>
      </c>
      <c r="BS126">
        <v>10960</v>
      </c>
      <c r="BT126">
        <v>13742</v>
      </c>
    </row>
    <row r="127" spans="3:72" x14ac:dyDescent="0.3">
      <c r="C127" t="s">
        <v>218</v>
      </c>
      <c r="D127">
        <v>4.4934000000000003</v>
      </c>
      <c r="E127">
        <v>-3.5886</v>
      </c>
      <c r="G127" t="s">
        <v>218</v>
      </c>
      <c r="BL127" t="s">
        <v>2948</v>
      </c>
      <c r="BM127" t="s">
        <v>2949</v>
      </c>
      <c r="BN127">
        <v>32667</v>
      </c>
      <c r="BO127">
        <v>44954</v>
      </c>
      <c r="BP127">
        <v>77621</v>
      </c>
      <c r="BQ127">
        <v>19786</v>
      </c>
      <c r="BR127">
        <v>21053</v>
      </c>
      <c r="BS127">
        <v>40839</v>
      </c>
      <c r="BT127">
        <v>36782</v>
      </c>
    </row>
    <row r="128" spans="3:72" x14ac:dyDescent="0.3">
      <c r="C128" t="s">
        <v>219</v>
      </c>
      <c r="D128">
        <v>3.613</v>
      </c>
      <c r="E128">
        <v>1.1371</v>
      </c>
      <c r="G128" t="s">
        <v>219</v>
      </c>
      <c r="BL128" t="s">
        <v>2950</v>
      </c>
      <c r="BM128" t="s">
        <v>2951</v>
      </c>
      <c r="BN128">
        <v>316257</v>
      </c>
      <c r="BO128">
        <v>676174</v>
      </c>
      <c r="BP128">
        <v>992431</v>
      </c>
      <c r="BQ128">
        <v>70501</v>
      </c>
      <c r="BR128">
        <v>172994</v>
      </c>
      <c r="BS128">
        <v>243495</v>
      </c>
      <c r="BT128">
        <v>748936</v>
      </c>
    </row>
    <row r="129" spans="3:72" x14ac:dyDescent="0.3">
      <c r="C129" t="s">
        <v>220</v>
      </c>
      <c r="D129">
        <v>-1.6057999999999999</v>
      </c>
      <c r="E129">
        <v>-0.45300000000000001</v>
      </c>
      <c r="G129" t="s">
        <v>220</v>
      </c>
      <c r="BL129" t="s">
        <v>2952</v>
      </c>
      <c r="BM129" t="s">
        <v>2953</v>
      </c>
      <c r="BN129">
        <v>32435</v>
      </c>
      <c r="BO129">
        <v>12764</v>
      </c>
      <c r="BP129">
        <v>45199</v>
      </c>
      <c r="BQ129">
        <v>0</v>
      </c>
      <c r="BR129">
        <v>672</v>
      </c>
      <c r="BS129">
        <v>672</v>
      </c>
      <c r="BT129">
        <v>44527</v>
      </c>
    </row>
    <row r="130" spans="3:72" x14ac:dyDescent="0.3">
      <c r="C130" t="s">
        <v>221</v>
      </c>
      <c r="D130">
        <v>4.8605</v>
      </c>
      <c r="E130">
        <v>-1.1355999999999999</v>
      </c>
      <c r="G130" t="s">
        <v>221</v>
      </c>
      <c r="BL130" t="s">
        <v>2954</v>
      </c>
      <c r="BM130" t="s">
        <v>2955</v>
      </c>
      <c r="BN130">
        <v>13023</v>
      </c>
      <c r="BO130">
        <v>25607</v>
      </c>
      <c r="BP130">
        <v>38630</v>
      </c>
      <c r="BQ130">
        <v>15602</v>
      </c>
      <c r="BR130">
        <v>5810</v>
      </c>
      <c r="BS130">
        <v>21412</v>
      </c>
      <c r="BT130">
        <v>17218</v>
      </c>
    </row>
    <row r="131" spans="3:72" x14ac:dyDescent="0.3">
      <c r="C131" t="s">
        <v>222</v>
      </c>
      <c r="D131">
        <v>0.28189999999999998</v>
      </c>
      <c r="E131">
        <v>4.2864000000000004</v>
      </c>
      <c r="G131" t="s">
        <v>222</v>
      </c>
      <c r="BL131" t="s">
        <v>2956</v>
      </c>
      <c r="BM131" t="s">
        <v>2957</v>
      </c>
      <c r="BN131">
        <v>16273</v>
      </c>
      <c r="BO131">
        <v>18104</v>
      </c>
      <c r="BP131">
        <v>34377</v>
      </c>
      <c r="BQ131">
        <v>7458</v>
      </c>
      <c r="BR131">
        <v>9268</v>
      </c>
      <c r="BS131">
        <v>16726</v>
      </c>
      <c r="BT131">
        <v>17651</v>
      </c>
    </row>
    <row r="132" spans="3:72" x14ac:dyDescent="0.3">
      <c r="C132" t="s">
        <v>223</v>
      </c>
      <c r="D132">
        <v>3.4241999999999999</v>
      </c>
      <c r="E132">
        <v>-1.4541999999999999</v>
      </c>
      <c r="G132" t="s">
        <v>223</v>
      </c>
      <c r="BL132" t="s">
        <v>2958</v>
      </c>
      <c r="BM132" t="s">
        <v>2959</v>
      </c>
      <c r="BN132">
        <v>15537</v>
      </c>
      <c r="BO132">
        <v>43468</v>
      </c>
      <c r="BP132">
        <v>59005</v>
      </c>
      <c r="BQ132">
        <v>10636</v>
      </c>
      <c r="BR132">
        <v>22603</v>
      </c>
      <c r="BS132">
        <v>33239</v>
      </c>
      <c r="BT132">
        <v>25766</v>
      </c>
    </row>
    <row r="133" spans="3:72" x14ac:dyDescent="0.3">
      <c r="C133" t="s">
        <v>224</v>
      </c>
      <c r="D133">
        <v>-3.3287</v>
      </c>
      <c r="E133">
        <v>3.9794</v>
      </c>
      <c r="G133" t="s">
        <v>224</v>
      </c>
      <c r="BL133" t="s">
        <v>2960</v>
      </c>
      <c r="BM133" t="s">
        <v>2961</v>
      </c>
      <c r="BN133">
        <v>320999</v>
      </c>
      <c r="BO133">
        <v>595162</v>
      </c>
      <c r="BP133">
        <v>916161</v>
      </c>
      <c r="BQ133">
        <v>139512</v>
      </c>
      <c r="BR133">
        <v>220353</v>
      </c>
      <c r="BS133">
        <v>359865</v>
      </c>
      <c r="BT133">
        <v>556296</v>
      </c>
    </row>
    <row r="134" spans="3:72" x14ac:dyDescent="0.3">
      <c r="C134" t="s">
        <v>225</v>
      </c>
      <c r="D134">
        <v>-2.8325</v>
      </c>
      <c r="E134">
        <v>3.0105</v>
      </c>
      <c r="G134" t="s">
        <v>225</v>
      </c>
      <c r="BL134" t="s">
        <v>2962</v>
      </c>
      <c r="BM134" t="s">
        <v>2963</v>
      </c>
      <c r="BN134">
        <v>22754</v>
      </c>
      <c r="BO134">
        <v>20992</v>
      </c>
      <c r="BP134">
        <v>43746</v>
      </c>
      <c r="BQ134">
        <v>5165</v>
      </c>
      <c r="BR134">
        <v>17644</v>
      </c>
      <c r="BS134">
        <v>22809</v>
      </c>
      <c r="BT134">
        <v>20937</v>
      </c>
    </row>
    <row r="135" spans="3:72" x14ac:dyDescent="0.3">
      <c r="C135" t="s">
        <v>226</v>
      </c>
      <c r="D135">
        <v>-2.3704999999999998</v>
      </c>
      <c r="E135">
        <v>2.1204999999999998</v>
      </c>
      <c r="G135" t="s">
        <v>226</v>
      </c>
      <c r="BL135" t="s">
        <v>2964</v>
      </c>
      <c r="BM135" t="s">
        <v>2965</v>
      </c>
      <c r="BN135">
        <v>11299</v>
      </c>
      <c r="BO135">
        <v>23656</v>
      </c>
      <c r="BP135">
        <v>34955</v>
      </c>
      <c r="BQ135">
        <v>9758</v>
      </c>
      <c r="BR135">
        <v>11176</v>
      </c>
      <c r="BS135">
        <v>20934</v>
      </c>
      <c r="BT135">
        <v>14021</v>
      </c>
    </row>
    <row r="136" spans="3:72" x14ac:dyDescent="0.3">
      <c r="C136" t="s">
        <v>227</v>
      </c>
      <c r="D136">
        <v>-4.3901000000000003</v>
      </c>
      <c r="E136">
        <v>2.4857999999999998</v>
      </c>
      <c r="G136" t="s">
        <v>227</v>
      </c>
      <c r="BL136" t="s">
        <v>2966</v>
      </c>
      <c r="BM136" t="s">
        <v>2967</v>
      </c>
      <c r="BN136">
        <v>10282</v>
      </c>
      <c r="BO136">
        <v>14527</v>
      </c>
      <c r="BP136">
        <v>24809</v>
      </c>
      <c r="BQ136">
        <v>4868</v>
      </c>
      <c r="BR136">
        <v>6479</v>
      </c>
      <c r="BS136">
        <v>11347</v>
      </c>
      <c r="BT136">
        <v>13462</v>
      </c>
    </row>
    <row r="137" spans="3:72" x14ac:dyDescent="0.3">
      <c r="C137" t="s">
        <v>228</v>
      </c>
      <c r="D137">
        <v>-2.8752</v>
      </c>
      <c r="E137">
        <v>4.867</v>
      </c>
      <c r="G137" t="s">
        <v>228</v>
      </c>
      <c r="BL137" t="s">
        <v>2968</v>
      </c>
      <c r="BM137" t="s">
        <v>2969</v>
      </c>
      <c r="BN137">
        <v>585721</v>
      </c>
      <c r="BO137">
        <v>1537446</v>
      </c>
      <c r="BP137">
        <v>2123167</v>
      </c>
      <c r="BQ137">
        <v>129244</v>
      </c>
      <c r="BR137">
        <v>278772</v>
      </c>
      <c r="BS137">
        <v>408016</v>
      </c>
      <c r="BT137">
        <v>1715151</v>
      </c>
    </row>
    <row r="138" spans="3:72" x14ac:dyDescent="0.3">
      <c r="C138" t="s">
        <v>229</v>
      </c>
      <c r="D138">
        <v>-3.1118000000000001</v>
      </c>
      <c r="E138">
        <v>-2.3521000000000001</v>
      </c>
      <c r="G138" t="s">
        <v>229</v>
      </c>
      <c r="BL138" t="s">
        <v>2970</v>
      </c>
      <c r="BM138" t="s">
        <v>2971</v>
      </c>
      <c r="BN138">
        <v>301927</v>
      </c>
      <c r="BO138">
        <v>62241</v>
      </c>
      <c r="BP138">
        <v>364168</v>
      </c>
      <c r="BQ138">
        <v>15786</v>
      </c>
      <c r="BR138">
        <v>1947</v>
      </c>
      <c r="BS138">
        <v>17733</v>
      </c>
      <c r="BT138">
        <v>346435</v>
      </c>
    </row>
    <row r="139" spans="3:72" x14ac:dyDescent="0.3">
      <c r="C139" t="s">
        <v>230</v>
      </c>
      <c r="D139">
        <v>-3.5013999999999998</v>
      </c>
      <c r="E139">
        <v>1.6063000000000001</v>
      </c>
      <c r="G139" t="s">
        <v>230</v>
      </c>
      <c r="BL139" t="s">
        <v>2972</v>
      </c>
      <c r="BM139" t="s">
        <v>2973</v>
      </c>
      <c r="BN139">
        <v>61747</v>
      </c>
      <c r="BO139">
        <v>17469</v>
      </c>
      <c r="BP139">
        <v>79216</v>
      </c>
      <c r="BQ139">
        <v>959</v>
      </c>
      <c r="BR139">
        <v>692</v>
      </c>
      <c r="BS139">
        <v>1651</v>
      </c>
      <c r="BT139">
        <v>77565</v>
      </c>
    </row>
    <row r="140" spans="3:72" x14ac:dyDescent="0.3">
      <c r="C140" t="s">
        <v>231</v>
      </c>
      <c r="D140">
        <v>-4.5313999999999997</v>
      </c>
      <c r="E140">
        <v>-3.2198000000000002</v>
      </c>
      <c r="G140" t="s">
        <v>231</v>
      </c>
      <c r="BL140" t="s">
        <v>2974</v>
      </c>
      <c r="BM140" t="s">
        <v>2975</v>
      </c>
      <c r="BN140">
        <v>24884</v>
      </c>
      <c r="BO140">
        <v>32443</v>
      </c>
      <c r="BP140">
        <v>57327</v>
      </c>
      <c r="BQ140">
        <v>17169</v>
      </c>
      <c r="BR140">
        <v>22038</v>
      </c>
      <c r="BS140">
        <v>39207</v>
      </c>
      <c r="BT140">
        <v>18120</v>
      </c>
    </row>
    <row r="141" spans="3:72" x14ac:dyDescent="0.3">
      <c r="C141" t="s">
        <v>232</v>
      </c>
      <c r="D141">
        <v>2.7528999999999999</v>
      </c>
      <c r="E141">
        <v>3.141</v>
      </c>
      <c r="G141" t="s">
        <v>232</v>
      </c>
      <c r="BL141" t="s">
        <v>2976</v>
      </c>
      <c r="BM141" t="s">
        <v>2977</v>
      </c>
      <c r="BN141">
        <v>1884</v>
      </c>
      <c r="BO141">
        <v>3024</v>
      </c>
      <c r="BP141">
        <v>4908</v>
      </c>
      <c r="BQ141">
        <v>212</v>
      </c>
      <c r="BR141">
        <v>1760</v>
      </c>
      <c r="BS141">
        <v>1972</v>
      </c>
      <c r="BT141">
        <v>2936</v>
      </c>
    </row>
    <row r="142" spans="3:72" x14ac:dyDescent="0.3">
      <c r="C142" t="s">
        <v>233</v>
      </c>
      <c r="D142">
        <v>3.7258</v>
      </c>
      <c r="E142">
        <v>-4.2759999999999998</v>
      </c>
      <c r="G142" t="s">
        <v>233</v>
      </c>
      <c r="BL142" t="s">
        <v>2978</v>
      </c>
      <c r="BM142" t="s">
        <v>2979</v>
      </c>
      <c r="BN142">
        <v>13399</v>
      </c>
      <c r="BO142">
        <v>18850</v>
      </c>
      <c r="BP142">
        <v>32249</v>
      </c>
      <c r="BQ142">
        <v>5952</v>
      </c>
      <c r="BR142">
        <v>6765</v>
      </c>
      <c r="BS142">
        <v>12717</v>
      </c>
      <c r="BT142">
        <v>19532</v>
      </c>
    </row>
    <row r="143" spans="3:72" x14ac:dyDescent="0.3">
      <c r="C143" t="s">
        <v>234</v>
      </c>
      <c r="D143">
        <v>-4.2072000000000003</v>
      </c>
      <c r="E143">
        <v>1.3425</v>
      </c>
      <c r="G143" t="s">
        <v>234</v>
      </c>
      <c r="BL143" t="s">
        <v>2980</v>
      </c>
      <c r="BM143" t="s">
        <v>2981</v>
      </c>
      <c r="BN143">
        <v>11420</v>
      </c>
      <c r="BO143">
        <v>16482</v>
      </c>
      <c r="BP143">
        <v>27902</v>
      </c>
      <c r="BQ143">
        <v>5593</v>
      </c>
      <c r="BR143">
        <v>11352</v>
      </c>
      <c r="BS143">
        <v>16945</v>
      </c>
      <c r="BT143">
        <v>10957</v>
      </c>
    </row>
    <row r="144" spans="3:72" x14ac:dyDescent="0.3">
      <c r="C144" t="s">
        <v>235</v>
      </c>
      <c r="D144">
        <v>-3.0855000000000001</v>
      </c>
      <c r="E144">
        <v>3.8330000000000002</v>
      </c>
      <c r="G144" t="s">
        <v>235</v>
      </c>
      <c r="BL144" t="s">
        <v>2982</v>
      </c>
      <c r="BM144" t="s">
        <v>2983</v>
      </c>
      <c r="BN144">
        <v>14347</v>
      </c>
      <c r="BO144">
        <v>21771</v>
      </c>
      <c r="BP144">
        <v>36118</v>
      </c>
      <c r="BQ144">
        <v>11185</v>
      </c>
      <c r="BR144">
        <v>1283</v>
      </c>
      <c r="BS144">
        <v>12468</v>
      </c>
      <c r="BT144">
        <v>23650</v>
      </c>
    </row>
    <row r="145" spans="3:72" x14ac:dyDescent="0.3">
      <c r="C145" t="s">
        <v>236</v>
      </c>
      <c r="D145">
        <v>-3.8477999999999999</v>
      </c>
      <c r="E145">
        <v>3.9887000000000001</v>
      </c>
      <c r="G145" t="s">
        <v>236</v>
      </c>
      <c r="BL145" t="s">
        <v>2984</v>
      </c>
      <c r="BM145" t="s">
        <v>2985</v>
      </c>
      <c r="BN145">
        <v>2718</v>
      </c>
      <c r="BO145">
        <v>17159</v>
      </c>
      <c r="BP145">
        <v>19877</v>
      </c>
      <c r="BQ145">
        <v>4300</v>
      </c>
      <c r="BR145">
        <v>2946</v>
      </c>
      <c r="BS145">
        <v>7246</v>
      </c>
      <c r="BT145">
        <v>12631</v>
      </c>
    </row>
    <row r="146" spans="3:72" x14ac:dyDescent="0.3">
      <c r="C146" t="s">
        <v>237</v>
      </c>
      <c r="D146">
        <v>2.5811999999999999</v>
      </c>
      <c r="E146">
        <v>2.6072000000000002</v>
      </c>
      <c r="G146" t="s">
        <v>237</v>
      </c>
      <c r="BL146" t="s">
        <v>2986</v>
      </c>
      <c r="BM146" t="s">
        <v>2987</v>
      </c>
      <c r="BN146">
        <v>11184</v>
      </c>
      <c r="BO146">
        <v>20275</v>
      </c>
      <c r="BP146">
        <v>31459</v>
      </c>
      <c r="BQ146">
        <v>5699</v>
      </c>
      <c r="BR146">
        <v>13187</v>
      </c>
      <c r="BS146">
        <v>18886</v>
      </c>
      <c r="BT146">
        <v>12573</v>
      </c>
    </row>
    <row r="147" spans="3:72" x14ac:dyDescent="0.3">
      <c r="C147" t="s">
        <v>238</v>
      </c>
      <c r="D147">
        <v>2.8460999999999999</v>
      </c>
      <c r="E147">
        <v>-3.1221999999999999</v>
      </c>
      <c r="G147" t="s">
        <v>238</v>
      </c>
      <c r="BL147" t="s">
        <v>2988</v>
      </c>
      <c r="BM147" t="s">
        <v>2989</v>
      </c>
      <c r="BN147">
        <v>187101</v>
      </c>
      <c r="BO147">
        <v>321263</v>
      </c>
      <c r="BP147">
        <v>508364</v>
      </c>
      <c r="BQ147">
        <v>56915</v>
      </c>
      <c r="BR147">
        <v>110714</v>
      </c>
      <c r="BS147">
        <v>167629</v>
      </c>
      <c r="BT147">
        <v>340735</v>
      </c>
    </row>
    <row r="148" spans="3:72" x14ac:dyDescent="0.3">
      <c r="C148" t="s">
        <v>239</v>
      </c>
      <c r="D148">
        <v>-3.5710000000000002</v>
      </c>
      <c r="E148">
        <v>-2.4285999999999999</v>
      </c>
      <c r="G148" t="s">
        <v>239</v>
      </c>
      <c r="BL148" t="s">
        <v>2990</v>
      </c>
      <c r="BM148" t="s">
        <v>2991</v>
      </c>
      <c r="BN148">
        <v>14099</v>
      </c>
      <c r="BO148">
        <v>16870</v>
      </c>
      <c r="BP148">
        <v>30969</v>
      </c>
      <c r="BQ148">
        <v>10934</v>
      </c>
      <c r="BR148">
        <v>5487</v>
      </c>
      <c r="BS148">
        <v>16421</v>
      </c>
      <c r="BT148">
        <v>14548</v>
      </c>
    </row>
    <row r="149" spans="3:72" x14ac:dyDescent="0.3">
      <c r="C149" t="s">
        <v>240</v>
      </c>
      <c r="D149">
        <v>2.1434000000000002</v>
      </c>
      <c r="E149">
        <v>2.5219</v>
      </c>
      <c r="G149" t="s">
        <v>240</v>
      </c>
      <c r="BL149" t="s">
        <v>2992</v>
      </c>
      <c r="BM149" t="s">
        <v>2993</v>
      </c>
      <c r="BN149">
        <v>380745</v>
      </c>
      <c r="BO149">
        <v>632952</v>
      </c>
      <c r="BP149">
        <v>1013697</v>
      </c>
      <c r="BQ149">
        <v>78546</v>
      </c>
      <c r="BR149">
        <v>107432</v>
      </c>
      <c r="BS149">
        <v>185978</v>
      </c>
      <c r="BT149">
        <v>827719</v>
      </c>
    </row>
    <row r="150" spans="3:72" x14ac:dyDescent="0.3">
      <c r="C150" t="s">
        <v>241</v>
      </c>
      <c r="D150">
        <v>-4.9676</v>
      </c>
      <c r="E150">
        <v>2.5491000000000001</v>
      </c>
      <c r="G150" t="s">
        <v>241</v>
      </c>
      <c r="BL150" t="s">
        <v>2994</v>
      </c>
      <c r="BM150" t="s">
        <v>2995</v>
      </c>
      <c r="BN150">
        <v>130573</v>
      </c>
      <c r="BO150">
        <v>33158</v>
      </c>
      <c r="BP150">
        <v>163731</v>
      </c>
      <c r="BQ150">
        <v>28275</v>
      </c>
      <c r="BR150">
        <v>0</v>
      </c>
      <c r="BS150">
        <v>28275</v>
      </c>
      <c r="BT150">
        <v>135456</v>
      </c>
    </row>
    <row r="151" spans="3:72" x14ac:dyDescent="0.3">
      <c r="C151" t="s">
        <v>242</v>
      </c>
      <c r="D151">
        <v>-2.5670000000000002</v>
      </c>
      <c r="E151">
        <v>-4.9842000000000004</v>
      </c>
      <c r="G151" t="s">
        <v>242</v>
      </c>
      <c r="BL151" t="s">
        <v>2996</v>
      </c>
      <c r="BM151" t="s">
        <v>2997</v>
      </c>
      <c r="BN151">
        <v>10667</v>
      </c>
      <c r="BO151">
        <v>17931</v>
      </c>
      <c r="BP151">
        <v>28598</v>
      </c>
      <c r="BQ151">
        <v>1861</v>
      </c>
      <c r="BR151">
        <v>14930</v>
      </c>
      <c r="BS151">
        <v>16791</v>
      </c>
      <c r="BT151">
        <v>11807</v>
      </c>
    </row>
    <row r="152" spans="3:72" x14ac:dyDescent="0.3">
      <c r="C152" t="s">
        <v>243</v>
      </c>
      <c r="D152">
        <v>-5.2744999999999997</v>
      </c>
      <c r="E152">
        <v>3.1959</v>
      </c>
      <c r="G152" t="s">
        <v>243</v>
      </c>
      <c r="BL152" t="s">
        <v>2998</v>
      </c>
      <c r="BM152" t="s">
        <v>2999</v>
      </c>
      <c r="BN152">
        <v>16106</v>
      </c>
      <c r="BO152">
        <v>28198</v>
      </c>
      <c r="BP152">
        <v>44304</v>
      </c>
      <c r="BQ152">
        <v>6688</v>
      </c>
      <c r="BR152">
        <v>19521</v>
      </c>
      <c r="BS152">
        <v>26209</v>
      </c>
      <c r="BT152">
        <v>18095</v>
      </c>
    </row>
    <row r="153" spans="3:72" x14ac:dyDescent="0.3">
      <c r="C153" t="s">
        <v>244</v>
      </c>
      <c r="D153">
        <v>-4.3577000000000004</v>
      </c>
      <c r="E153">
        <v>-3.6945999999999999</v>
      </c>
      <c r="G153" t="s">
        <v>244</v>
      </c>
      <c r="BL153" t="s">
        <v>3000</v>
      </c>
      <c r="BM153" t="s">
        <v>3001</v>
      </c>
      <c r="BN153">
        <v>15580</v>
      </c>
      <c r="BO153">
        <v>26205</v>
      </c>
      <c r="BP153">
        <v>41785</v>
      </c>
      <c r="BQ153">
        <v>6280</v>
      </c>
      <c r="BR153">
        <v>21471</v>
      </c>
      <c r="BS153">
        <v>27751</v>
      </c>
      <c r="BT153">
        <v>14034</v>
      </c>
    </row>
    <row r="154" spans="3:72" x14ac:dyDescent="0.3">
      <c r="C154" t="s">
        <v>245</v>
      </c>
      <c r="D154">
        <v>-4.1779999999999999</v>
      </c>
      <c r="E154">
        <v>3.1154000000000002</v>
      </c>
      <c r="G154" t="s">
        <v>245</v>
      </c>
      <c r="BL154" t="s">
        <v>3002</v>
      </c>
      <c r="BM154" t="s">
        <v>3003</v>
      </c>
      <c r="BN154">
        <v>3731053</v>
      </c>
      <c r="BO154">
        <v>4547443</v>
      </c>
      <c r="BP154">
        <v>8278496</v>
      </c>
      <c r="BQ154">
        <v>221391</v>
      </c>
      <c r="BR154">
        <v>1052876</v>
      </c>
      <c r="BS154">
        <v>1274267</v>
      </c>
      <c r="BT154">
        <v>7004229</v>
      </c>
    </row>
    <row r="155" spans="3:72" x14ac:dyDescent="0.3">
      <c r="C155" t="s">
        <v>246</v>
      </c>
      <c r="D155">
        <v>2.8565</v>
      </c>
      <c r="E155">
        <v>-5.3118999999999996</v>
      </c>
      <c r="G155" t="s">
        <v>246</v>
      </c>
      <c r="BL155" t="s">
        <v>3004</v>
      </c>
      <c r="BM155" t="s">
        <v>3005</v>
      </c>
      <c r="BN155">
        <v>120394</v>
      </c>
      <c r="BO155">
        <v>553056</v>
      </c>
      <c r="BP155">
        <v>673450</v>
      </c>
      <c r="BQ155">
        <v>9611</v>
      </c>
      <c r="BR155">
        <v>7632</v>
      </c>
      <c r="BS155">
        <v>17244</v>
      </c>
      <c r="BT155">
        <v>656207</v>
      </c>
    </row>
    <row r="156" spans="3:72" x14ac:dyDescent="0.3">
      <c r="C156" t="s">
        <v>247</v>
      </c>
      <c r="D156">
        <v>-2.7614000000000001</v>
      </c>
      <c r="E156">
        <v>-4.7404000000000002</v>
      </c>
      <c r="G156" t="s">
        <v>247</v>
      </c>
      <c r="BL156" t="s">
        <v>3006</v>
      </c>
      <c r="BM156" t="s">
        <v>3007</v>
      </c>
      <c r="BN156">
        <v>614213</v>
      </c>
      <c r="BO156">
        <v>155051</v>
      </c>
      <c r="BP156">
        <v>769264</v>
      </c>
      <c r="BQ156">
        <v>43506</v>
      </c>
      <c r="BR156">
        <v>81</v>
      </c>
      <c r="BS156">
        <v>43586</v>
      </c>
      <c r="BT156">
        <v>725678</v>
      </c>
    </row>
    <row r="157" spans="3:72" x14ac:dyDescent="0.3">
      <c r="C157" t="s">
        <v>248</v>
      </c>
      <c r="D157">
        <v>2.0320999999999998</v>
      </c>
      <c r="E157">
        <v>-2.8393999999999999</v>
      </c>
      <c r="G157" t="s">
        <v>248</v>
      </c>
      <c r="BL157" t="s">
        <v>3008</v>
      </c>
      <c r="BM157" t="s">
        <v>3009</v>
      </c>
      <c r="BN157">
        <v>304354</v>
      </c>
      <c r="BO157">
        <v>674232</v>
      </c>
      <c r="BP157">
        <v>978586</v>
      </c>
      <c r="BQ157">
        <v>256210</v>
      </c>
      <c r="BR157">
        <v>159514</v>
      </c>
      <c r="BS157">
        <v>415724</v>
      </c>
      <c r="BT157">
        <v>562862</v>
      </c>
    </row>
    <row r="158" spans="3:72" x14ac:dyDescent="0.3">
      <c r="C158" t="s">
        <v>249</v>
      </c>
      <c r="D158">
        <v>2.8031000000000001</v>
      </c>
      <c r="E158">
        <v>3.5238</v>
      </c>
      <c r="G158" t="s">
        <v>249</v>
      </c>
      <c r="BL158" t="s">
        <v>3010</v>
      </c>
      <c r="BM158" t="s">
        <v>3011</v>
      </c>
      <c r="BN158">
        <v>20176</v>
      </c>
      <c r="BO158">
        <v>30357</v>
      </c>
      <c r="BP158">
        <v>50533</v>
      </c>
      <c r="BQ158">
        <v>19450</v>
      </c>
      <c r="BR158">
        <v>14516</v>
      </c>
      <c r="BS158">
        <v>33966</v>
      </c>
      <c r="BT158">
        <v>16567</v>
      </c>
    </row>
    <row r="159" spans="3:72" x14ac:dyDescent="0.3">
      <c r="C159" t="s">
        <v>250</v>
      </c>
      <c r="D159">
        <v>-2.3611</v>
      </c>
      <c r="E159">
        <v>-3.2418</v>
      </c>
      <c r="G159" t="s">
        <v>250</v>
      </c>
      <c r="BL159" t="s">
        <v>3012</v>
      </c>
      <c r="BM159" t="s">
        <v>3013</v>
      </c>
      <c r="BN159">
        <v>387449</v>
      </c>
      <c r="BO159">
        <v>470047</v>
      </c>
      <c r="BP159">
        <v>857496</v>
      </c>
      <c r="BQ159">
        <v>108052</v>
      </c>
      <c r="BR159">
        <v>139193</v>
      </c>
      <c r="BS159">
        <v>247245</v>
      </c>
      <c r="BT159">
        <v>610251</v>
      </c>
    </row>
    <row r="160" spans="3:72" x14ac:dyDescent="0.3">
      <c r="C160" t="s">
        <v>251</v>
      </c>
      <c r="D160">
        <v>3.2464</v>
      </c>
      <c r="E160">
        <v>-2.0215000000000001</v>
      </c>
      <c r="G160" t="s">
        <v>251</v>
      </c>
      <c r="BL160" t="s">
        <v>3014</v>
      </c>
      <c r="BM160" t="s">
        <v>3015</v>
      </c>
      <c r="BN160">
        <v>137764</v>
      </c>
      <c r="BO160">
        <v>225880</v>
      </c>
      <c r="BP160">
        <v>363644</v>
      </c>
      <c r="BQ160">
        <v>75981</v>
      </c>
      <c r="BR160">
        <v>77439</v>
      </c>
      <c r="BS160">
        <v>153420</v>
      </c>
      <c r="BT160">
        <v>210224</v>
      </c>
    </row>
    <row r="161" spans="3:72" x14ac:dyDescent="0.3">
      <c r="C161" t="s">
        <v>252</v>
      </c>
      <c r="D161">
        <v>3.2481</v>
      </c>
      <c r="E161">
        <v>-3.6004999999999998</v>
      </c>
      <c r="G161" t="s">
        <v>252</v>
      </c>
      <c r="BL161" t="s">
        <v>3016</v>
      </c>
      <c r="BM161" t="s">
        <v>3017</v>
      </c>
      <c r="BN161">
        <v>14237</v>
      </c>
      <c r="BO161">
        <v>23170</v>
      </c>
      <c r="BP161">
        <v>37407</v>
      </c>
      <c r="BQ161">
        <v>4783</v>
      </c>
      <c r="BR161">
        <v>19679</v>
      </c>
      <c r="BS161">
        <v>24462</v>
      </c>
      <c r="BT161">
        <v>12945</v>
      </c>
    </row>
    <row r="162" spans="3:72" x14ac:dyDescent="0.3">
      <c r="C162" t="s">
        <v>253</v>
      </c>
      <c r="D162">
        <v>-3.7374999999999998</v>
      </c>
      <c r="E162">
        <v>-4.4737999999999998</v>
      </c>
      <c r="G162" t="s">
        <v>253</v>
      </c>
      <c r="BL162" t="s">
        <v>3018</v>
      </c>
      <c r="BM162" t="s">
        <v>3019</v>
      </c>
      <c r="BN162">
        <v>168789</v>
      </c>
      <c r="BO162">
        <v>437805</v>
      </c>
      <c r="BP162">
        <v>606594</v>
      </c>
      <c r="BQ162">
        <v>64284</v>
      </c>
      <c r="BR162">
        <v>195459</v>
      </c>
      <c r="BS162">
        <v>259743</v>
      </c>
      <c r="BT162">
        <v>346851</v>
      </c>
    </row>
    <row r="163" spans="3:72" x14ac:dyDescent="0.3">
      <c r="C163" t="s">
        <v>254</v>
      </c>
      <c r="D163">
        <v>-3.3416000000000001</v>
      </c>
      <c r="E163">
        <v>5.3243</v>
      </c>
      <c r="G163" t="s">
        <v>254</v>
      </c>
      <c r="BL163" t="s">
        <v>3020</v>
      </c>
      <c r="BM163" t="s">
        <v>74</v>
      </c>
      <c r="BN163">
        <v>997593</v>
      </c>
      <c r="BO163">
        <v>1382917</v>
      </c>
      <c r="BP163">
        <v>2380510</v>
      </c>
      <c r="BQ163">
        <v>175207</v>
      </c>
      <c r="BR163">
        <v>269928</v>
      </c>
      <c r="BS163">
        <v>445135</v>
      </c>
      <c r="BT163">
        <v>1935375</v>
      </c>
    </row>
    <row r="164" spans="3:72" x14ac:dyDescent="0.3">
      <c r="C164" t="s">
        <v>255</v>
      </c>
      <c r="D164">
        <v>3.3990999999999998</v>
      </c>
      <c r="E164">
        <v>4.5251999999999999</v>
      </c>
      <c r="G164" t="s">
        <v>255</v>
      </c>
      <c r="BL164" t="s">
        <v>3021</v>
      </c>
      <c r="BM164" t="s">
        <v>3022</v>
      </c>
      <c r="BN164">
        <v>59789</v>
      </c>
      <c r="BO164">
        <v>20212</v>
      </c>
      <c r="BP164">
        <v>80001</v>
      </c>
      <c r="BQ164">
        <v>3824</v>
      </c>
      <c r="BR164">
        <v>47</v>
      </c>
      <c r="BS164">
        <v>3871</v>
      </c>
      <c r="BT164">
        <v>76130</v>
      </c>
    </row>
    <row r="165" spans="3:72" x14ac:dyDescent="0.3">
      <c r="C165" t="s">
        <v>256</v>
      </c>
      <c r="D165">
        <v>4.37</v>
      </c>
      <c r="E165">
        <v>-2.6516000000000002</v>
      </c>
      <c r="G165" t="s">
        <v>256</v>
      </c>
      <c r="BL165" t="s">
        <v>3023</v>
      </c>
      <c r="BM165" t="s">
        <v>3024</v>
      </c>
      <c r="BN165">
        <v>301189</v>
      </c>
      <c r="BO165">
        <v>150479</v>
      </c>
      <c r="BP165">
        <v>451668</v>
      </c>
      <c r="BQ165">
        <v>67063</v>
      </c>
      <c r="BR165">
        <v>0</v>
      </c>
      <c r="BS165">
        <v>67063</v>
      </c>
      <c r="BT165">
        <v>384605</v>
      </c>
    </row>
    <row r="166" spans="3:72" x14ac:dyDescent="0.3">
      <c r="C166" t="s">
        <v>257</v>
      </c>
      <c r="D166">
        <v>2.5348999999999999</v>
      </c>
      <c r="E166">
        <v>3.8887</v>
      </c>
      <c r="G166" t="s">
        <v>257</v>
      </c>
      <c r="BL166" t="s">
        <v>3025</v>
      </c>
      <c r="BM166" t="s">
        <v>3026</v>
      </c>
      <c r="BN166">
        <v>8505</v>
      </c>
      <c r="BO166">
        <v>15381</v>
      </c>
      <c r="BP166">
        <v>23886</v>
      </c>
      <c r="BQ166">
        <v>3727</v>
      </c>
      <c r="BR166">
        <v>7491</v>
      </c>
      <c r="BS166">
        <v>11218</v>
      </c>
      <c r="BT166">
        <v>12668</v>
      </c>
    </row>
    <row r="167" spans="3:72" x14ac:dyDescent="0.3">
      <c r="C167" t="s">
        <v>258</v>
      </c>
      <c r="D167">
        <v>2.206</v>
      </c>
      <c r="E167">
        <v>-2.2797999999999998</v>
      </c>
      <c r="G167" t="s">
        <v>258</v>
      </c>
      <c r="BL167" t="s">
        <v>3027</v>
      </c>
      <c r="BM167" t="s">
        <v>3028</v>
      </c>
      <c r="BN167">
        <v>280143</v>
      </c>
      <c r="BO167">
        <v>541481</v>
      </c>
      <c r="BP167">
        <v>821623</v>
      </c>
      <c r="BQ167">
        <v>124581</v>
      </c>
      <c r="BR167">
        <v>173192</v>
      </c>
      <c r="BS167">
        <v>297774</v>
      </c>
      <c r="BT167">
        <v>523850</v>
      </c>
    </row>
    <row r="168" spans="3:72" x14ac:dyDescent="0.3">
      <c r="C168" t="s">
        <v>259</v>
      </c>
      <c r="D168">
        <v>-2.2584</v>
      </c>
      <c r="E168">
        <v>2.4719000000000002</v>
      </c>
      <c r="G168" t="s">
        <v>259</v>
      </c>
      <c r="BL168" t="s">
        <v>3029</v>
      </c>
      <c r="BM168" t="s">
        <v>3030</v>
      </c>
      <c r="BN168">
        <v>13420</v>
      </c>
      <c r="BO168">
        <v>29698</v>
      </c>
      <c r="BP168">
        <v>43118</v>
      </c>
      <c r="BQ168">
        <v>12442</v>
      </c>
      <c r="BR168">
        <v>15838</v>
      </c>
      <c r="BS168">
        <v>28280</v>
      </c>
      <c r="BT168">
        <v>14838</v>
      </c>
    </row>
    <row r="169" spans="3:72" x14ac:dyDescent="0.3">
      <c r="C169" t="s">
        <v>260</v>
      </c>
      <c r="D169">
        <v>-1.5884</v>
      </c>
      <c r="E169">
        <v>4.3503999999999996</v>
      </c>
      <c r="G169" t="s">
        <v>260</v>
      </c>
      <c r="BL169" t="s">
        <v>3031</v>
      </c>
      <c r="BM169" t="s">
        <v>3032</v>
      </c>
      <c r="BN169">
        <v>26937</v>
      </c>
      <c r="BO169">
        <v>47554</v>
      </c>
      <c r="BP169">
        <v>74491</v>
      </c>
      <c r="BQ169">
        <v>16456</v>
      </c>
      <c r="BR169">
        <v>29104</v>
      </c>
      <c r="BS169">
        <v>45560</v>
      </c>
      <c r="BT169">
        <v>28931</v>
      </c>
    </row>
    <row r="170" spans="3:72" x14ac:dyDescent="0.3">
      <c r="C170" t="s">
        <v>261</v>
      </c>
      <c r="D170">
        <v>3.2092000000000001</v>
      </c>
      <c r="E170">
        <v>3.5480999999999998</v>
      </c>
      <c r="G170" t="s">
        <v>261</v>
      </c>
      <c r="BL170" t="s">
        <v>3033</v>
      </c>
      <c r="BM170" t="s">
        <v>3034</v>
      </c>
      <c r="BN170">
        <v>152004</v>
      </c>
      <c r="BO170">
        <v>294666</v>
      </c>
      <c r="BP170">
        <v>446671</v>
      </c>
      <c r="BQ170">
        <v>62013</v>
      </c>
      <c r="BR170">
        <v>23355</v>
      </c>
      <c r="BS170">
        <v>85368</v>
      </c>
      <c r="BT170">
        <v>361303</v>
      </c>
    </row>
    <row r="171" spans="3:72" x14ac:dyDescent="0.3">
      <c r="C171" t="s">
        <v>262</v>
      </c>
      <c r="D171">
        <v>-2.3940000000000001</v>
      </c>
      <c r="E171">
        <v>3.3921999999999999</v>
      </c>
      <c r="G171" t="s">
        <v>262</v>
      </c>
      <c r="BL171" t="s">
        <v>3035</v>
      </c>
      <c r="BM171" t="s">
        <v>3036</v>
      </c>
      <c r="BN171">
        <v>7380</v>
      </c>
      <c r="BO171">
        <v>26053</v>
      </c>
      <c r="BP171">
        <v>33433</v>
      </c>
      <c r="BQ171">
        <v>4042</v>
      </c>
      <c r="BR171">
        <v>20239</v>
      </c>
      <c r="BS171">
        <v>24281</v>
      </c>
      <c r="BT171">
        <v>9152</v>
      </c>
    </row>
    <row r="172" spans="3:72" x14ac:dyDescent="0.3">
      <c r="C172" t="s">
        <v>263</v>
      </c>
      <c r="D172">
        <v>2.2311000000000001</v>
      </c>
      <c r="E172">
        <v>-3.1381000000000001</v>
      </c>
      <c r="G172" t="s">
        <v>263</v>
      </c>
      <c r="BL172" t="s">
        <v>3037</v>
      </c>
      <c r="BM172" t="s">
        <v>3038</v>
      </c>
      <c r="BN172">
        <v>79483</v>
      </c>
      <c r="BO172">
        <v>141751</v>
      </c>
      <c r="BP172">
        <v>221234</v>
      </c>
      <c r="BQ172">
        <v>22586</v>
      </c>
      <c r="BR172">
        <v>37938</v>
      </c>
      <c r="BS172">
        <v>60524</v>
      </c>
      <c r="BT172">
        <v>160710</v>
      </c>
    </row>
    <row r="173" spans="3:72" x14ac:dyDescent="0.3">
      <c r="C173" t="s">
        <v>264</v>
      </c>
      <c r="D173">
        <v>-5.3042999999999996</v>
      </c>
      <c r="E173">
        <v>3.2776999999999998</v>
      </c>
      <c r="G173" t="s">
        <v>264</v>
      </c>
      <c r="BL173" t="s">
        <v>3039</v>
      </c>
      <c r="BM173" t="s">
        <v>3040</v>
      </c>
      <c r="BN173">
        <v>15952</v>
      </c>
      <c r="BO173">
        <v>25689</v>
      </c>
      <c r="BP173">
        <v>41641</v>
      </c>
      <c r="BQ173">
        <v>2546</v>
      </c>
      <c r="BR173">
        <v>17001</v>
      </c>
      <c r="BS173">
        <v>19547</v>
      </c>
      <c r="BT173">
        <v>22094</v>
      </c>
    </row>
    <row r="174" spans="3:72" x14ac:dyDescent="0.3">
      <c r="C174" t="s">
        <v>265</v>
      </c>
      <c r="D174">
        <v>1.6248</v>
      </c>
      <c r="E174">
        <v>-3.1867000000000001</v>
      </c>
      <c r="G174" t="s">
        <v>265</v>
      </c>
      <c r="BL174" t="s">
        <v>3041</v>
      </c>
      <c r="BM174" t="s">
        <v>3042</v>
      </c>
      <c r="BN174">
        <v>10669</v>
      </c>
      <c r="BO174">
        <v>29251</v>
      </c>
      <c r="BP174">
        <v>39920</v>
      </c>
      <c r="BQ174">
        <v>10879</v>
      </c>
      <c r="BR174">
        <v>4796</v>
      </c>
      <c r="BS174">
        <v>15675</v>
      </c>
      <c r="BT174">
        <v>24245</v>
      </c>
    </row>
    <row r="175" spans="3:72" x14ac:dyDescent="0.3">
      <c r="C175" t="s">
        <v>266</v>
      </c>
      <c r="D175">
        <v>4.0995999999999997</v>
      </c>
      <c r="E175">
        <v>-3.2494000000000001</v>
      </c>
      <c r="G175" t="s">
        <v>266</v>
      </c>
      <c r="BL175" t="s">
        <v>3043</v>
      </c>
      <c r="BM175" t="s">
        <v>3044</v>
      </c>
      <c r="BN175">
        <v>210832</v>
      </c>
      <c r="BO175">
        <v>268789</v>
      </c>
      <c r="BP175">
        <v>479621</v>
      </c>
      <c r="BQ175">
        <v>55534</v>
      </c>
      <c r="BR175">
        <v>68038</v>
      </c>
      <c r="BS175">
        <v>123573</v>
      </c>
      <c r="BT175">
        <v>356048</v>
      </c>
    </row>
    <row r="176" spans="3:72" x14ac:dyDescent="0.3">
      <c r="C176" t="s">
        <v>267</v>
      </c>
      <c r="D176">
        <v>3.0625</v>
      </c>
      <c r="E176">
        <v>-2.5118</v>
      </c>
      <c r="G176" t="s">
        <v>267</v>
      </c>
      <c r="BL176" t="s">
        <v>3045</v>
      </c>
      <c r="BM176" t="s">
        <v>3046</v>
      </c>
      <c r="BN176">
        <v>25452</v>
      </c>
      <c r="BO176">
        <v>7679</v>
      </c>
      <c r="BP176">
        <v>33131</v>
      </c>
      <c r="BQ176">
        <v>224</v>
      </c>
      <c r="BR176">
        <v>0</v>
      </c>
      <c r="BS176">
        <v>224</v>
      </c>
      <c r="BT176">
        <v>32907</v>
      </c>
    </row>
    <row r="177" spans="3:72" x14ac:dyDescent="0.3">
      <c r="C177" t="s">
        <v>268</v>
      </c>
      <c r="D177">
        <v>-2.5249000000000001</v>
      </c>
      <c r="E177">
        <v>-2.8391999999999999</v>
      </c>
      <c r="G177" t="s">
        <v>268</v>
      </c>
      <c r="BL177" t="s">
        <v>3047</v>
      </c>
      <c r="BM177" t="s">
        <v>3048</v>
      </c>
      <c r="BN177">
        <v>117773</v>
      </c>
      <c r="BO177">
        <v>246959</v>
      </c>
      <c r="BP177">
        <v>364732</v>
      </c>
      <c r="BQ177">
        <v>33559</v>
      </c>
      <c r="BR177">
        <v>49487</v>
      </c>
      <c r="BS177">
        <v>83046</v>
      </c>
      <c r="BT177">
        <v>281686</v>
      </c>
    </row>
    <row r="178" spans="3:72" x14ac:dyDescent="0.3">
      <c r="C178" t="s">
        <v>269</v>
      </c>
      <c r="D178">
        <v>2.3229000000000002</v>
      </c>
      <c r="E178">
        <v>3.0413999999999999</v>
      </c>
      <c r="G178" t="s">
        <v>269</v>
      </c>
      <c r="BL178" t="s">
        <v>3049</v>
      </c>
      <c r="BM178" t="s">
        <v>3050</v>
      </c>
      <c r="BN178">
        <v>753781</v>
      </c>
      <c r="BO178">
        <v>1219947</v>
      </c>
      <c r="BP178">
        <v>1973728</v>
      </c>
      <c r="BQ178">
        <v>89460</v>
      </c>
      <c r="BR178">
        <v>217137</v>
      </c>
      <c r="BS178">
        <v>306597</v>
      </c>
      <c r="BT178">
        <v>1667131</v>
      </c>
    </row>
    <row r="179" spans="3:72" x14ac:dyDescent="0.3">
      <c r="C179" t="s">
        <v>270</v>
      </c>
      <c r="D179">
        <v>-2.3975</v>
      </c>
      <c r="E179">
        <v>-0.7278</v>
      </c>
      <c r="G179" t="s">
        <v>270</v>
      </c>
      <c r="BL179" t="s">
        <v>3051</v>
      </c>
      <c r="BM179" t="s">
        <v>3052</v>
      </c>
      <c r="BN179">
        <v>203586</v>
      </c>
      <c r="BO179">
        <v>58247</v>
      </c>
      <c r="BP179">
        <v>261833</v>
      </c>
      <c r="BQ179">
        <v>10703</v>
      </c>
      <c r="BR179">
        <v>3885</v>
      </c>
      <c r="BS179">
        <v>14588</v>
      </c>
      <c r="BT179">
        <v>247245</v>
      </c>
    </row>
    <row r="180" spans="3:72" x14ac:dyDescent="0.3">
      <c r="C180" t="s">
        <v>271</v>
      </c>
      <c r="D180">
        <v>3.2168999999999999</v>
      </c>
      <c r="E180">
        <v>-3.5909</v>
      </c>
      <c r="G180" t="s">
        <v>271</v>
      </c>
      <c r="BL180" t="s">
        <v>3053</v>
      </c>
      <c r="BM180" t="s">
        <v>3054</v>
      </c>
      <c r="BN180">
        <v>17978</v>
      </c>
      <c r="BO180">
        <v>19929</v>
      </c>
      <c r="BP180">
        <v>37907</v>
      </c>
      <c r="BQ180">
        <v>11101</v>
      </c>
      <c r="BR180">
        <v>12207</v>
      </c>
      <c r="BS180">
        <v>23308</v>
      </c>
      <c r="BT180">
        <v>14599</v>
      </c>
    </row>
    <row r="181" spans="3:72" x14ac:dyDescent="0.3">
      <c r="C181" t="s">
        <v>272</v>
      </c>
      <c r="D181">
        <v>3.1556000000000002</v>
      </c>
      <c r="E181">
        <v>-4.2145999999999999</v>
      </c>
      <c r="G181" t="s">
        <v>272</v>
      </c>
      <c r="BL181" t="s">
        <v>3055</v>
      </c>
      <c r="BM181" t="s">
        <v>3056</v>
      </c>
      <c r="BN181">
        <v>9108</v>
      </c>
      <c r="BO181">
        <v>16811</v>
      </c>
      <c r="BP181">
        <v>25919</v>
      </c>
      <c r="BQ181">
        <v>9019</v>
      </c>
      <c r="BR181">
        <v>6957</v>
      </c>
      <c r="BS181">
        <v>15976</v>
      </c>
      <c r="BT181">
        <v>9943</v>
      </c>
    </row>
    <row r="182" spans="3:72" x14ac:dyDescent="0.3">
      <c r="C182" t="s">
        <v>273</v>
      </c>
      <c r="D182">
        <v>1.6872</v>
      </c>
      <c r="E182">
        <v>1.5221</v>
      </c>
      <c r="G182" t="s">
        <v>273</v>
      </c>
      <c r="BL182" t="s">
        <v>3057</v>
      </c>
      <c r="BM182" t="s">
        <v>3058</v>
      </c>
      <c r="BN182">
        <v>239922</v>
      </c>
      <c r="BO182">
        <v>489945</v>
      </c>
      <c r="BP182">
        <v>729867</v>
      </c>
      <c r="BQ182">
        <v>48756</v>
      </c>
      <c r="BR182">
        <v>225731</v>
      </c>
      <c r="BS182">
        <v>274487</v>
      </c>
      <c r="BT182">
        <v>455380</v>
      </c>
    </row>
    <row r="183" spans="3:72" x14ac:dyDescent="0.3">
      <c r="C183" t="s">
        <v>274</v>
      </c>
      <c r="D183">
        <v>2.8759000000000001</v>
      </c>
      <c r="E183">
        <v>1.6807000000000001</v>
      </c>
      <c r="G183" t="s">
        <v>274</v>
      </c>
      <c r="BL183" t="s">
        <v>3059</v>
      </c>
      <c r="BM183" t="s">
        <v>3060</v>
      </c>
      <c r="BN183">
        <v>12118</v>
      </c>
      <c r="BO183">
        <v>24228</v>
      </c>
      <c r="BP183">
        <v>36346</v>
      </c>
      <c r="BQ183">
        <v>6880</v>
      </c>
      <c r="BR183">
        <v>11377</v>
      </c>
      <c r="BS183">
        <v>18257</v>
      </c>
      <c r="BT183">
        <v>18089</v>
      </c>
    </row>
    <row r="184" spans="3:72" x14ac:dyDescent="0.3">
      <c r="C184" t="s">
        <v>275</v>
      </c>
      <c r="D184">
        <v>1.7603</v>
      </c>
      <c r="E184">
        <v>-2.8075999999999999</v>
      </c>
      <c r="G184" t="s">
        <v>275</v>
      </c>
      <c r="BL184" t="s">
        <v>3061</v>
      </c>
      <c r="BM184" t="s">
        <v>3062</v>
      </c>
      <c r="BN184">
        <v>17628</v>
      </c>
      <c r="BO184">
        <v>29016</v>
      </c>
      <c r="BP184">
        <v>46644</v>
      </c>
      <c r="BQ184">
        <v>14090</v>
      </c>
      <c r="BR184">
        <v>15264</v>
      </c>
      <c r="BS184">
        <v>29354</v>
      </c>
      <c r="BT184">
        <v>17290</v>
      </c>
    </row>
    <row r="185" spans="3:72" x14ac:dyDescent="0.3">
      <c r="C185" t="s">
        <v>276</v>
      </c>
      <c r="D185">
        <v>1.9644999999999999</v>
      </c>
      <c r="E185">
        <v>3.4761000000000002</v>
      </c>
      <c r="G185" t="s">
        <v>276</v>
      </c>
      <c r="BL185" t="s">
        <v>3063</v>
      </c>
      <c r="BM185" t="s">
        <v>3064</v>
      </c>
      <c r="BN185">
        <v>233780</v>
      </c>
      <c r="BO185">
        <v>346943</v>
      </c>
      <c r="BP185">
        <v>580723</v>
      </c>
      <c r="BQ185">
        <v>72641</v>
      </c>
      <c r="BR185">
        <v>65412</v>
      </c>
      <c r="BS185">
        <v>138053</v>
      </c>
      <c r="BT185">
        <v>442670</v>
      </c>
    </row>
    <row r="186" spans="3:72" x14ac:dyDescent="0.3">
      <c r="C186" t="s">
        <v>277</v>
      </c>
      <c r="D186">
        <v>-4.0556999999999999</v>
      </c>
      <c r="E186">
        <v>4.6513999999999998</v>
      </c>
      <c r="G186" t="s">
        <v>277</v>
      </c>
      <c r="BL186" t="s">
        <v>3065</v>
      </c>
      <c r="BM186" t="s">
        <v>3066</v>
      </c>
      <c r="BN186">
        <v>39455</v>
      </c>
      <c r="BO186">
        <v>6844</v>
      </c>
      <c r="BP186">
        <v>46299</v>
      </c>
      <c r="BQ186">
        <v>1591</v>
      </c>
      <c r="BR186">
        <v>3787</v>
      </c>
      <c r="BS186">
        <v>5378</v>
      </c>
      <c r="BT186">
        <v>40921</v>
      </c>
    </row>
    <row r="187" spans="3:72" x14ac:dyDescent="0.3">
      <c r="C187" t="s">
        <v>278</v>
      </c>
      <c r="D187">
        <v>5.4767999999999999</v>
      </c>
      <c r="E187">
        <v>-1.9172</v>
      </c>
      <c r="G187" t="s">
        <v>278</v>
      </c>
      <c r="BL187" t="s">
        <v>3067</v>
      </c>
      <c r="BM187" t="s">
        <v>3068</v>
      </c>
      <c r="BN187">
        <v>165213</v>
      </c>
      <c r="BO187">
        <v>56001</v>
      </c>
      <c r="BP187">
        <v>221214</v>
      </c>
      <c r="BQ187">
        <v>3435</v>
      </c>
      <c r="BR187">
        <v>12297</v>
      </c>
      <c r="BS187">
        <v>15732</v>
      </c>
      <c r="BT187">
        <v>205483</v>
      </c>
    </row>
    <row r="188" spans="3:72" x14ac:dyDescent="0.3">
      <c r="C188" t="s">
        <v>279</v>
      </c>
      <c r="D188">
        <v>2.7816999999999998</v>
      </c>
      <c r="E188">
        <v>4.6210000000000004</v>
      </c>
      <c r="G188" t="s">
        <v>279</v>
      </c>
      <c r="BL188" t="s">
        <v>3069</v>
      </c>
      <c r="BM188" t="s">
        <v>3070</v>
      </c>
      <c r="BN188">
        <v>27768</v>
      </c>
      <c r="BO188">
        <v>20515</v>
      </c>
      <c r="BP188">
        <v>48283</v>
      </c>
      <c r="BQ188">
        <v>13989</v>
      </c>
      <c r="BR188">
        <v>10211</v>
      </c>
      <c r="BS188">
        <v>24200</v>
      </c>
      <c r="BT188">
        <v>24083</v>
      </c>
    </row>
    <row r="189" spans="3:72" x14ac:dyDescent="0.3">
      <c r="C189" t="s">
        <v>280</v>
      </c>
      <c r="D189">
        <v>3.2517999999999998</v>
      </c>
      <c r="E189">
        <v>-1.8632</v>
      </c>
      <c r="G189" t="s">
        <v>280</v>
      </c>
      <c r="BL189" t="s">
        <v>3071</v>
      </c>
      <c r="BM189" t="s">
        <v>3072</v>
      </c>
      <c r="BN189">
        <v>26954</v>
      </c>
      <c r="BO189">
        <v>39607</v>
      </c>
      <c r="BP189">
        <v>66561</v>
      </c>
      <c r="BQ189">
        <v>18385</v>
      </c>
      <c r="BR189">
        <v>26020</v>
      </c>
      <c r="BS189">
        <v>44405</v>
      </c>
      <c r="BT189">
        <v>22156</v>
      </c>
    </row>
    <row r="190" spans="3:72" x14ac:dyDescent="0.3">
      <c r="C190" t="s">
        <v>281</v>
      </c>
      <c r="D190">
        <v>0.35849999999999999</v>
      </c>
      <c r="E190">
        <v>-3.2547000000000001</v>
      </c>
      <c r="G190" t="s">
        <v>281</v>
      </c>
      <c r="BL190" t="s">
        <v>3073</v>
      </c>
      <c r="BM190" t="s">
        <v>3074</v>
      </c>
      <c r="BN190">
        <v>124964</v>
      </c>
      <c r="BO190">
        <v>202982</v>
      </c>
      <c r="BP190">
        <v>327946</v>
      </c>
      <c r="BQ190">
        <v>37235</v>
      </c>
      <c r="BR190">
        <v>40255</v>
      </c>
      <c r="BS190">
        <v>77490</v>
      </c>
      <c r="BT190">
        <v>250456</v>
      </c>
    </row>
    <row r="191" spans="3:72" x14ac:dyDescent="0.3">
      <c r="C191" t="s">
        <v>282</v>
      </c>
      <c r="D191">
        <v>-3.5663999999999998</v>
      </c>
      <c r="E191">
        <v>2.2982999999999998</v>
      </c>
      <c r="G191" t="s">
        <v>282</v>
      </c>
      <c r="BL191" t="s">
        <v>3075</v>
      </c>
      <c r="BM191" t="s">
        <v>3076</v>
      </c>
      <c r="BN191">
        <v>5265</v>
      </c>
      <c r="BO191">
        <v>5810</v>
      </c>
      <c r="BP191">
        <v>11075</v>
      </c>
      <c r="BQ191">
        <v>3176</v>
      </c>
      <c r="BR191">
        <v>1271</v>
      </c>
      <c r="BS191">
        <v>4447</v>
      </c>
      <c r="BT191">
        <v>6628</v>
      </c>
    </row>
    <row r="192" spans="3:72" x14ac:dyDescent="0.3">
      <c r="C192" t="s">
        <v>283</v>
      </c>
      <c r="D192">
        <v>3.4091</v>
      </c>
      <c r="E192">
        <v>3.3837000000000002</v>
      </c>
      <c r="G192" t="s">
        <v>283</v>
      </c>
      <c r="BL192" t="s">
        <v>3077</v>
      </c>
      <c r="BM192" t="s">
        <v>3078</v>
      </c>
      <c r="BN192">
        <v>337538</v>
      </c>
      <c r="BO192">
        <v>436391</v>
      </c>
      <c r="BP192">
        <v>773929</v>
      </c>
      <c r="BQ192">
        <v>69631</v>
      </c>
      <c r="BR192">
        <v>198988</v>
      </c>
      <c r="BS192">
        <v>268620</v>
      </c>
      <c r="BT192">
        <v>505309</v>
      </c>
    </row>
    <row r="193" spans="3:72" x14ac:dyDescent="0.3">
      <c r="C193" t="s">
        <v>284</v>
      </c>
      <c r="D193">
        <v>2.9661</v>
      </c>
      <c r="E193">
        <v>3.9569000000000001</v>
      </c>
      <c r="G193" t="s">
        <v>284</v>
      </c>
      <c r="BL193" t="s">
        <v>3079</v>
      </c>
      <c r="BM193" t="s">
        <v>3080</v>
      </c>
      <c r="BN193">
        <v>164593</v>
      </c>
      <c r="BO193">
        <v>369464</v>
      </c>
      <c r="BP193">
        <v>534057</v>
      </c>
      <c r="BQ193">
        <v>145276</v>
      </c>
      <c r="BR193">
        <v>75049</v>
      </c>
      <c r="BS193">
        <v>220325</v>
      </c>
      <c r="BT193">
        <v>313732</v>
      </c>
    </row>
    <row r="194" spans="3:72" x14ac:dyDescent="0.3">
      <c r="C194" t="s">
        <v>285</v>
      </c>
      <c r="D194">
        <v>-2.5375999999999999</v>
      </c>
      <c r="E194">
        <v>-3.9329999999999998</v>
      </c>
      <c r="G194" t="s">
        <v>285</v>
      </c>
      <c r="BL194" t="s">
        <v>3081</v>
      </c>
      <c r="BM194" t="s">
        <v>3082</v>
      </c>
      <c r="BN194">
        <v>838538</v>
      </c>
      <c r="BO194">
        <v>1712015</v>
      </c>
      <c r="BP194">
        <v>2550553</v>
      </c>
      <c r="BQ194">
        <v>159859</v>
      </c>
      <c r="BR194">
        <v>241863</v>
      </c>
      <c r="BS194">
        <v>401722</v>
      </c>
      <c r="BT194">
        <v>2148831</v>
      </c>
    </row>
    <row r="195" spans="3:72" x14ac:dyDescent="0.3">
      <c r="C195" t="s">
        <v>286</v>
      </c>
      <c r="D195">
        <v>3.8412000000000002</v>
      </c>
      <c r="E195">
        <v>-2.0459000000000001</v>
      </c>
      <c r="G195" t="s">
        <v>286</v>
      </c>
      <c r="BL195" t="s">
        <v>3083</v>
      </c>
      <c r="BM195" t="s">
        <v>3084</v>
      </c>
      <c r="BN195">
        <v>73817</v>
      </c>
      <c r="BO195">
        <v>19906</v>
      </c>
      <c r="BP195">
        <v>93723</v>
      </c>
      <c r="BQ195">
        <v>2618</v>
      </c>
      <c r="BR195">
        <v>14524</v>
      </c>
      <c r="BS195">
        <v>17142</v>
      </c>
      <c r="BT195">
        <v>76581</v>
      </c>
    </row>
    <row r="196" spans="3:72" x14ac:dyDescent="0.3">
      <c r="C196" t="s">
        <v>287</v>
      </c>
      <c r="D196">
        <v>-2.0409000000000002</v>
      </c>
      <c r="E196">
        <v>3.5909</v>
      </c>
      <c r="G196" t="s">
        <v>287</v>
      </c>
      <c r="BL196" t="s">
        <v>3085</v>
      </c>
      <c r="BM196" t="s">
        <v>3086</v>
      </c>
      <c r="BN196">
        <v>348589</v>
      </c>
      <c r="BO196">
        <v>71347</v>
      </c>
      <c r="BP196">
        <v>419936</v>
      </c>
      <c r="BQ196">
        <v>6332</v>
      </c>
      <c r="BR196">
        <v>45137</v>
      </c>
      <c r="BS196">
        <v>51469</v>
      </c>
      <c r="BT196">
        <v>368467</v>
      </c>
    </row>
    <row r="197" spans="3:72" x14ac:dyDescent="0.3">
      <c r="C197" t="s">
        <v>288</v>
      </c>
      <c r="D197">
        <v>-4.2821999999999996</v>
      </c>
      <c r="E197">
        <v>3.6425000000000001</v>
      </c>
      <c r="G197" t="s">
        <v>288</v>
      </c>
      <c r="BL197" t="s">
        <v>3087</v>
      </c>
      <c r="BM197" t="s">
        <v>3088</v>
      </c>
      <c r="BN197">
        <v>17150</v>
      </c>
      <c r="BO197">
        <v>40508</v>
      </c>
      <c r="BP197">
        <v>57658</v>
      </c>
      <c r="BQ197">
        <v>22603</v>
      </c>
      <c r="BR197">
        <v>12345</v>
      </c>
      <c r="BS197">
        <v>34948</v>
      </c>
      <c r="BT197">
        <v>22710</v>
      </c>
    </row>
    <row r="198" spans="3:72" x14ac:dyDescent="0.3">
      <c r="C198" t="s">
        <v>289</v>
      </c>
      <c r="D198">
        <v>4.5711000000000004</v>
      </c>
      <c r="E198">
        <v>3.3405999999999998</v>
      </c>
      <c r="G198" t="s">
        <v>289</v>
      </c>
      <c r="BL198" t="s">
        <v>3089</v>
      </c>
      <c r="BM198" t="s">
        <v>3090</v>
      </c>
      <c r="BN198">
        <v>144224</v>
      </c>
      <c r="BO198">
        <v>420427</v>
      </c>
      <c r="BP198">
        <v>564651</v>
      </c>
      <c r="BQ198">
        <v>44696</v>
      </c>
      <c r="BR198">
        <v>136864</v>
      </c>
      <c r="BS198">
        <v>181560</v>
      </c>
      <c r="BT198">
        <v>383091</v>
      </c>
    </row>
    <row r="199" spans="3:72" x14ac:dyDescent="0.3">
      <c r="C199" t="s">
        <v>290</v>
      </c>
      <c r="D199">
        <v>-2.8818999999999999</v>
      </c>
      <c r="E199">
        <v>2.3839000000000001</v>
      </c>
      <c r="G199" t="s">
        <v>290</v>
      </c>
      <c r="BL199" t="s">
        <v>3091</v>
      </c>
      <c r="BM199" t="s">
        <v>3092</v>
      </c>
      <c r="BN199">
        <v>89131</v>
      </c>
      <c r="BO199">
        <v>227408</v>
      </c>
      <c r="BP199">
        <v>316539</v>
      </c>
      <c r="BQ199">
        <v>42584</v>
      </c>
      <c r="BR199">
        <v>17516</v>
      </c>
      <c r="BS199">
        <v>60100</v>
      </c>
      <c r="BT199">
        <v>256439</v>
      </c>
    </row>
    <row r="200" spans="3:72" x14ac:dyDescent="0.3">
      <c r="C200" t="s">
        <v>291</v>
      </c>
      <c r="D200">
        <v>3.3873000000000002</v>
      </c>
      <c r="E200">
        <v>-1.4902</v>
      </c>
      <c r="G200" t="s">
        <v>291</v>
      </c>
      <c r="BL200" t="s">
        <v>3093</v>
      </c>
      <c r="BM200" t="s">
        <v>3094</v>
      </c>
      <c r="BN200">
        <v>384646</v>
      </c>
      <c r="BO200">
        <v>577128</v>
      </c>
      <c r="BP200">
        <v>961774</v>
      </c>
      <c r="BQ200">
        <v>69666</v>
      </c>
      <c r="BR200">
        <v>207854</v>
      </c>
      <c r="BS200">
        <v>277520</v>
      </c>
      <c r="BT200">
        <v>684254</v>
      </c>
    </row>
    <row r="201" spans="3:72" x14ac:dyDescent="0.3">
      <c r="C201" t="s">
        <v>292</v>
      </c>
      <c r="D201">
        <v>-3.5838000000000001</v>
      </c>
      <c r="E201">
        <v>-1.7715000000000001</v>
      </c>
      <c r="G201" t="s">
        <v>292</v>
      </c>
      <c r="BL201" t="s">
        <v>3095</v>
      </c>
      <c r="BM201" t="s">
        <v>3096</v>
      </c>
      <c r="BN201">
        <v>145836</v>
      </c>
      <c r="BO201">
        <v>223130</v>
      </c>
      <c r="BP201">
        <v>368966</v>
      </c>
      <c r="BQ201">
        <v>33419</v>
      </c>
      <c r="BR201">
        <v>27804</v>
      </c>
      <c r="BS201">
        <v>61223</v>
      </c>
      <c r="BT201">
        <v>307743</v>
      </c>
    </row>
    <row r="202" spans="3:72" x14ac:dyDescent="0.3">
      <c r="C202" t="s">
        <v>293</v>
      </c>
      <c r="D202">
        <v>4.5372000000000003</v>
      </c>
      <c r="E202">
        <v>-4.4698000000000002</v>
      </c>
      <c r="G202" t="s">
        <v>293</v>
      </c>
      <c r="BL202" t="s">
        <v>3097</v>
      </c>
      <c r="BM202" t="s">
        <v>3098</v>
      </c>
      <c r="BN202">
        <v>7310</v>
      </c>
      <c r="BO202">
        <v>6068</v>
      </c>
      <c r="BP202">
        <v>13378</v>
      </c>
      <c r="BQ202">
        <v>6684</v>
      </c>
      <c r="BR202">
        <v>2620</v>
      </c>
      <c r="BS202">
        <v>9304</v>
      </c>
      <c r="BT202">
        <v>4074</v>
      </c>
    </row>
    <row r="203" spans="3:72" x14ac:dyDescent="0.3">
      <c r="C203" t="s">
        <v>294</v>
      </c>
      <c r="D203">
        <v>-3.6473</v>
      </c>
      <c r="E203">
        <v>-2.1913999999999998</v>
      </c>
      <c r="G203" t="s">
        <v>294</v>
      </c>
      <c r="BL203" t="s">
        <v>3099</v>
      </c>
      <c r="BM203" t="s">
        <v>3100</v>
      </c>
      <c r="BN203">
        <v>327693</v>
      </c>
      <c r="BO203">
        <v>545800</v>
      </c>
      <c r="BP203">
        <v>873494</v>
      </c>
      <c r="BQ203">
        <v>102351</v>
      </c>
      <c r="BR203">
        <v>93210</v>
      </c>
      <c r="BS203">
        <v>195561</v>
      </c>
      <c r="BT203">
        <v>677933</v>
      </c>
    </row>
    <row r="204" spans="3:72" x14ac:dyDescent="0.3">
      <c r="C204" t="s">
        <v>295</v>
      </c>
      <c r="D204">
        <v>3.5059999999999998</v>
      </c>
      <c r="E204">
        <v>-3.3803000000000001</v>
      </c>
      <c r="G204" t="s">
        <v>295</v>
      </c>
      <c r="BL204" t="s">
        <v>3101</v>
      </c>
      <c r="BM204" t="s">
        <v>3102</v>
      </c>
      <c r="BN204">
        <v>1059968</v>
      </c>
      <c r="BO204">
        <v>1347147</v>
      </c>
      <c r="BP204">
        <v>2407115</v>
      </c>
      <c r="BQ204">
        <v>161607</v>
      </c>
      <c r="BR204">
        <v>262422</v>
      </c>
      <c r="BS204">
        <v>424029</v>
      </c>
      <c r="BT204">
        <v>1983086</v>
      </c>
    </row>
    <row r="205" spans="3:72" x14ac:dyDescent="0.3">
      <c r="C205" t="s">
        <v>296</v>
      </c>
      <c r="D205">
        <v>4.1176000000000004</v>
      </c>
      <c r="E205">
        <v>3.16</v>
      </c>
      <c r="G205" t="s">
        <v>296</v>
      </c>
      <c r="BL205" t="s">
        <v>3103</v>
      </c>
      <c r="BM205" t="s">
        <v>3104</v>
      </c>
      <c r="BN205">
        <v>47815</v>
      </c>
      <c r="BO205">
        <v>16052</v>
      </c>
      <c r="BP205">
        <v>63867</v>
      </c>
      <c r="BQ205">
        <v>2085</v>
      </c>
      <c r="BR205">
        <v>0</v>
      </c>
      <c r="BS205">
        <v>2085</v>
      </c>
      <c r="BT205">
        <v>61782</v>
      </c>
    </row>
    <row r="206" spans="3:72" x14ac:dyDescent="0.3">
      <c r="C206" t="s">
        <v>297</v>
      </c>
      <c r="D206">
        <v>-4.9221000000000004</v>
      </c>
      <c r="E206">
        <v>1.6564000000000001</v>
      </c>
      <c r="G206" t="s">
        <v>297</v>
      </c>
      <c r="BL206" t="s">
        <v>3105</v>
      </c>
      <c r="BM206" t="s">
        <v>3106</v>
      </c>
      <c r="BN206">
        <v>287467</v>
      </c>
      <c r="BO206">
        <v>59464</v>
      </c>
      <c r="BP206">
        <v>346931</v>
      </c>
      <c r="BQ206">
        <v>17132</v>
      </c>
      <c r="BR206">
        <v>4506</v>
      </c>
      <c r="BS206">
        <v>21639</v>
      </c>
      <c r="BT206">
        <v>325292</v>
      </c>
    </row>
    <row r="207" spans="3:72" x14ac:dyDescent="0.3">
      <c r="C207" t="s">
        <v>298</v>
      </c>
      <c r="D207">
        <v>1.8471</v>
      </c>
      <c r="E207">
        <v>2.3877000000000002</v>
      </c>
      <c r="G207" t="s">
        <v>298</v>
      </c>
      <c r="BL207" t="s">
        <v>3107</v>
      </c>
      <c r="BM207" t="s">
        <v>3108</v>
      </c>
      <c r="BN207">
        <v>28137</v>
      </c>
      <c r="BO207">
        <v>50774</v>
      </c>
      <c r="BP207">
        <v>78911</v>
      </c>
      <c r="BQ207">
        <v>12133</v>
      </c>
      <c r="BR207">
        <v>39374</v>
      </c>
      <c r="BS207">
        <v>51507</v>
      </c>
      <c r="BT207">
        <v>27404</v>
      </c>
    </row>
    <row r="208" spans="3:72" x14ac:dyDescent="0.3">
      <c r="C208" t="s">
        <v>299</v>
      </c>
      <c r="D208">
        <v>-2.6648999999999998</v>
      </c>
      <c r="E208">
        <v>-5.3914</v>
      </c>
      <c r="G208" t="s">
        <v>299</v>
      </c>
      <c r="BL208" t="s">
        <v>3109</v>
      </c>
      <c r="BM208" t="s">
        <v>3110</v>
      </c>
      <c r="BN208">
        <v>9924</v>
      </c>
      <c r="BO208">
        <v>10974</v>
      </c>
      <c r="BP208">
        <v>20898</v>
      </c>
      <c r="BQ208">
        <v>12456</v>
      </c>
      <c r="BR208">
        <v>15</v>
      </c>
      <c r="BS208">
        <v>12471</v>
      </c>
      <c r="BT208">
        <v>8427</v>
      </c>
    </row>
    <row r="209" spans="3:72" x14ac:dyDescent="0.3">
      <c r="C209" t="s">
        <v>300</v>
      </c>
      <c r="D209">
        <v>1.0500000000000001E-2</v>
      </c>
      <c r="E209">
        <v>-2.5213000000000001</v>
      </c>
      <c r="G209" t="s">
        <v>300</v>
      </c>
      <c r="BL209" t="s">
        <v>3111</v>
      </c>
      <c r="BM209" t="s">
        <v>3112</v>
      </c>
      <c r="BN209">
        <v>738444</v>
      </c>
      <c r="BO209">
        <v>1150044</v>
      </c>
      <c r="BP209">
        <v>1888488</v>
      </c>
      <c r="BQ209">
        <v>118701</v>
      </c>
      <c r="BR209">
        <v>520252</v>
      </c>
      <c r="BS209">
        <v>638953</v>
      </c>
      <c r="BT209">
        <v>1249535</v>
      </c>
    </row>
    <row r="210" spans="3:72" x14ac:dyDescent="0.3">
      <c r="C210" t="s">
        <v>301</v>
      </c>
      <c r="D210">
        <v>2.0038</v>
      </c>
      <c r="E210">
        <v>-3.3418000000000001</v>
      </c>
      <c r="G210" t="s">
        <v>301</v>
      </c>
      <c r="BL210" t="s">
        <v>3113</v>
      </c>
      <c r="BM210" t="s">
        <v>3114</v>
      </c>
      <c r="BN210">
        <v>353088</v>
      </c>
      <c r="BO210">
        <v>485135</v>
      </c>
      <c r="BP210">
        <v>838223</v>
      </c>
      <c r="BQ210">
        <v>64498</v>
      </c>
      <c r="BR210">
        <v>139776</v>
      </c>
      <c r="BS210">
        <v>204273</v>
      </c>
      <c r="BT210">
        <v>633950</v>
      </c>
    </row>
    <row r="211" spans="3:72" x14ac:dyDescent="0.3">
      <c r="C211" t="s">
        <v>302</v>
      </c>
      <c r="D211">
        <v>-4.6577999999999999</v>
      </c>
      <c r="E211">
        <v>2.6614</v>
      </c>
      <c r="G211" t="s">
        <v>302</v>
      </c>
      <c r="BL211" t="s">
        <v>3115</v>
      </c>
      <c r="BM211" t="s">
        <v>3116</v>
      </c>
      <c r="BN211">
        <v>321725</v>
      </c>
      <c r="BO211">
        <v>672271</v>
      </c>
      <c r="BP211">
        <v>993996</v>
      </c>
      <c r="BQ211">
        <v>101329</v>
      </c>
      <c r="BR211">
        <v>216825</v>
      </c>
      <c r="BS211">
        <v>318154</v>
      </c>
      <c r="BT211">
        <v>675842</v>
      </c>
    </row>
    <row r="212" spans="3:72" x14ac:dyDescent="0.3">
      <c r="C212" t="s">
        <v>303</v>
      </c>
      <c r="D212">
        <v>-2.2433000000000001</v>
      </c>
      <c r="E212">
        <v>-0.72250000000000003</v>
      </c>
      <c r="G212" t="s">
        <v>303</v>
      </c>
      <c r="BL212" t="s">
        <v>3117</v>
      </c>
      <c r="BM212" t="s">
        <v>3118</v>
      </c>
      <c r="BN212">
        <v>29389</v>
      </c>
      <c r="BO212">
        <v>7399</v>
      </c>
      <c r="BP212">
        <v>36789</v>
      </c>
      <c r="BQ212">
        <v>20</v>
      </c>
      <c r="BR212">
        <v>399</v>
      </c>
      <c r="BS212">
        <v>420</v>
      </c>
      <c r="BT212">
        <v>36369</v>
      </c>
    </row>
    <row r="213" spans="3:72" x14ac:dyDescent="0.3">
      <c r="C213" t="s">
        <v>304</v>
      </c>
      <c r="D213">
        <v>2.8529</v>
      </c>
      <c r="E213">
        <v>-2.8372000000000002</v>
      </c>
      <c r="G213" t="s">
        <v>304</v>
      </c>
      <c r="BL213" t="s">
        <v>3119</v>
      </c>
      <c r="BM213" t="s">
        <v>3120</v>
      </c>
      <c r="BN213">
        <v>151257</v>
      </c>
      <c r="BO213">
        <v>44757</v>
      </c>
      <c r="BP213">
        <v>196014</v>
      </c>
      <c r="BQ213">
        <v>-11341</v>
      </c>
      <c r="BR213">
        <v>-7606</v>
      </c>
      <c r="BS213">
        <v>-18947</v>
      </c>
      <c r="BT213">
        <v>214961</v>
      </c>
    </row>
    <row r="214" spans="3:72" x14ac:dyDescent="0.3">
      <c r="C214" t="s">
        <v>305</v>
      </c>
      <c r="D214">
        <v>3.4687999999999999</v>
      </c>
      <c r="E214">
        <v>2.3622000000000001</v>
      </c>
      <c r="G214" t="s">
        <v>305</v>
      </c>
      <c r="BL214" t="s">
        <v>3121</v>
      </c>
      <c r="BM214" t="s">
        <v>3122</v>
      </c>
      <c r="BN214">
        <v>355910</v>
      </c>
      <c r="BO214">
        <v>420179</v>
      </c>
      <c r="BP214">
        <v>776089</v>
      </c>
      <c r="BQ214">
        <v>78027</v>
      </c>
      <c r="BR214">
        <v>82721</v>
      </c>
      <c r="BS214">
        <v>160748</v>
      </c>
      <c r="BT214">
        <v>615341</v>
      </c>
    </row>
    <row r="215" spans="3:72" x14ac:dyDescent="0.3">
      <c r="C215" t="s">
        <v>306</v>
      </c>
      <c r="D215">
        <v>2.7178</v>
      </c>
      <c r="E215">
        <v>-1.7925</v>
      </c>
      <c r="G215" t="s">
        <v>306</v>
      </c>
      <c r="BL215" t="s">
        <v>3123</v>
      </c>
      <c r="BM215" t="s">
        <v>3124</v>
      </c>
      <c r="BN215">
        <v>12758</v>
      </c>
      <c r="BO215">
        <v>24173</v>
      </c>
      <c r="BP215">
        <v>36931</v>
      </c>
      <c r="BQ215">
        <v>8991</v>
      </c>
      <c r="BR215">
        <v>16476</v>
      </c>
      <c r="BS215">
        <v>25467</v>
      </c>
      <c r="BT215">
        <v>11464</v>
      </c>
    </row>
    <row r="216" spans="3:72" x14ac:dyDescent="0.3">
      <c r="C216" t="s">
        <v>307</v>
      </c>
      <c r="D216">
        <v>-3.6673</v>
      </c>
      <c r="E216">
        <v>3.8315999999999999</v>
      </c>
      <c r="G216" t="s">
        <v>307</v>
      </c>
      <c r="BL216" t="s">
        <v>3125</v>
      </c>
      <c r="BM216" t="s">
        <v>3126</v>
      </c>
      <c r="BN216">
        <v>17057</v>
      </c>
      <c r="BO216">
        <v>35644</v>
      </c>
      <c r="BP216">
        <v>52701</v>
      </c>
      <c r="BQ216">
        <v>11654</v>
      </c>
      <c r="BR216">
        <v>22619</v>
      </c>
      <c r="BS216">
        <v>34273</v>
      </c>
      <c r="BT216">
        <v>18428</v>
      </c>
    </row>
    <row r="217" spans="3:72" x14ac:dyDescent="0.3">
      <c r="C217" t="s">
        <v>308</v>
      </c>
      <c r="D217">
        <v>-2.9702999999999999</v>
      </c>
      <c r="E217">
        <v>1.7020999999999999</v>
      </c>
      <c r="G217" t="s">
        <v>308</v>
      </c>
      <c r="BL217" t="s">
        <v>3127</v>
      </c>
      <c r="BM217" t="s">
        <v>3128</v>
      </c>
      <c r="BN217">
        <v>315778</v>
      </c>
      <c r="BO217">
        <v>742760</v>
      </c>
      <c r="BP217">
        <v>1058538</v>
      </c>
      <c r="BQ217">
        <v>53998</v>
      </c>
      <c r="BR217">
        <v>158491</v>
      </c>
      <c r="BS217">
        <v>212489</v>
      </c>
      <c r="BT217">
        <v>846049</v>
      </c>
    </row>
    <row r="218" spans="3:72" x14ac:dyDescent="0.3">
      <c r="C218" t="s">
        <v>309</v>
      </c>
      <c r="D218">
        <v>-2.0137999999999998</v>
      </c>
      <c r="E218">
        <v>-3.367</v>
      </c>
      <c r="G218" t="s">
        <v>309</v>
      </c>
      <c r="BL218" t="s">
        <v>3129</v>
      </c>
      <c r="BM218" t="s">
        <v>3130</v>
      </c>
      <c r="BN218">
        <v>108801</v>
      </c>
      <c r="BO218">
        <v>39022</v>
      </c>
      <c r="BP218">
        <v>147823</v>
      </c>
      <c r="BQ218">
        <v>10581</v>
      </c>
      <c r="BR218">
        <v>10304</v>
      </c>
      <c r="BS218">
        <v>20885</v>
      </c>
      <c r="BT218">
        <v>126938</v>
      </c>
    </row>
    <row r="219" spans="3:72" x14ac:dyDescent="0.3">
      <c r="C219" t="s">
        <v>310</v>
      </c>
      <c r="D219">
        <v>-4.4858000000000002</v>
      </c>
      <c r="E219">
        <v>1.7694000000000001</v>
      </c>
      <c r="G219" t="s">
        <v>310</v>
      </c>
      <c r="BL219" t="s">
        <v>3131</v>
      </c>
      <c r="BM219" t="s">
        <v>3132</v>
      </c>
      <c r="BN219">
        <v>475559</v>
      </c>
      <c r="BO219">
        <v>865836</v>
      </c>
      <c r="BP219">
        <v>1341395</v>
      </c>
      <c r="BQ219">
        <v>90384</v>
      </c>
      <c r="BR219">
        <v>253326</v>
      </c>
      <c r="BS219">
        <v>343710</v>
      </c>
      <c r="BT219">
        <v>997685</v>
      </c>
    </row>
    <row r="220" spans="3:72" x14ac:dyDescent="0.3">
      <c r="C220" t="s">
        <v>311</v>
      </c>
      <c r="D220">
        <v>0.94689999999999996</v>
      </c>
      <c r="E220">
        <v>-3.7370999999999999</v>
      </c>
      <c r="G220" t="s">
        <v>311</v>
      </c>
      <c r="BL220" t="s">
        <v>3133</v>
      </c>
      <c r="BM220" t="s">
        <v>3134</v>
      </c>
      <c r="BN220">
        <v>34022</v>
      </c>
      <c r="BO220">
        <v>266882</v>
      </c>
      <c r="BP220">
        <v>300904</v>
      </c>
      <c r="BQ220">
        <v>0</v>
      </c>
      <c r="BR220">
        <v>88267</v>
      </c>
      <c r="BS220">
        <v>88267</v>
      </c>
      <c r="BT220">
        <v>212638</v>
      </c>
    </row>
    <row r="221" spans="3:72" x14ac:dyDescent="0.3">
      <c r="C221" t="s">
        <v>312</v>
      </c>
      <c r="D221">
        <v>-1.9247000000000001</v>
      </c>
      <c r="E221">
        <v>-2.1027</v>
      </c>
      <c r="G221" t="s">
        <v>312</v>
      </c>
      <c r="BL221" t="s">
        <v>3135</v>
      </c>
      <c r="BM221" t="s">
        <v>3136</v>
      </c>
      <c r="BN221">
        <v>194027</v>
      </c>
      <c r="BO221">
        <v>293413</v>
      </c>
      <c r="BP221">
        <v>487440</v>
      </c>
      <c r="BQ221">
        <v>63853</v>
      </c>
      <c r="BR221">
        <v>30007</v>
      </c>
      <c r="BS221">
        <v>93860</v>
      </c>
      <c r="BT221">
        <v>393580</v>
      </c>
    </row>
    <row r="222" spans="3:72" x14ac:dyDescent="0.3">
      <c r="C222" t="s">
        <v>313</v>
      </c>
      <c r="D222">
        <v>2.8952</v>
      </c>
      <c r="E222">
        <v>-2.8955000000000002</v>
      </c>
      <c r="G222" t="s">
        <v>313</v>
      </c>
      <c r="BL222" t="s">
        <v>3137</v>
      </c>
      <c r="BM222" t="s">
        <v>3138</v>
      </c>
      <c r="BN222">
        <v>21493</v>
      </c>
      <c r="BO222">
        <v>31460</v>
      </c>
      <c r="BP222">
        <v>52953</v>
      </c>
      <c r="BQ222">
        <v>9208</v>
      </c>
      <c r="BR222">
        <v>20946</v>
      </c>
      <c r="BS222">
        <v>30154</v>
      </c>
      <c r="BT222">
        <v>22799</v>
      </c>
    </row>
    <row r="223" spans="3:72" x14ac:dyDescent="0.3">
      <c r="C223" t="s">
        <v>314</v>
      </c>
      <c r="D223">
        <v>2.5714999999999999</v>
      </c>
      <c r="E223">
        <v>3.8111000000000002</v>
      </c>
      <c r="G223" t="s">
        <v>314</v>
      </c>
      <c r="BL223" t="s">
        <v>3139</v>
      </c>
      <c r="BM223" t="s">
        <v>3140</v>
      </c>
      <c r="BN223">
        <v>10797</v>
      </c>
      <c r="BO223">
        <v>9069</v>
      </c>
      <c r="BP223">
        <v>19866</v>
      </c>
      <c r="BQ223">
        <v>4480</v>
      </c>
      <c r="BR223">
        <v>4929</v>
      </c>
      <c r="BS223">
        <v>9409</v>
      </c>
      <c r="BT223">
        <v>10457</v>
      </c>
    </row>
    <row r="224" spans="3:72" x14ac:dyDescent="0.3">
      <c r="C224" t="s">
        <v>315</v>
      </c>
      <c r="D224">
        <v>2.7241</v>
      </c>
      <c r="E224">
        <v>3.5903999999999998</v>
      </c>
      <c r="G224" t="s">
        <v>315</v>
      </c>
      <c r="BL224" t="s">
        <v>3141</v>
      </c>
      <c r="BM224" t="s">
        <v>3142</v>
      </c>
      <c r="BN224">
        <v>7533</v>
      </c>
      <c r="BO224">
        <v>9164</v>
      </c>
      <c r="BP224">
        <v>16697</v>
      </c>
      <c r="BQ224">
        <v>4802</v>
      </c>
      <c r="BR224">
        <v>3807</v>
      </c>
      <c r="BS224">
        <v>8609</v>
      </c>
      <c r="BT224">
        <v>8088</v>
      </c>
    </row>
    <row r="225" spans="3:72" x14ac:dyDescent="0.3">
      <c r="C225" t="s">
        <v>316</v>
      </c>
      <c r="D225">
        <v>-3.3334999999999999</v>
      </c>
      <c r="E225">
        <v>0.94610000000000005</v>
      </c>
      <c r="G225" t="s">
        <v>316</v>
      </c>
      <c r="BL225" t="s">
        <v>3143</v>
      </c>
      <c r="BM225" t="s">
        <v>3144</v>
      </c>
      <c r="BN225">
        <v>491870</v>
      </c>
      <c r="BO225">
        <v>1150268</v>
      </c>
      <c r="BP225">
        <v>1642138</v>
      </c>
      <c r="BQ225">
        <v>170818</v>
      </c>
      <c r="BR225">
        <v>491312</v>
      </c>
      <c r="BS225">
        <v>662130</v>
      </c>
      <c r="BT225">
        <v>980008</v>
      </c>
    </row>
    <row r="226" spans="3:72" x14ac:dyDescent="0.3">
      <c r="C226" t="s">
        <v>317</v>
      </c>
      <c r="D226">
        <v>-4.4443999999999999</v>
      </c>
      <c r="E226">
        <v>2.7475999999999998</v>
      </c>
      <c r="G226" t="s">
        <v>317</v>
      </c>
      <c r="BL226" t="s">
        <v>3145</v>
      </c>
      <c r="BM226" t="s">
        <v>3146</v>
      </c>
      <c r="BN226">
        <v>10591</v>
      </c>
      <c r="BO226">
        <v>16375</v>
      </c>
      <c r="BP226">
        <v>26966</v>
      </c>
      <c r="BQ226">
        <v>9609</v>
      </c>
      <c r="BR226">
        <v>858</v>
      </c>
      <c r="BS226">
        <v>10467</v>
      </c>
      <c r="BT226">
        <v>16499</v>
      </c>
    </row>
    <row r="227" spans="3:72" x14ac:dyDescent="0.3">
      <c r="C227" t="s">
        <v>318</v>
      </c>
      <c r="D227">
        <v>-4.0993000000000004</v>
      </c>
      <c r="E227">
        <v>2.8075000000000001</v>
      </c>
      <c r="G227" t="s">
        <v>318</v>
      </c>
      <c r="BL227" t="s">
        <v>3147</v>
      </c>
      <c r="BM227" t="s">
        <v>3148</v>
      </c>
      <c r="BN227">
        <v>120369</v>
      </c>
      <c r="BO227">
        <v>388681</v>
      </c>
      <c r="BP227">
        <v>509050</v>
      </c>
      <c r="BQ227">
        <v>71211</v>
      </c>
      <c r="BR227">
        <v>82494</v>
      </c>
      <c r="BS227">
        <v>153706</v>
      </c>
      <c r="BT227">
        <v>355345</v>
      </c>
    </row>
    <row r="228" spans="3:72" x14ac:dyDescent="0.3">
      <c r="C228" t="s">
        <v>319</v>
      </c>
      <c r="D228">
        <v>-2.1432000000000002</v>
      </c>
      <c r="E228">
        <v>3.0259999999999998</v>
      </c>
      <c r="G228" t="s">
        <v>319</v>
      </c>
      <c r="BL228" t="s">
        <v>3149</v>
      </c>
      <c r="BM228" t="s">
        <v>3150</v>
      </c>
      <c r="BN228">
        <v>6770</v>
      </c>
      <c r="BO228">
        <v>12386</v>
      </c>
      <c r="BP228">
        <v>19156</v>
      </c>
      <c r="BQ228">
        <v>4650</v>
      </c>
      <c r="BR228">
        <v>5706</v>
      </c>
      <c r="BS228">
        <v>10356</v>
      </c>
      <c r="BT228">
        <v>8800</v>
      </c>
    </row>
    <row r="229" spans="3:72" x14ac:dyDescent="0.3">
      <c r="C229" t="s">
        <v>320</v>
      </c>
      <c r="D229">
        <v>1.9944999999999999</v>
      </c>
      <c r="E229">
        <v>3.6084999999999998</v>
      </c>
      <c r="G229" t="s">
        <v>320</v>
      </c>
      <c r="BL229" t="s">
        <v>3151</v>
      </c>
      <c r="BM229" t="s">
        <v>3152</v>
      </c>
      <c r="BN229">
        <v>8635</v>
      </c>
      <c r="BO229">
        <v>29301</v>
      </c>
      <c r="BP229">
        <v>37936</v>
      </c>
      <c r="BQ229">
        <v>6464</v>
      </c>
      <c r="BR229">
        <v>12103</v>
      </c>
      <c r="BS229">
        <v>18567</v>
      </c>
      <c r="BT229">
        <v>19369</v>
      </c>
    </row>
    <row r="230" spans="3:72" x14ac:dyDescent="0.3">
      <c r="C230" t="s">
        <v>321</v>
      </c>
      <c r="D230">
        <v>-2.7187999999999999</v>
      </c>
      <c r="E230">
        <v>3.3679000000000001</v>
      </c>
      <c r="G230" t="s">
        <v>321</v>
      </c>
      <c r="BL230" t="s">
        <v>3153</v>
      </c>
      <c r="BM230" t="s">
        <v>3154</v>
      </c>
      <c r="BN230">
        <v>51366</v>
      </c>
      <c r="BO230">
        <v>24050</v>
      </c>
      <c r="BP230">
        <v>75416</v>
      </c>
      <c r="BQ230">
        <v>2971</v>
      </c>
      <c r="BR230">
        <v>21088</v>
      </c>
      <c r="BS230">
        <v>24059</v>
      </c>
      <c r="BT230">
        <v>51357</v>
      </c>
    </row>
    <row r="231" spans="3:72" x14ac:dyDescent="0.3">
      <c r="C231" t="s">
        <v>322</v>
      </c>
      <c r="D231">
        <v>-2.8753000000000002</v>
      </c>
      <c r="E231">
        <v>2.5655999999999999</v>
      </c>
      <c r="G231" t="s">
        <v>322</v>
      </c>
      <c r="BL231" t="s">
        <v>3155</v>
      </c>
      <c r="BM231" t="s">
        <v>3156</v>
      </c>
      <c r="BN231">
        <v>341188</v>
      </c>
      <c r="BO231">
        <v>102783</v>
      </c>
      <c r="BP231">
        <v>443971</v>
      </c>
      <c r="BQ231">
        <v>39421</v>
      </c>
      <c r="BR231">
        <v>3700</v>
      </c>
      <c r="BS231">
        <v>43121</v>
      </c>
      <c r="BT231">
        <v>400849</v>
      </c>
    </row>
    <row r="232" spans="3:72" x14ac:dyDescent="0.3">
      <c r="C232" t="s">
        <v>323</v>
      </c>
      <c r="D232">
        <v>-0.54579999999999995</v>
      </c>
      <c r="E232">
        <v>3.5127999999999999</v>
      </c>
      <c r="G232" t="s">
        <v>323</v>
      </c>
      <c r="BL232" t="s">
        <v>3157</v>
      </c>
      <c r="BM232" t="s">
        <v>3158</v>
      </c>
      <c r="BN232">
        <v>1570</v>
      </c>
      <c r="BO232">
        <v>75427</v>
      </c>
      <c r="BP232">
        <v>76997</v>
      </c>
      <c r="BQ232">
        <v>0</v>
      </c>
      <c r="BR232">
        <v>148</v>
      </c>
      <c r="BS232">
        <v>148</v>
      </c>
      <c r="BT232">
        <v>76849</v>
      </c>
    </row>
    <row r="233" spans="3:72" x14ac:dyDescent="0.3">
      <c r="C233" t="s">
        <v>324</v>
      </c>
      <c r="D233">
        <v>1.768</v>
      </c>
      <c r="E233">
        <v>4.5366</v>
      </c>
      <c r="G233" t="s">
        <v>324</v>
      </c>
      <c r="BL233" t="s">
        <v>3159</v>
      </c>
      <c r="BM233" t="s">
        <v>3160</v>
      </c>
      <c r="BN233">
        <v>220519</v>
      </c>
      <c r="BO233">
        <v>279119</v>
      </c>
      <c r="BP233">
        <v>499638</v>
      </c>
      <c r="BQ233">
        <v>62139</v>
      </c>
      <c r="BR233">
        <v>71171</v>
      </c>
      <c r="BS233">
        <v>133310</v>
      </c>
      <c r="BT233">
        <v>366328</v>
      </c>
    </row>
    <row r="234" spans="3:72" x14ac:dyDescent="0.3">
      <c r="C234" t="s">
        <v>325</v>
      </c>
      <c r="D234">
        <v>3.7976000000000001</v>
      </c>
      <c r="E234">
        <v>-3.3018000000000001</v>
      </c>
      <c r="G234" t="s">
        <v>325</v>
      </c>
      <c r="BL234" t="s">
        <v>3161</v>
      </c>
      <c r="BM234" t="s">
        <v>3162</v>
      </c>
      <c r="BN234">
        <v>13939</v>
      </c>
      <c r="BO234">
        <v>18749</v>
      </c>
      <c r="BP234">
        <v>32688</v>
      </c>
      <c r="BQ234">
        <v>7499</v>
      </c>
      <c r="BR234">
        <v>14322</v>
      </c>
      <c r="BS234">
        <v>21821</v>
      </c>
      <c r="BT234">
        <v>10867</v>
      </c>
    </row>
    <row r="235" spans="3:72" x14ac:dyDescent="0.3">
      <c r="C235" t="s">
        <v>326</v>
      </c>
      <c r="D235">
        <v>1.9964999999999999</v>
      </c>
      <c r="E235">
        <v>-4.0167000000000002</v>
      </c>
      <c r="G235" t="s">
        <v>326</v>
      </c>
      <c r="BL235" t="s">
        <v>3163</v>
      </c>
      <c r="BM235" t="s">
        <v>3164</v>
      </c>
      <c r="BN235">
        <v>10263</v>
      </c>
      <c r="BO235">
        <v>21143</v>
      </c>
      <c r="BP235">
        <v>31406</v>
      </c>
      <c r="BQ235">
        <v>6534</v>
      </c>
      <c r="BR235">
        <v>8786</v>
      </c>
      <c r="BS235">
        <v>15320</v>
      </c>
      <c r="BT235">
        <v>16086</v>
      </c>
    </row>
    <row r="236" spans="3:72" x14ac:dyDescent="0.3">
      <c r="C236" t="s">
        <v>327</v>
      </c>
      <c r="D236">
        <v>3.8839000000000001</v>
      </c>
      <c r="E236">
        <v>1.7637</v>
      </c>
      <c r="G236" t="s">
        <v>327</v>
      </c>
      <c r="BL236" t="s">
        <v>3165</v>
      </c>
      <c r="BM236" t="s">
        <v>3166</v>
      </c>
      <c r="BN236">
        <v>14985</v>
      </c>
      <c r="BO236">
        <v>24190</v>
      </c>
      <c r="BP236">
        <v>39175</v>
      </c>
      <c r="BQ236">
        <v>10870</v>
      </c>
      <c r="BR236">
        <v>6706</v>
      </c>
      <c r="BS236">
        <v>17576</v>
      </c>
      <c r="BT236">
        <v>21599</v>
      </c>
    </row>
    <row r="237" spans="3:72" x14ac:dyDescent="0.3">
      <c r="C237" t="s">
        <v>328</v>
      </c>
      <c r="D237">
        <v>-1.6852</v>
      </c>
      <c r="E237">
        <v>-3.6070000000000002</v>
      </c>
      <c r="G237" t="s">
        <v>328</v>
      </c>
      <c r="BL237" t="s">
        <v>3167</v>
      </c>
      <c r="BM237" t="s">
        <v>3168</v>
      </c>
      <c r="BN237">
        <v>110533</v>
      </c>
      <c r="BO237">
        <v>237499</v>
      </c>
      <c r="BP237">
        <v>348032</v>
      </c>
      <c r="BQ237">
        <v>28519</v>
      </c>
      <c r="BR237">
        <v>77102</v>
      </c>
      <c r="BS237">
        <v>105621</v>
      </c>
      <c r="BT237">
        <v>242411</v>
      </c>
    </row>
    <row r="238" spans="3:72" x14ac:dyDescent="0.3">
      <c r="C238" t="s">
        <v>329</v>
      </c>
      <c r="D238">
        <v>-3.6442999999999999</v>
      </c>
      <c r="E238">
        <v>2.6861999999999999</v>
      </c>
      <c r="G238" t="s">
        <v>329</v>
      </c>
      <c r="BL238" t="s">
        <v>3169</v>
      </c>
      <c r="BM238" t="s">
        <v>3170</v>
      </c>
      <c r="BN238">
        <v>194244</v>
      </c>
      <c r="BO238">
        <v>272399</v>
      </c>
      <c r="BP238">
        <v>466644</v>
      </c>
      <c r="BQ238">
        <v>43211</v>
      </c>
      <c r="BR238">
        <v>30559</v>
      </c>
      <c r="BS238">
        <v>73770</v>
      </c>
      <c r="BT238">
        <v>392874</v>
      </c>
    </row>
    <row r="239" spans="3:72" x14ac:dyDescent="0.3">
      <c r="C239" t="s">
        <v>330</v>
      </c>
      <c r="D239">
        <v>-2.7044000000000001</v>
      </c>
      <c r="E239">
        <v>-2.9175</v>
      </c>
      <c r="G239" t="s">
        <v>330</v>
      </c>
      <c r="BL239" t="s">
        <v>3171</v>
      </c>
      <c r="BM239" t="s">
        <v>3172</v>
      </c>
      <c r="BN239">
        <v>6484</v>
      </c>
      <c r="BO239">
        <v>21662</v>
      </c>
      <c r="BP239">
        <v>28146</v>
      </c>
      <c r="BQ239">
        <v>10017</v>
      </c>
      <c r="BR239">
        <v>1771</v>
      </c>
      <c r="BS239">
        <v>11788</v>
      </c>
      <c r="BT239">
        <v>16358</v>
      </c>
    </row>
    <row r="240" spans="3:72" x14ac:dyDescent="0.3">
      <c r="C240" t="s">
        <v>331</v>
      </c>
      <c r="D240">
        <v>-5.1329000000000002</v>
      </c>
      <c r="E240">
        <v>-3.3834</v>
      </c>
      <c r="G240" t="s">
        <v>331</v>
      </c>
      <c r="BL240" t="s">
        <v>3173</v>
      </c>
      <c r="BM240" t="s">
        <v>3174</v>
      </c>
      <c r="BN240">
        <v>48050</v>
      </c>
      <c r="BO240">
        <v>33441</v>
      </c>
      <c r="BP240">
        <v>81491</v>
      </c>
      <c r="BQ240">
        <v>11877</v>
      </c>
      <c r="BR240">
        <v>48894</v>
      </c>
      <c r="BS240">
        <v>60771</v>
      </c>
      <c r="BT240">
        <v>20720</v>
      </c>
    </row>
    <row r="241" spans="3:72" x14ac:dyDescent="0.3">
      <c r="C241" t="s">
        <v>332</v>
      </c>
      <c r="D241">
        <v>1.0652999999999999</v>
      </c>
      <c r="E241">
        <v>-2.2679</v>
      </c>
      <c r="G241" t="s">
        <v>332</v>
      </c>
      <c r="BL241" t="s">
        <v>3175</v>
      </c>
      <c r="BM241" t="s">
        <v>3176</v>
      </c>
      <c r="BN241">
        <v>3350</v>
      </c>
      <c r="BO241">
        <v>1379</v>
      </c>
      <c r="BP241">
        <v>4729</v>
      </c>
      <c r="BQ241">
        <v>214</v>
      </c>
      <c r="BR241">
        <v>1156</v>
      </c>
      <c r="BS241">
        <v>1370</v>
      </c>
      <c r="BT241">
        <v>3359</v>
      </c>
    </row>
    <row r="242" spans="3:72" x14ac:dyDescent="0.3">
      <c r="C242" t="s">
        <v>333</v>
      </c>
      <c r="D242">
        <v>-2.1294</v>
      </c>
      <c r="E242">
        <v>2.7303999999999999</v>
      </c>
      <c r="G242" t="s">
        <v>333</v>
      </c>
      <c r="BL242" t="s">
        <v>3177</v>
      </c>
      <c r="BM242" t="s">
        <v>3178</v>
      </c>
      <c r="BN242">
        <v>15325</v>
      </c>
      <c r="BO242">
        <v>24223</v>
      </c>
      <c r="BP242">
        <v>39548</v>
      </c>
      <c r="BQ242">
        <v>6515</v>
      </c>
      <c r="BR242">
        <v>15610</v>
      </c>
      <c r="BS242">
        <v>22125</v>
      </c>
      <c r="BT242">
        <v>17423</v>
      </c>
    </row>
    <row r="243" spans="3:72" x14ac:dyDescent="0.3">
      <c r="C243" t="s">
        <v>334</v>
      </c>
      <c r="D243">
        <v>-2.8498999999999999</v>
      </c>
      <c r="E243">
        <v>-4.9084000000000003</v>
      </c>
      <c r="G243" t="s">
        <v>334</v>
      </c>
      <c r="BL243" t="s">
        <v>3179</v>
      </c>
      <c r="BM243" t="s">
        <v>3180</v>
      </c>
      <c r="BN243">
        <v>207407</v>
      </c>
      <c r="BO243">
        <v>415377</v>
      </c>
      <c r="BP243">
        <v>622784</v>
      </c>
      <c r="BQ243">
        <v>84646</v>
      </c>
      <c r="BR243">
        <v>93217</v>
      </c>
      <c r="BS243">
        <v>177863</v>
      </c>
      <c r="BT243">
        <v>444921</v>
      </c>
    </row>
    <row r="244" spans="3:72" x14ac:dyDescent="0.3">
      <c r="C244" t="s">
        <v>335</v>
      </c>
      <c r="D244">
        <v>-3.4024000000000001</v>
      </c>
      <c r="E244">
        <v>-3.0312999999999999</v>
      </c>
      <c r="G244" t="s">
        <v>335</v>
      </c>
      <c r="BL244" t="s">
        <v>3181</v>
      </c>
      <c r="BM244" t="s">
        <v>3182</v>
      </c>
      <c r="BN244">
        <v>18203</v>
      </c>
      <c r="BO244">
        <v>28592</v>
      </c>
      <c r="BP244">
        <v>46795</v>
      </c>
      <c r="BQ244">
        <v>8168</v>
      </c>
      <c r="BR244">
        <v>16936</v>
      </c>
      <c r="BS244">
        <v>25104</v>
      </c>
      <c r="BT244">
        <v>21691</v>
      </c>
    </row>
    <row r="245" spans="3:72" x14ac:dyDescent="0.3">
      <c r="C245" t="s">
        <v>336</v>
      </c>
      <c r="D245">
        <v>2.3868999999999998</v>
      </c>
      <c r="E245">
        <v>3.4679000000000002</v>
      </c>
      <c r="G245" t="s">
        <v>336</v>
      </c>
      <c r="BL245" t="s">
        <v>3183</v>
      </c>
      <c r="BM245" t="s">
        <v>3184</v>
      </c>
      <c r="BN245">
        <v>300689</v>
      </c>
      <c r="BO245">
        <v>556400</v>
      </c>
      <c r="BP245">
        <v>857089</v>
      </c>
      <c r="BQ245">
        <v>165733</v>
      </c>
      <c r="BR245">
        <v>74500</v>
      </c>
      <c r="BS245">
        <v>240233</v>
      </c>
      <c r="BT245">
        <v>616856</v>
      </c>
    </row>
    <row r="246" spans="3:72" x14ac:dyDescent="0.3">
      <c r="C246" t="s">
        <v>337</v>
      </c>
      <c r="D246">
        <v>-3.8119000000000001</v>
      </c>
      <c r="E246">
        <v>4.0525000000000002</v>
      </c>
      <c r="G246" t="s">
        <v>337</v>
      </c>
      <c r="BL246" t="s">
        <v>3185</v>
      </c>
      <c r="BM246" t="s">
        <v>3186</v>
      </c>
      <c r="BN246">
        <v>493704</v>
      </c>
      <c r="BO246">
        <v>1048854</v>
      </c>
      <c r="BP246">
        <v>1542558</v>
      </c>
      <c r="BQ246">
        <v>98337</v>
      </c>
      <c r="BR246">
        <v>306987</v>
      </c>
      <c r="BS246">
        <v>405324</v>
      </c>
      <c r="BT246">
        <v>1137234</v>
      </c>
    </row>
    <row r="247" spans="3:72" x14ac:dyDescent="0.3">
      <c r="C247" t="s">
        <v>338</v>
      </c>
      <c r="D247">
        <v>-1.5074000000000001</v>
      </c>
      <c r="E247">
        <v>-2.4194</v>
      </c>
      <c r="G247" t="s">
        <v>338</v>
      </c>
      <c r="BL247" t="s">
        <v>3187</v>
      </c>
      <c r="BM247" t="s">
        <v>3188</v>
      </c>
      <c r="BN247">
        <v>164345</v>
      </c>
      <c r="BO247">
        <v>39220</v>
      </c>
      <c r="BP247">
        <v>203565</v>
      </c>
      <c r="BQ247">
        <v>8248</v>
      </c>
      <c r="BR247">
        <v>1418</v>
      </c>
      <c r="BS247">
        <v>9666</v>
      </c>
      <c r="BT247">
        <v>193899</v>
      </c>
    </row>
    <row r="248" spans="3:72" x14ac:dyDescent="0.3">
      <c r="C248" t="s">
        <v>339</v>
      </c>
      <c r="D248">
        <v>4.0694999999999997</v>
      </c>
      <c r="E248">
        <v>3.2201</v>
      </c>
      <c r="G248" t="s">
        <v>339</v>
      </c>
      <c r="BL248" t="s">
        <v>3189</v>
      </c>
      <c r="BM248" t="s">
        <v>3190</v>
      </c>
      <c r="BN248">
        <v>11309</v>
      </c>
      <c r="BO248">
        <v>42590</v>
      </c>
      <c r="BP248">
        <v>53899</v>
      </c>
      <c r="BQ248">
        <v>11904</v>
      </c>
      <c r="BR248">
        <v>33607</v>
      </c>
      <c r="BS248">
        <v>45511</v>
      </c>
      <c r="BT248">
        <v>8388</v>
      </c>
    </row>
    <row r="249" spans="3:72" x14ac:dyDescent="0.3">
      <c r="C249" t="s">
        <v>340</v>
      </c>
      <c r="D249">
        <v>1.3842000000000001</v>
      </c>
      <c r="E249">
        <v>2.452</v>
      </c>
      <c r="G249" t="s">
        <v>340</v>
      </c>
      <c r="BL249" t="s">
        <v>3191</v>
      </c>
      <c r="BM249" t="s">
        <v>3192</v>
      </c>
      <c r="BN249">
        <v>5128</v>
      </c>
      <c r="BO249">
        <v>184973</v>
      </c>
      <c r="BP249">
        <v>190101</v>
      </c>
      <c r="BQ249">
        <v>66505</v>
      </c>
      <c r="BR249">
        <v>0</v>
      </c>
      <c r="BS249">
        <v>66505</v>
      </c>
      <c r="BT249">
        <v>123596</v>
      </c>
    </row>
    <row r="250" spans="3:72" x14ac:dyDescent="0.3">
      <c r="C250" t="s">
        <v>341</v>
      </c>
      <c r="D250">
        <v>-2.1419000000000001</v>
      </c>
      <c r="E250">
        <v>2.9885999999999999</v>
      </c>
      <c r="G250" t="s">
        <v>341</v>
      </c>
      <c r="BL250" t="s">
        <v>3193</v>
      </c>
      <c r="BM250" t="s">
        <v>3194</v>
      </c>
      <c r="BN250">
        <v>16115</v>
      </c>
      <c r="BO250">
        <v>9379</v>
      </c>
      <c r="BP250">
        <v>25494</v>
      </c>
      <c r="BQ250">
        <v>14600</v>
      </c>
      <c r="BR250">
        <v>0</v>
      </c>
      <c r="BS250">
        <v>14600</v>
      </c>
      <c r="BT250">
        <v>10894</v>
      </c>
    </row>
    <row r="251" spans="3:72" x14ac:dyDescent="0.3">
      <c r="C251" t="s">
        <v>342</v>
      </c>
      <c r="D251">
        <v>2.8279999999999998</v>
      </c>
      <c r="E251">
        <v>-2.2397</v>
      </c>
      <c r="G251" t="s">
        <v>342</v>
      </c>
      <c r="BL251" t="s">
        <v>3195</v>
      </c>
      <c r="BM251" t="s">
        <v>3196</v>
      </c>
      <c r="BN251">
        <v>66643</v>
      </c>
      <c r="BO251">
        <v>221799</v>
      </c>
      <c r="BP251">
        <v>288442</v>
      </c>
      <c r="BQ251">
        <v>11241</v>
      </c>
      <c r="BR251">
        <v>66078</v>
      </c>
      <c r="BS251">
        <v>77319</v>
      </c>
      <c r="BT251">
        <v>211122</v>
      </c>
    </row>
    <row r="252" spans="3:72" x14ac:dyDescent="0.3">
      <c r="C252" t="s">
        <v>343</v>
      </c>
      <c r="D252">
        <v>-2.2063999999999999</v>
      </c>
      <c r="E252">
        <v>-3.9060999999999999</v>
      </c>
      <c r="G252" t="s">
        <v>343</v>
      </c>
      <c r="BL252" t="s">
        <v>3197</v>
      </c>
      <c r="BM252" t="s">
        <v>3198</v>
      </c>
      <c r="BN252">
        <v>15929</v>
      </c>
      <c r="BO252">
        <v>29712</v>
      </c>
      <c r="BP252">
        <v>45641</v>
      </c>
      <c r="BQ252">
        <v>9256</v>
      </c>
      <c r="BR252">
        <v>13888</v>
      </c>
      <c r="BS252">
        <v>23144</v>
      </c>
      <c r="BT252">
        <v>22497</v>
      </c>
    </row>
    <row r="253" spans="3:72" x14ac:dyDescent="0.3">
      <c r="C253" t="s">
        <v>344</v>
      </c>
      <c r="D253">
        <v>-3.5737999999999999</v>
      </c>
      <c r="E253">
        <v>-2.891</v>
      </c>
      <c r="G253" t="s">
        <v>344</v>
      </c>
      <c r="BL253" t="s">
        <v>3199</v>
      </c>
      <c r="BM253" t="s">
        <v>3200</v>
      </c>
      <c r="BN253">
        <v>8732</v>
      </c>
      <c r="BO253">
        <v>17859</v>
      </c>
      <c r="BP253">
        <v>26591</v>
      </c>
      <c r="BQ253">
        <v>3631</v>
      </c>
      <c r="BR253">
        <v>7712</v>
      </c>
      <c r="BS253">
        <v>11343</v>
      </c>
      <c r="BT253">
        <v>15248</v>
      </c>
    </row>
    <row r="254" spans="3:72" x14ac:dyDescent="0.3">
      <c r="C254" t="s">
        <v>345</v>
      </c>
      <c r="D254">
        <v>-1.9389000000000001</v>
      </c>
      <c r="E254">
        <v>-5.2739000000000003</v>
      </c>
      <c r="G254" t="s">
        <v>345</v>
      </c>
      <c r="BL254" t="s">
        <v>3201</v>
      </c>
      <c r="BM254" t="s">
        <v>3202</v>
      </c>
      <c r="BN254">
        <v>158069</v>
      </c>
      <c r="BO254">
        <v>192708</v>
      </c>
      <c r="BP254">
        <v>350776</v>
      </c>
      <c r="BQ254">
        <v>25652</v>
      </c>
      <c r="BR254">
        <v>60510</v>
      </c>
      <c r="BS254">
        <v>86162</v>
      </c>
      <c r="BT254">
        <v>264615</v>
      </c>
    </row>
    <row r="255" spans="3:72" x14ac:dyDescent="0.3">
      <c r="C255" t="s">
        <v>346</v>
      </c>
      <c r="D255">
        <v>-2.3763000000000001</v>
      </c>
      <c r="E255">
        <v>2.6051000000000002</v>
      </c>
      <c r="G255" t="s">
        <v>346</v>
      </c>
      <c r="BL255" t="s">
        <v>3203</v>
      </c>
      <c r="BM255" t="s">
        <v>3204</v>
      </c>
      <c r="BN255">
        <v>1983</v>
      </c>
      <c r="BO255">
        <v>56714</v>
      </c>
      <c r="BP255">
        <v>58697</v>
      </c>
      <c r="BQ255">
        <v>14894</v>
      </c>
      <c r="BR255">
        <v>0</v>
      </c>
      <c r="BS255">
        <v>14894</v>
      </c>
      <c r="BT255">
        <v>43803</v>
      </c>
    </row>
    <row r="256" spans="3:72" x14ac:dyDescent="0.3">
      <c r="C256" t="s">
        <v>347</v>
      </c>
      <c r="D256">
        <v>-2.5901000000000001</v>
      </c>
      <c r="E256">
        <v>-3.3313999999999999</v>
      </c>
      <c r="G256" t="s">
        <v>347</v>
      </c>
      <c r="BL256" t="s">
        <v>3205</v>
      </c>
      <c r="BM256" t="s">
        <v>3206</v>
      </c>
      <c r="BN256">
        <v>154548</v>
      </c>
      <c r="BO256">
        <v>450122</v>
      </c>
      <c r="BP256">
        <v>604671</v>
      </c>
      <c r="BQ256">
        <v>18809</v>
      </c>
      <c r="BR256">
        <v>159818</v>
      </c>
      <c r="BS256">
        <v>178628</v>
      </c>
      <c r="BT256">
        <v>426043</v>
      </c>
    </row>
    <row r="257" spans="3:72" x14ac:dyDescent="0.3">
      <c r="C257" t="s">
        <v>348</v>
      </c>
      <c r="D257">
        <v>2.5165999999999999</v>
      </c>
      <c r="E257">
        <v>-4.157</v>
      </c>
      <c r="G257" t="s">
        <v>348</v>
      </c>
      <c r="BL257" t="s">
        <v>3207</v>
      </c>
      <c r="BM257" t="s">
        <v>3208</v>
      </c>
      <c r="BN257">
        <v>7676</v>
      </c>
      <c r="BO257">
        <v>86211</v>
      </c>
      <c r="BP257">
        <v>93887</v>
      </c>
      <c r="BQ257">
        <v>0</v>
      </c>
      <c r="BR257">
        <v>7431</v>
      </c>
      <c r="BS257">
        <v>7431</v>
      </c>
      <c r="BT257">
        <v>86456</v>
      </c>
    </row>
    <row r="258" spans="3:72" x14ac:dyDescent="0.3">
      <c r="C258" t="s">
        <v>349</v>
      </c>
      <c r="D258">
        <v>3.9742999999999999</v>
      </c>
      <c r="E258">
        <v>-2.6093000000000002</v>
      </c>
      <c r="G258" t="s">
        <v>349</v>
      </c>
      <c r="BL258" t="s">
        <v>3209</v>
      </c>
      <c r="BM258" t="s">
        <v>3210</v>
      </c>
      <c r="BN258">
        <v>73864</v>
      </c>
      <c r="BO258">
        <v>251275</v>
      </c>
      <c r="BP258">
        <v>325139</v>
      </c>
      <c r="BQ258">
        <v>53923</v>
      </c>
      <c r="BR258">
        <v>28976</v>
      </c>
      <c r="BS258">
        <v>82899</v>
      </c>
      <c r="BT258">
        <v>242240</v>
      </c>
    </row>
    <row r="259" spans="3:72" x14ac:dyDescent="0.3">
      <c r="C259" t="s">
        <v>350</v>
      </c>
      <c r="D259">
        <v>-1.7206999999999999</v>
      </c>
      <c r="E259">
        <v>4.5654000000000003</v>
      </c>
      <c r="G259" t="s">
        <v>350</v>
      </c>
      <c r="BL259" t="s">
        <v>3211</v>
      </c>
      <c r="BM259" t="s">
        <v>3212</v>
      </c>
      <c r="BN259">
        <v>213336</v>
      </c>
      <c r="BO259">
        <v>358881</v>
      </c>
      <c r="BP259">
        <v>572217</v>
      </c>
      <c r="BQ259">
        <v>55073</v>
      </c>
      <c r="BR259">
        <v>127135</v>
      </c>
      <c r="BS259">
        <v>182208</v>
      </c>
      <c r="BT259">
        <v>390009</v>
      </c>
    </row>
    <row r="260" spans="3:72" x14ac:dyDescent="0.3">
      <c r="C260" t="s">
        <v>351</v>
      </c>
      <c r="D260">
        <v>-4.4383999999999997</v>
      </c>
      <c r="E260">
        <v>1.8936999999999999</v>
      </c>
      <c r="G260" t="s">
        <v>351</v>
      </c>
      <c r="BL260" t="s">
        <v>3213</v>
      </c>
      <c r="BM260" t="s">
        <v>3214</v>
      </c>
      <c r="BN260">
        <v>8219</v>
      </c>
      <c r="BO260">
        <v>10245</v>
      </c>
      <c r="BP260">
        <v>18464</v>
      </c>
      <c r="BQ260">
        <v>3586</v>
      </c>
      <c r="BR260">
        <v>4823</v>
      </c>
      <c r="BS260">
        <v>8409</v>
      </c>
      <c r="BT260">
        <v>10055</v>
      </c>
    </row>
    <row r="261" spans="3:72" x14ac:dyDescent="0.3">
      <c r="C261" t="s">
        <v>352</v>
      </c>
      <c r="D261">
        <v>4.0015000000000001</v>
      </c>
      <c r="E261">
        <v>2.7894999999999999</v>
      </c>
      <c r="G261" t="s">
        <v>352</v>
      </c>
      <c r="BL261" t="s">
        <v>3215</v>
      </c>
      <c r="BM261" t="s">
        <v>3216</v>
      </c>
      <c r="BN261">
        <v>5076</v>
      </c>
      <c r="BO261">
        <v>3824</v>
      </c>
      <c r="BP261">
        <v>8900</v>
      </c>
      <c r="BQ261">
        <v>1383</v>
      </c>
      <c r="BR261">
        <v>3890</v>
      </c>
      <c r="BS261">
        <v>5273</v>
      </c>
      <c r="BT261">
        <v>3627</v>
      </c>
    </row>
    <row r="262" spans="3:72" x14ac:dyDescent="0.3">
      <c r="C262" t="s">
        <v>353</v>
      </c>
      <c r="D262">
        <v>2.4474</v>
      </c>
      <c r="E262">
        <v>3.4977</v>
      </c>
      <c r="G262" t="s">
        <v>353</v>
      </c>
      <c r="BL262" t="s">
        <v>3217</v>
      </c>
      <c r="BM262" t="s">
        <v>3218</v>
      </c>
      <c r="BN262">
        <v>343778</v>
      </c>
      <c r="BO262">
        <v>616764</v>
      </c>
      <c r="BP262">
        <v>960542</v>
      </c>
      <c r="BQ262">
        <v>80456</v>
      </c>
      <c r="BR262">
        <v>106193</v>
      </c>
      <c r="BS262">
        <v>186649</v>
      </c>
      <c r="BT262">
        <v>773893</v>
      </c>
    </row>
    <row r="263" spans="3:72" x14ac:dyDescent="0.3">
      <c r="C263" t="s">
        <v>354</v>
      </c>
      <c r="D263">
        <v>2.2105999999999999</v>
      </c>
      <c r="E263">
        <v>3.7227999999999999</v>
      </c>
      <c r="G263" t="s">
        <v>354</v>
      </c>
      <c r="BL263" t="s">
        <v>3219</v>
      </c>
      <c r="BM263" t="s">
        <v>3220</v>
      </c>
      <c r="BN263">
        <v>26579</v>
      </c>
      <c r="BO263">
        <v>7330</v>
      </c>
      <c r="BP263">
        <v>33909</v>
      </c>
      <c r="BQ263">
        <v>694</v>
      </c>
      <c r="BR263">
        <v>5279</v>
      </c>
      <c r="BS263">
        <v>5973</v>
      </c>
      <c r="BT263">
        <v>27936</v>
      </c>
    </row>
    <row r="264" spans="3:72" x14ac:dyDescent="0.3">
      <c r="C264" t="s">
        <v>355</v>
      </c>
      <c r="D264">
        <v>1.923</v>
      </c>
      <c r="E264">
        <v>-3.3597999999999999</v>
      </c>
      <c r="G264" t="s">
        <v>355</v>
      </c>
      <c r="BL264" t="s">
        <v>3221</v>
      </c>
      <c r="BM264" t="s">
        <v>3222</v>
      </c>
      <c r="BN264">
        <v>143032</v>
      </c>
      <c r="BO264">
        <v>36985</v>
      </c>
      <c r="BP264">
        <v>180017</v>
      </c>
      <c r="BQ264">
        <v>9014</v>
      </c>
      <c r="BR264">
        <v>0</v>
      </c>
      <c r="BS264">
        <v>9014</v>
      </c>
      <c r="BT264">
        <v>171003</v>
      </c>
    </row>
    <row r="265" spans="3:72" x14ac:dyDescent="0.3">
      <c r="C265" t="s">
        <v>356</v>
      </c>
      <c r="D265">
        <v>3.9293</v>
      </c>
      <c r="E265">
        <v>-3.4455</v>
      </c>
      <c r="G265" t="s">
        <v>356</v>
      </c>
      <c r="BL265" t="s">
        <v>3223</v>
      </c>
      <c r="BM265" t="s">
        <v>3224</v>
      </c>
      <c r="BN265">
        <v>19817</v>
      </c>
      <c r="BO265">
        <v>4402</v>
      </c>
      <c r="BP265">
        <v>24219</v>
      </c>
      <c r="BQ265">
        <v>561</v>
      </c>
      <c r="BR265">
        <v>5620</v>
      </c>
      <c r="BS265">
        <v>6181</v>
      </c>
      <c r="BT265">
        <v>18038</v>
      </c>
    </row>
    <row r="266" spans="3:72" x14ac:dyDescent="0.3">
      <c r="C266" t="s">
        <v>357</v>
      </c>
      <c r="D266">
        <v>-2.2595999999999998</v>
      </c>
      <c r="E266">
        <v>-3.4548000000000001</v>
      </c>
      <c r="G266" t="s">
        <v>357</v>
      </c>
      <c r="BL266" t="s">
        <v>3225</v>
      </c>
      <c r="BM266" t="s">
        <v>3226</v>
      </c>
      <c r="BN266">
        <v>123308</v>
      </c>
      <c r="BO266">
        <v>35936</v>
      </c>
      <c r="BP266">
        <v>159243</v>
      </c>
      <c r="BQ266">
        <v>11569</v>
      </c>
      <c r="BR266">
        <v>2008</v>
      </c>
      <c r="BS266">
        <v>13577</v>
      </c>
      <c r="BT266">
        <v>145667</v>
      </c>
    </row>
    <row r="267" spans="3:72" x14ac:dyDescent="0.3">
      <c r="C267" t="s">
        <v>358</v>
      </c>
      <c r="D267">
        <v>-2.3845000000000001</v>
      </c>
      <c r="E267">
        <v>2.5962000000000001</v>
      </c>
      <c r="G267" t="s">
        <v>358</v>
      </c>
      <c r="BL267" t="s">
        <v>3227</v>
      </c>
      <c r="BM267" t="s">
        <v>3228</v>
      </c>
      <c r="BN267">
        <v>260896</v>
      </c>
      <c r="BO267">
        <v>335250</v>
      </c>
      <c r="BP267">
        <v>596146</v>
      </c>
      <c r="BQ267">
        <v>67402</v>
      </c>
      <c r="BR267">
        <v>69860</v>
      </c>
      <c r="BS267">
        <v>137262</v>
      </c>
      <c r="BT267">
        <v>458884</v>
      </c>
    </row>
    <row r="268" spans="3:72" x14ac:dyDescent="0.3">
      <c r="C268" t="s">
        <v>359</v>
      </c>
      <c r="D268">
        <v>-3.3730000000000002</v>
      </c>
      <c r="E268">
        <v>2.0821000000000001</v>
      </c>
      <c r="G268" t="s">
        <v>359</v>
      </c>
      <c r="BL268" t="s">
        <v>3229</v>
      </c>
      <c r="BM268" t="s">
        <v>3230</v>
      </c>
      <c r="BN268">
        <v>3616</v>
      </c>
      <c r="BO268">
        <v>2084</v>
      </c>
      <c r="BP268">
        <v>5700</v>
      </c>
      <c r="BQ268">
        <v>1201</v>
      </c>
      <c r="BR268">
        <v>1807</v>
      </c>
      <c r="BS268">
        <v>3008</v>
      </c>
      <c r="BT268">
        <v>2692</v>
      </c>
    </row>
    <row r="269" spans="3:72" x14ac:dyDescent="0.3">
      <c r="C269" t="s">
        <v>360</v>
      </c>
      <c r="D269">
        <v>2.7909999999999999</v>
      </c>
      <c r="E269">
        <v>-0.57130000000000003</v>
      </c>
      <c r="G269" t="s">
        <v>360</v>
      </c>
      <c r="BL269" t="s">
        <v>3231</v>
      </c>
      <c r="BM269" t="s">
        <v>3232</v>
      </c>
      <c r="BN269">
        <v>291047</v>
      </c>
      <c r="BO269">
        <v>49464</v>
      </c>
      <c r="BP269">
        <v>340511</v>
      </c>
      <c r="BQ269">
        <v>6333</v>
      </c>
      <c r="BR269">
        <v>10405</v>
      </c>
      <c r="BS269">
        <v>16738</v>
      </c>
      <c r="BT269">
        <v>323773</v>
      </c>
    </row>
    <row r="270" spans="3:72" x14ac:dyDescent="0.3">
      <c r="C270" t="s">
        <v>361</v>
      </c>
      <c r="D270">
        <v>-3.4314</v>
      </c>
      <c r="E270">
        <v>-4.0133000000000001</v>
      </c>
      <c r="G270" t="s">
        <v>361</v>
      </c>
      <c r="BL270" t="s">
        <v>3233</v>
      </c>
      <c r="BM270" t="s">
        <v>3234</v>
      </c>
      <c r="BN270">
        <v>25955</v>
      </c>
      <c r="BO270">
        <v>38267</v>
      </c>
      <c r="BP270">
        <v>64222</v>
      </c>
      <c r="BQ270">
        <v>16980</v>
      </c>
      <c r="BR270">
        <v>17013</v>
      </c>
      <c r="BS270">
        <v>33992</v>
      </c>
      <c r="BT270">
        <v>30229</v>
      </c>
    </row>
    <row r="271" spans="3:72" x14ac:dyDescent="0.3">
      <c r="C271" t="s">
        <v>362</v>
      </c>
      <c r="D271">
        <v>-2.7639999999999998</v>
      </c>
      <c r="E271">
        <v>3.7900999999999998</v>
      </c>
      <c r="G271" t="s">
        <v>362</v>
      </c>
      <c r="BL271" t="s">
        <v>3235</v>
      </c>
      <c r="BM271" t="s">
        <v>3236</v>
      </c>
      <c r="BN271">
        <v>246816</v>
      </c>
      <c r="BO271">
        <v>539868</v>
      </c>
      <c r="BP271">
        <v>786684</v>
      </c>
      <c r="BQ271">
        <v>133402</v>
      </c>
      <c r="BR271">
        <v>100245</v>
      </c>
      <c r="BS271">
        <v>233647</v>
      </c>
      <c r="BT271">
        <v>553037</v>
      </c>
    </row>
    <row r="272" spans="3:72" x14ac:dyDescent="0.3">
      <c r="C272" t="s">
        <v>363</v>
      </c>
      <c r="D272">
        <v>-3.3517999999999999</v>
      </c>
      <c r="E272">
        <v>-3.7483</v>
      </c>
      <c r="G272" t="s">
        <v>363</v>
      </c>
      <c r="BL272" t="s">
        <v>3237</v>
      </c>
      <c r="BM272" t="s">
        <v>3238</v>
      </c>
      <c r="BN272">
        <v>385912</v>
      </c>
      <c r="BO272">
        <v>887202</v>
      </c>
      <c r="BP272">
        <v>1273114</v>
      </c>
      <c r="BQ272">
        <v>82067</v>
      </c>
      <c r="BR272">
        <v>204132</v>
      </c>
      <c r="BS272">
        <v>286199</v>
      </c>
      <c r="BT272">
        <v>986915</v>
      </c>
    </row>
    <row r="273" spans="3:72" x14ac:dyDescent="0.3">
      <c r="C273" t="s">
        <v>364</v>
      </c>
      <c r="D273">
        <v>-4.1116999999999999</v>
      </c>
      <c r="E273">
        <v>-1.9338</v>
      </c>
      <c r="G273" t="s">
        <v>364</v>
      </c>
      <c r="BL273" t="s">
        <v>3239</v>
      </c>
      <c r="BM273" t="s">
        <v>3240</v>
      </c>
      <c r="BN273">
        <v>45492</v>
      </c>
      <c r="BO273">
        <v>15638</v>
      </c>
      <c r="BP273">
        <v>61130</v>
      </c>
      <c r="BQ273">
        <v>937</v>
      </c>
      <c r="BR273">
        <v>14639</v>
      </c>
      <c r="BS273">
        <v>15576</v>
      </c>
      <c r="BT273">
        <v>45554</v>
      </c>
    </row>
    <row r="274" spans="3:72" x14ac:dyDescent="0.3">
      <c r="C274" t="s">
        <v>365</v>
      </c>
      <c r="D274">
        <v>2.5276000000000001</v>
      </c>
      <c r="E274">
        <v>2.649</v>
      </c>
      <c r="G274" t="s">
        <v>365</v>
      </c>
      <c r="BL274" t="s">
        <v>3241</v>
      </c>
      <c r="BM274" t="s">
        <v>3242</v>
      </c>
      <c r="BN274">
        <v>191352</v>
      </c>
      <c r="BO274">
        <v>62023</v>
      </c>
      <c r="BP274">
        <v>253375</v>
      </c>
      <c r="BQ274">
        <v>3098</v>
      </c>
      <c r="BR274">
        <v>22975</v>
      </c>
      <c r="BS274">
        <v>26073</v>
      </c>
      <c r="BT274">
        <v>227302</v>
      </c>
    </row>
    <row r="275" spans="3:72" x14ac:dyDescent="0.3">
      <c r="C275" t="s">
        <v>366</v>
      </c>
      <c r="D275">
        <v>2.9870000000000001</v>
      </c>
      <c r="E275">
        <v>1.5004999999999999</v>
      </c>
      <c r="G275" t="s">
        <v>366</v>
      </c>
      <c r="BL275" t="s">
        <v>3243</v>
      </c>
      <c r="BM275" t="s">
        <v>3244</v>
      </c>
      <c r="BN275">
        <v>13159</v>
      </c>
      <c r="BO275">
        <v>19981</v>
      </c>
      <c r="BP275">
        <v>33140</v>
      </c>
      <c r="BQ275">
        <v>5985</v>
      </c>
      <c r="BR275">
        <v>9360</v>
      </c>
      <c r="BS275">
        <v>15345</v>
      </c>
      <c r="BT275">
        <v>17795</v>
      </c>
    </row>
    <row r="276" spans="3:72" x14ac:dyDescent="0.3">
      <c r="C276" t="s">
        <v>367</v>
      </c>
      <c r="D276">
        <v>3.7581000000000002</v>
      </c>
      <c r="E276">
        <v>-0.46479999999999999</v>
      </c>
      <c r="G276" t="s">
        <v>367</v>
      </c>
      <c r="BL276" t="s">
        <v>3245</v>
      </c>
      <c r="BM276" t="s">
        <v>3246</v>
      </c>
      <c r="BN276">
        <v>7381</v>
      </c>
      <c r="BO276">
        <v>5650</v>
      </c>
      <c r="BP276">
        <v>13031</v>
      </c>
      <c r="BQ276">
        <v>2067</v>
      </c>
      <c r="BR276">
        <v>2362</v>
      </c>
      <c r="BS276">
        <v>4429</v>
      </c>
      <c r="BT276">
        <v>8602</v>
      </c>
    </row>
    <row r="277" spans="3:72" x14ac:dyDescent="0.3">
      <c r="C277" t="s">
        <v>368</v>
      </c>
      <c r="D277">
        <v>-3.4232999999999998</v>
      </c>
      <c r="E277">
        <v>3.0579999999999998</v>
      </c>
      <c r="G277" t="s">
        <v>368</v>
      </c>
      <c r="BL277" t="s">
        <v>3247</v>
      </c>
      <c r="BM277" t="s">
        <v>3248</v>
      </c>
      <c r="BN277">
        <v>174977</v>
      </c>
      <c r="BO277">
        <v>359997</v>
      </c>
      <c r="BP277">
        <v>534974</v>
      </c>
      <c r="BQ277">
        <v>41069</v>
      </c>
      <c r="BR277">
        <v>90362</v>
      </c>
      <c r="BS277">
        <v>131431</v>
      </c>
      <c r="BT277">
        <v>403543</v>
      </c>
    </row>
    <row r="278" spans="3:72" x14ac:dyDescent="0.3">
      <c r="C278" t="s">
        <v>369</v>
      </c>
      <c r="D278">
        <v>-1.4591000000000001</v>
      </c>
      <c r="E278">
        <v>2.0935000000000001</v>
      </c>
      <c r="G278" t="s">
        <v>369</v>
      </c>
      <c r="BL278" t="s">
        <v>3249</v>
      </c>
      <c r="BM278" t="s">
        <v>3250</v>
      </c>
      <c r="BN278">
        <v>49659</v>
      </c>
      <c r="BO278">
        <v>45248</v>
      </c>
      <c r="BP278">
        <v>94907</v>
      </c>
      <c r="BQ278">
        <v>24220</v>
      </c>
      <c r="BR278">
        <v>36516</v>
      </c>
      <c r="BS278">
        <v>60736</v>
      </c>
      <c r="BT278">
        <v>34171</v>
      </c>
    </row>
    <row r="279" spans="3:72" x14ac:dyDescent="0.3">
      <c r="C279" t="s">
        <v>370</v>
      </c>
      <c r="D279">
        <v>-3.1766000000000001</v>
      </c>
      <c r="E279">
        <v>2.9992000000000001</v>
      </c>
      <c r="G279" t="s">
        <v>370</v>
      </c>
      <c r="BL279" t="s">
        <v>3251</v>
      </c>
      <c r="BM279" t="s">
        <v>3252</v>
      </c>
      <c r="BN279">
        <v>321891</v>
      </c>
      <c r="BO279">
        <v>703121</v>
      </c>
      <c r="BP279">
        <v>1025012</v>
      </c>
      <c r="BQ279">
        <v>75956</v>
      </c>
      <c r="BR279">
        <v>122692</v>
      </c>
      <c r="BS279">
        <v>198648</v>
      </c>
      <c r="BT279">
        <v>826364</v>
      </c>
    </row>
    <row r="280" spans="3:72" x14ac:dyDescent="0.3">
      <c r="C280" t="s">
        <v>371</v>
      </c>
      <c r="D280">
        <v>2.657</v>
      </c>
      <c r="E280">
        <v>-3.2393999999999998</v>
      </c>
      <c r="G280" t="s">
        <v>371</v>
      </c>
      <c r="BL280" t="s">
        <v>3253</v>
      </c>
      <c r="BM280" t="s">
        <v>3254</v>
      </c>
      <c r="BN280">
        <v>7372</v>
      </c>
      <c r="BO280">
        <v>7362</v>
      </c>
      <c r="BP280">
        <v>14734</v>
      </c>
      <c r="BQ280">
        <v>3235</v>
      </c>
      <c r="BR280">
        <v>5398</v>
      </c>
      <c r="BS280">
        <v>8633</v>
      </c>
      <c r="BT280">
        <v>6101</v>
      </c>
    </row>
    <row r="281" spans="3:72" x14ac:dyDescent="0.3">
      <c r="C281" t="s">
        <v>372</v>
      </c>
      <c r="D281">
        <v>2.8494000000000002</v>
      </c>
      <c r="E281">
        <v>2.8769</v>
      </c>
      <c r="G281" t="s">
        <v>372</v>
      </c>
      <c r="BL281" t="s">
        <v>3255</v>
      </c>
      <c r="BM281" t="s">
        <v>3256</v>
      </c>
      <c r="BN281">
        <v>3539</v>
      </c>
      <c r="BO281">
        <v>37070</v>
      </c>
      <c r="BP281">
        <v>40609</v>
      </c>
      <c r="BQ281">
        <v>2410</v>
      </c>
      <c r="BR281">
        <v>13185</v>
      </c>
      <c r="BS281">
        <v>15595</v>
      </c>
      <c r="BT281">
        <v>25014</v>
      </c>
    </row>
    <row r="282" spans="3:72" x14ac:dyDescent="0.3">
      <c r="C282" t="s">
        <v>373</v>
      </c>
      <c r="D282">
        <v>2.5310999999999999</v>
      </c>
      <c r="E282">
        <v>-0.70150000000000001</v>
      </c>
      <c r="G282" t="s">
        <v>373</v>
      </c>
      <c r="BL282" t="s">
        <v>3257</v>
      </c>
      <c r="BM282" t="s">
        <v>3258</v>
      </c>
      <c r="BN282">
        <v>117289</v>
      </c>
      <c r="BO282">
        <v>271514</v>
      </c>
      <c r="BP282">
        <v>388803</v>
      </c>
      <c r="BQ282">
        <v>34121</v>
      </c>
      <c r="BR282">
        <v>72514</v>
      </c>
      <c r="BS282">
        <v>106635</v>
      </c>
      <c r="BT282">
        <v>282168</v>
      </c>
    </row>
    <row r="283" spans="3:72" x14ac:dyDescent="0.3">
      <c r="C283" t="s">
        <v>374</v>
      </c>
      <c r="D283">
        <v>4.2393000000000001</v>
      </c>
      <c r="E283">
        <v>-3.6253000000000002</v>
      </c>
      <c r="G283" t="s">
        <v>374</v>
      </c>
      <c r="BL283" t="s">
        <v>3259</v>
      </c>
      <c r="BM283" t="s">
        <v>3260</v>
      </c>
      <c r="BN283">
        <v>126216</v>
      </c>
      <c r="BO283">
        <v>444025</v>
      </c>
      <c r="BP283">
        <v>570241</v>
      </c>
      <c r="BQ283">
        <v>55947</v>
      </c>
      <c r="BR283">
        <v>159990</v>
      </c>
      <c r="BS283">
        <v>215937</v>
      </c>
      <c r="BT283">
        <v>354304</v>
      </c>
    </row>
    <row r="284" spans="3:72" x14ac:dyDescent="0.3">
      <c r="C284" t="s">
        <v>375</v>
      </c>
      <c r="D284">
        <v>2.2037</v>
      </c>
      <c r="E284">
        <v>-4.1576000000000004</v>
      </c>
      <c r="G284" t="s">
        <v>375</v>
      </c>
      <c r="BL284" t="s">
        <v>3261</v>
      </c>
      <c r="BM284" t="s">
        <v>3262</v>
      </c>
      <c r="BN284">
        <v>174399</v>
      </c>
      <c r="BO284">
        <v>287263</v>
      </c>
      <c r="BP284">
        <v>461662</v>
      </c>
      <c r="BQ284">
        <v>60962</v>
      </c>
      <c r="BR284">
        <v>101054</v>
      </c>
      <c r="BS284">
        <v>162016</v>
      </c>
      <c r="BT284">
        <v>299646</v>
      </c>
    </row>
    <row r="285" spans="3:72" x14ac:dyDescent="0.3">
      <c r="C285" t="s">
        <v>376</v>
      </c>
      <c r="D285">
        <v>-2.9944999999999999</v>
      </c>
      <c r="E285">
        <v>-4.1871</v>
      </c>
      <c r="G285" t="s">
        <v>376</v>
      </c>
      <c r="BL285" t="s">
        <v>3263</v>
      </c>
      <c r="BM285" t="s">
        <v>3264</v>
      </c>
      <c r="BN285">
        <v>22049</v>
      </c>
      <c r="BO285">
        <v>42169</v>
      </c>
      <c r="BP285">
        <v>64218</v>
      </c>
      <c r="BQ285">
        <v>7186</v>
      </c>
      <c r="BR285">
        <v>26381</v>
      </c>
      <c r="BS285">
        <v>33567</v>
      </c>
      <c r="BT285">
        <v>30651</v>
      </c>
    </row>
    <row r="286" spans="3:72" x14ac:dyDescent="0.3">
      <c r="C286" t="s">
        <v>377</v>
      </c>
      <c r="D286">
        <v>2.6217000000000001</v>
      </c>
      <c r="E286">
        <v>1.7713000000000001</v>
      </c>
      <c r="G286" t="s">
        <v>377</v>
      </c>
      <c r="BL286" t="s">
        <v>3265</v>
      </c>
      <c r="BM286" t="s">
        <v>3266</v>
      </c>
      <c r="BN286">
        <v>142627</v>
      </c>
      <c r="BO286">
        <v>257681</v>
      </c>
      <c r="BP286">
        <v>400308</v>
      </c>
      <c r="BQ286">
        <v>47045</v>
      </c>
      <c r="BR286">
        <v>80210</v>
      </c>
      <c r="BS286">
        <v>127255</v>
      </c>
      <c r="BT286">
        <v>273053</v>
      </c>
    </row>
    <row r="287" spans="3:72" x14ac:dyDescent="0.3">
      <c r="C287" t="s">
        <v>378</v>
      </c>
      <c r="D287">
        <v>2.1911999999999998</v>
      </c>
      <c r="E287">
        <v>3.5065</v>
      </c>
      <c r="G287" t="s">
        <v>378</v>
      </c>
      <c r="BL287" t="s">
        <v>3267</v>
      </c>
      <c r="BM287" t="s">
        <v>3268</v>
      </c>
      <c r="BN287">
        <v>321321</v>
      </c>
      <c r="BO287">
        <v>354252</v>
      </c>
      <c r="BP287">
        <v>675573</v>
      </c>
      <c r="BQ287">
        <v>76004</v>
      </c>
      <c r="BR287">
        <v>59992</v>
      </c>
      <c r="BS287">
        <v>135997</v>
      </c>
      <c r="BT287">
        <v>539577</v>
      </c>
    </row>
    <row r="288" spans="3:72" x14ac:dyDescent="0.3">
      <c r="C288" t="s">
        <v>379</v>
      </c>
      <c r="D288">
        <v>-2.6499000000000001</v>
      </c>
      <c r="E288">
        <v>3.1996000000000002</v>
      </c>
      <c r="G288" t="s">
        <v>379</v>
      </c>
      <c r="BL288" t="s">
        <v>3269</v>
      </c>
      <c r="BM288" t="s">
        <v>3270</v>
      </c>
      <c r="BN288">
        <v>74475</v>
      </c>
      <c r="BO288">
        <v>221971</v>
      </c>
      <c r="BP288">
        <v>296446</v>
      </c>
      <c r="BQ288">
        <v>19576</v>
      </c>
      <c r="BR288">
        <v>92579</v>
      </c>
      <c r="BS288">
        <v>112155</v>
      </c>
      <c r="BT288">
        <v>184291</v>
      </c>
    </row>
    <row r="289" spans="3:72" x14ac:dyDescent="0.3">
      <c r="C289" t="s">
        <v>380</v>
      </c>
      <c r="D289">
        <v>-6.0401999999999996</v>
      </c>
      <c r="E289">
        <v>4.2507000000000001</v>
      </c>
      <c r="G289" t="s">
        <v>380</v>
      </c>
      <c r="BL289" t="s">
        <v>3271</v>
      </c>
      <c r="BM289" t="s">
        <v>3272</v>
      </c>
      <c r="BN289">
        <v>18149</v>
      </c>
      <c r="BO289">
        <v>59407</v>
      </c>
      <c r="BP289">
        <v>77556</v>
      </c>
      <c r="BQ289">
        <v>13137</v>
      </c>
      <c r="BR289">
        <v>27579</v>
      </c>
      <c r="BS289">
        <v>40716</v>
      </c>
      <c r="BT289">
        <v>36840</v>
      </c>
    </row>
    <row r="290" spans="3:72" x14ac:dyDescent="0.3">
      <c r="C290" t="s">
        <v>381</v>
      </c>
      <c r="D290">
        <v>-1.6055999999999999</v>
      </c>
      <c r="E290">
        <v>3.4064999999999999</v>
      </c>
      <c r="G290" t="s">
        <v>381</v>
      </c>
      <c r="BL290" t="s">
        <v>3273</v>
      </c>
      <c r="BM290" t="s">
        <v>3274</v>
      </c>
      <c r="BN290">
        <v>7277</v>
      </c>
      <c r="BO290">
        <v>14363</v>
      </c>
      <c r="BP290">
        <v>21640</v>
      </c>
      <c r="BQ290">
        <v>3220</v>
      </c>
      <c r="BR290">
        <v>9075</v>
      </c>
      <c r="BS290">
        <v>12295</v>
      </c>
      <c r="BT290">
        <v>9345</v>
      </c>
    </row>
    <row r="291" spans="3:72" x14ac:dyDescent="0.3">
      <c r="C291" t="s">
        <v>382</v>
      </c>
      <c r="D291">
        <v>2.2124999999999999</v>
      </c>
      <c r="E291">
        <v>-3.1684000000000001</v>
      </c>
      <c r="G291" t="s">
        <v>382</v>
      </c>
      <c r="BL291" t="s">
        <v>3275</v>
      </c>
      <c r="BM291" t="s">
        <v>3276</v>
      </c>
      <c r="BN291">
        <v>224450</v>
      </c>
      <c r="BO291">
        <v>291917</v>
      </c>
      <c r="BP291">
        <v>516367</v>
      </c>
      <c r="BQ291">
        <v>166553</v>
      </c>
      <c r="BR291">
        <v>42746</v>
      </c>
      <c r="BS291">
        <v>209299</v>
      </c>
      <c r="BT291">
        <v>307068</v>
      </c>
    </row>
    <row r="292" spans="3:72" x14ac:dyDescent="0.3">
      <c r="C292" t="s">
        <v>383</v>
      </c>
      <c r="D292">
        <v>2.9064000000000001</v>
      </c>
      <c r="E292">
        <v>3.8294000000000001</v>
      </c>
      <c r="G292" t="s">
        <v>383</v>
      </c>
      <c r="BL292" t="s">
        <v>3277</v>
      </c>
      <c r="BM292" t="s">
        <v>3278</v>
      </c>
      <c r="BN292">
        <v>5978</v>
      </c>
      <c r="BO292">
        <v>25118</v>
      </c>
      <c r="BP292">
        <v>31096</v>
      </c>
      <c r="BQ292">
        <v>1729</v>
      </c>
      <c r="BR292">
        <v>14367</v>
      </c>
      <c r="BS292">
        <v>16096</v>
      </c>
      <c r="BT292">
        <v>15000</v>
      </c>
    </row>
    <row r="293" spans="3:72" x14ac:dyDescent="0.3">
      <c r="C293" t="s">
        <v>384</v>
      </c>
      <c r="D293">
        <v>1.8487</v>
      </c>
      <c r="E293">
        <v>1.7073</v>
      </c>
      <c r="G293" t="s">
        <v>384</v>
      </c>
      <c r="BL293" t="s">
        <v>3279</v>
      </c>
      <c r="BM293" t="s">
        <v>3280</v>
      </c>
      <c r="BN293">
        <v>221135</v>
      </c>
      <c r="BO293">
        <v>306473</v>
      </c>
      <c r="BP293">
        <v>527608</v>
      </c>
      <c r="BQ293">
        <v>34175</v>
      </c>
      <c r="BR293">
        <v>84823</v>
      </c>
      <c r="BS293">
        <v>118998</v>
      </c>
      <c r="BT293">
        <v>408610</v>
      </c>
    </row>
    <row r="294" spans="3:72" x14ac:dyDescent="0.3">
      <c r="C294" t="s">
        <v>385</v>
      </c>
      <c r="D294">
        <v>-3.9251999999999998</v>
      </c>
      <c r="E294">
        <v>5.4417999999999997</v>
      </c>
      <c r="G294" t="s">
        <v>385</v>
      </c>
      <c r="BL294" t="s">
        <v>3281</v>
      </c>
      <c r="BM294" t="s">
        <v>3282</v>
      </c>
      <c r="BN294">
        <v>6997</v>
      </c>
      <c r="BO294">
        <v>20521</v>
      </c>
      <c r="BP294">
        <v>27518</v>
      </c>
      <c r="BQ294">
        <v>3689</v>
      </c>
      <c r="BR294">
        <v>14382</v>
      </c>
      <c r="BS294">
        <v>18071</v>
      </c>
      <c r="BT294">
        <v>9447</v>
      </c>
    </row>
    <row r="295" spans="3:72" x14ac:dyDescent="0.3">
      <c r="C295" t="s">
        <v>386</v>
      </c>
      <c r="D295">
        <v>-3.0127000000000002</v>
      </c>
      <c r="E295">
        <v>3.2427000000000001</v>
      </c>
      <c r="G295" t="s">
        <v>386</v>
      </c>
      <c r="BL295" t="s">
        <v>3283</v>
      </c>
      <c r="BM295" t="s">
        <v>3284</v>
      </c>
      <c r="BN295">
        <v>7134</v>
      </c>
      <c r="BO295">
        <v>8953</v>
      </c>
      <c r="BP295">
        <v>16087</v>
      </c>
      <c r="BQ295">
        <v>2833</v>
      </c>
      <c r="BR295">
        <v>3186</v>
      </c>
      <c r="BS295">
        <v>6019</v>
      </c>
      <c r="BT295">
        <v>10068</v>
      </c>
    </row>
    <row r="296" spans="3:72" x14ac:dyDescent="0.3">
      <c r="C296" t="s">
        <v>387</v>
      </c>
      <c r="D296">
        <v>-4.8848000000000003</v>
      </c>
      <c r="E296">
        <v>-2.7555000000000001</v>
      </c>
      <c r="G296" t="s">
        <v>387</v>
      </c>
      <c r="BL296" t="s">
        <v>3285</v>
      </c>
      <c r="BM296" t="s">
        <v>3286</v>
      </c>
      <c r="BN296">
        <v>9031</v>
      </c>
      <c r="BO296">
        <v>22410</v>
      </c>
      <c r="BP296">
        <v>31441</v>
      </c>
      <c r="BQ296">
        <v>5809</v>
      </c>
      <c r="BR296">
        <v>10513</v>
      </c>
      <c r="BS296">
        <v>16322</v>
      </c>
      <c r="BT296">
        <v>15119</v>
      </c>
    </row>
    <row r="297" spans="3:72" x14ac:dyDescent="0.3">
      <c r="C297" t="s">
        <v>388</v>
      </c>
      <c r="D297">
        <v>2.4754999999999998</v>
      </c>
      <c r="E297">
        <v>4.0724</v>
      </c>
      <c r="G297" t="s">
        <v>388</v>
      </c>
      <c r="BL297" t="s">
        <v>3287</v>
      </c>
      <c r="BM297" t="s">
        <v>3288</v>
      </c>
      <c r="BN297">
        <v>159225</v>
      </c>
      <c r="BO297">
        <v>307108</v>
      </c>
      <c r="BP297">
        <v>466333</v>
      </c>
      <c r="BQ297">
        <v>34248</v>
      </c>
      <c r="BR297">
        <v>69814</v>
      </c>
      <c r="BS297">
        <v>104062</v>
      </c>
      <c r="BT297">
        <v>362271</v>
      </c>
    </row>
    <row r="298" spans="3:72" x14ac:dyDescent="0.3">
      <c r="C298" t="s">
        <v>389</v>
      </c>
      <c r="D298">
        <v>-2.2625000000000002</v>
      </c>
      <c r="E298">
        <v>-3.3952</v>
      </c>
      <c r="G298" t="s">
        <v>389</v>
      </c>
      <c r="BL298" t="s">
        <v>3289</v>
      </c>
      <c r="BM298" t="s">
        <v>3290</v>
      </c>
      <c r="BN298">
        <v>15334</v>
      </c>
      <c r="BO298">
        <v>20941</v>
      </c>
      <c r="BP298">
        <v>36275</v>
      </c>
      <c r="BQ298">
        <v>7640</v>
      </c>
      <c r="BR298">
        <v>14970</v>
      </c>
      <c r="BS298">
        <v>22610</v>
      </c>
      <c r="BT298">
        <v>13665</v>
      </c>
    </row>
    <row r="299" spans="3:72" x14ac:dyDescent="0.3">
      <c r="C299" t="s">
        <v>390</v>
      </c>
      <c r="D299">
        <v>-2.6945999999999999</v>
      </c>
      <c r="E299">
        <v>1.5807</v>
      </c>
      <c r="G299" t="s">
        <v>390</v>
      </c>
      <c r="BL299" t="s">
        <v>3291</v>
      </c>
      <c r="BM299" t="s">
        <v>3292</v>
      </c>
      <c r="BN299">
        <v>15979</v>
      </c>
      <c r="BO299">
        <v>17736</v>
      </c>
      <c r="BP299">
        <v>33715</v>
      </c>
      <c r="BQ299">
        <v>7518</v>
      </c>
      <c r="BR299">
        <v>14640</v>
      </c>
      <c r="BS299">
        <v>22158</v>
      </c>
      <c r="BT299">
        <v>11557</v>
      </c>
    </row>
    <row r="300" spans="3:72" x14ac:dyDescent="0.3">
      <c r="C300" t="s">
        <v>391</v>
      </c>
      <c r="D300">
        <v>2.7370999999999999</v>
      </c>
      <c r="E300">
        <v>-3.3752</v>
      </c>
      <c r="G300" t="s">
        <v>391</v>
      </c>
      <c r="BL300" t="s">
        <v>3293</v>
      </c>
      <c r="BM300" t="s">
        <v>3294</v>
      </c>
      <c r="BN300">
        <v>2736</v>
      </c>
      <c r="BO300">
        <v>16508</v>
      </c>
      <c r="BP300">
        <v>19244</v>
      </c>
      <c r="BQ300">
        <v>4854</v>
      </c>
      <c r="BR300">
        <v>1134</v>
      </c>
      <c r="BS300">
        <v>5988</v>
      </c>
      <c r="BT300">
        <v>13256</v>
      </c>
    </row>
    <row r="301" spans="3:72" x14ac:dyDescent="0.3">
      <c r="C301" t="s">
        <v>392</v>
      </c>
      <c r="D301">
        <v>-2.6379000000000001</v>
      </c>
      <c r="E301">
        <v>-1.4795</v>
      </c>
      <c r="G301" t="s">
        <v>392</v>
      </c>
      <c r="BL301" t="s">
        <v>3295</v>
      </c>
      <c r="BM301" t="s">
        <v>3296</v>
      </c>
      <c r="BN301">
        <v>9351</v>
      </c>
      <c r="BO301">
        <v>21445</v>
      </c>
      <c r="BP301">
        <v>30796</v>
      </c>
      <c r="BQ301">
        <v>7126</v>
      </c>
      <c r="BR301">
        <v>3224</v>
      </c>
      <c r="BS301">
        <v>10350</v>
      </c>
      <c r="BT301">
        <v>20446</v>
      </c>
    </row>
    <row r="302" spans="3:72" x14ac:dyDescent="0.3">
      <c r="C302" t="s">
        <v>393</v>
      </c>
      <c r="D302">
        <v>-2.5146999999999999</v>
      </c>
      <c r="E302">
        <v>-3.5863999999999998</v>
      </c>
      <c r="G302" t="s">
        <v>393</v>
      </c>
      <c r="BL302" t="s">
        <v>3297</v>
      </c>
      <c r="BM302" t="s">
        <v>3298</v>
      </c>
      <c r="BN302">
        <v>21108</v>
      </c>
      <c r="BO302">
        <v>45087</v>
      </c>
      <c r="BP302">
        <v>66195</v>
      </c>
      <c r="BQ302">
        <v>6219</v>
      </c>
      <c r="BR302">
        <v>8958</v>
      </c>
      <c r="BS302">
        <v>15177</v>
      </c>
      <c r="BT302">
        <v>51018</v>
      </c>
    </row>
    <row r="303" spans="3:72" x14ac:dyDescent="0.3">
      <c r="C303" t="s">
        <v>394</v>
      </c>
      <c r="D303">
        <v>-2.7564000000000002</v>
      </c>
      <c r="E303">
        <v>4.5815999999999999</v>
      </c>
      <c r="G303" t="s">
        <v>394</v>
      </c>
      <c r="BL303" t="s">
        <v>3299</v>
      </c>
      <c r="BM303" t="s">
        <v>3300</v>
      </c>
      <c r="BN303">
        <v>15885</v>
      </c>
      <c r="BO303">
        <v>12153</v>
      </c>
      <c r="BP303">
        <v>28038</v>
      </c>
      <c r="BQ303">
        <v>3718</v>
      </c>
      <c r="BR303">
        <v>14508</v>
      </c>
      <c r="BS303">
        <v>18226</v>
      </c>
      <c r="BT303">
        <v>9812</v>
      </c>
    </row>
    <row r="304" spans="3:72" x14ac:dyDescent="0.3">
      <c r="C304" t="s">
        <v>395</v>
      </c>
      <c r="D304">
        <v>-4.5571999999999999</v>
      </c>
      <c r="E304">
        <v>-2.6194999999999999</v>
      </c>
      <c r="G304" t="s">
        <v>395</v>
      </c>
      <c r="BL304" t="s">
        <v>3301</v>
      </c>
      <c r="BM304" t="s">
        <v>3302</v>
      </c>
      <c r="BN304">
        <v>230093</v>
      </c>
      <c r="BO304">
        <v>369220</v>
      </c>
      <c r="BP304">
        <v>599313</v>
      </c>
      <c r="BQ304">
        <v>39877</v>
      </c>
      <c r="BR304">
        <v>137507</v>
      </c>
      <c r="BS304">
        <v>177384</v>
      </c>
      <c r="BT304">
        <v>421929</v>
      </c>
    </row>
    <row r="305" spans="3:72" x14ac:dyDescent="0.3">
      <c r="C305" t="s">
        <v>396</v>
      </c>
      <c r="D305">
        <v>3.3496000000000001</v>
      </c>
      <c r="E305">
        <v>1.794</v>
      </c>
      <c r="G305" t="s">
        <v>396</v>
      </c>
      <c r="BL305" t="s">
        <v>3303</v>
      </c>
      <c r="BM305" t="s">
        <v>3304</v>
      </c>
      <c r="BN305">
        <v>279975</v>
      </c>
      <c r="BO305">
        <v>508138</v>
      </c>
      <c r="BP305">
        <v>788113</v>
      </c>
      <c r="BQ305">
        <v>67678</v>
      </c>
      <c r="BR305">
        <v>94851</v>
      </c>
      <c r="BS305">
        <v>162529</v>
      </c>
      <c r="BT305">
        <v>625584</v>
      </c>
    </row>
    <row r="306" spans="3:72" x14ac:dyDescent="0.3">
      <c r="C306" t="s">
        <v>397</v>
      </c>
      <c r="D306">
        <v>2.5314000000000001</v>
      </c>
      <c r="E306">
        <v>-3.4689999999999999</v>
      </c>
      <c r="G306" t="s">
        <v>397</v>
      </c>
      <c r="BL306" t="s">
        <v>3305</v>
      </c>
      <c r="BM306" t="s">
        <v>3306</v>
      </c>
      <c r="BN306">
        <v>23487</v>
      </c>
      <c r="BO306">
        <v>40374</v>
      </c>
      <c r="BP306">
        <v>63861</v>
      </c>
      <c r="BQ306">
        <v>19169</v>
      </c>
      <c r="BR306">
        <v>24741</v>
      </c>
      <c r="BS306">
        <v>43910</v>
      </c>
      <c r="BT306">
        <v>19951</v>
      </c>
    </row>
    <row r="307" spans="3:72" x14ac:dyDescent="0.3">
      <c r="C307" t="s">
        <v>398</v>
      </c>
      <c r="D307">
        <v>-3.1093000000000002</v>
      </c>
      <c r="E307">
        <v>3.7235</v>
      </c>
      <c r="G307" t="s">
        <v>398</v>
      </c>
      <c r="BL307" t="s">
        <v>3307</v>
      </c>
      <c r="BM307" t="s">
        <v>3308</v>
      </c>
      <c r="BN307">
        <v>14893</v>
      </c>
      <c r="BO307">
        <v>42271</v>
      </c>
      <c r="BP307">
        <v>57164</v>
      </c>
      <c r="BQ307">
        <v>5441</v>
      </c>
      <c r="BR307">
        <v>30342</v>
      </c>
      <c r="BS307">
        <v>35783</v>
      </c>
      <c r="BT307">
        <v>21381</v>
      </c>
    </row>
    <row r="308" spans="3:72" x14ac:dyDescent="0.3">
      <c r="C308" t="s">
        <v>399</v>
      </c>
      <c r="D308">
        <v>-2.3795000000000002</v>
      </c>
      <c r="E308">
        <v>2.6042999999999998</v>
      </c>
      <c r="G308" t="s">
        <v>399</v>
      </c>
      <c r="BL308" t="s">
        <v>3309</v>
      </c>
      <c r="BM308" t="s">
        <v>3310</v>
      </c>
      <c r="BN308">
        <v>232425</v>
      </c>
      <c r="BO308">
        <v>375983</v>
      </c>
      <c r="BP308">
        <v>608408</v>
      </c>
      <c r="BQ308">
        <v>52848</v>
      </c>
      <c r="BR308">
        <v>97931</v>
      </c>
      <c r="BS308">
        <v>150779</v>
      </c>
      <c r="BT308">
        <v>457629</v>
      </c>
    </row>
    <row r="309" spans="3:72" x14ac:dyDescent="0.3">
      <c r="C309" t="s">
        <v>400</v>
      </c>
      <c r="D309">
        <v>4.5537999999999998</v>
      </c>
      <c r="E309">
        <v>-3.9125999999999999</v>
      </c>
      <c r="G309" t="s">
        <v>400</v>
      </c>
      <c r="BL309" t="s">
        <v>3311</v>
      </c>
      <c r="BM309" t="s">
        <v>3312</v>
      </c>
      <c r="BN309">
        <v>8592</v>
      </c>
      <c r="BO309">
        <v>25882</v>
      </c>
      <c r="BP309">
        <v>34474</v>
      </c>
      <c r="BQ309">
        <v>6077</v>
      </c>
      <c r="BR309">
        <v>12418</v>
      </c>
      <c r="BS309">
        <v>18495</v>
      </c>
      <c r="BT309">
        <v>15979</v>
      </c>
    </row>
    <row r="310" spans="3:72" x14ac:dyDescent="0.3">
      <c r="C310" t="s">
        <v>401</v>
      </c>
      <c r="D310">
        <v>3.1435</v>
      </c>
      <c r="E310">
        <v>-4.3864000000000001</v>
      </c>
      <c r="G310" t="s">
        <v>401</v>
      </c>
      <c r="BL310" t="s">
        <v>3313</v>
      </c>
      <c r="BM310" t="s">
        <v>3314</v>
      </c>
      <c r="BN310">
        <v>11807</v>
      </c>
      <c r="BO310">
        <v>36655</v>
      </c>
      <c r="BP310">
        <v>48462</v>
      </c>
      <c r="BQ310">
        <v>10066</v>
      </c>
      <c r="BR310">
        <v>19739</v>
      </c>
      <c r="BS310">
        <v>29805</v>
      </c>
      <c r="BT310">
        <v>18657</v>
      </c>
    </row>
    <row r="311" spans="3:72" x14ac:dyDescent="0.3">
      <c r="C311" t="s">
        <v>402</v>
      </c>
      <c r="D311">
        <v>-3.1360000000000001</v>
      </c>
      <c r="E311">
        <v>1.8354999999999999</v>
      </c>
      <c r="G311" t="s">
        <v>402</v>
      </c>
      <c r="BL311" t="s">
        <v>3315</v>
      </c>
      <c r="BM311" t="s">
        <v>3316</v>
      </c>
      <c r="BN311">
        <v>346877</v>
      </c>
      <c r="BO311">
        <v>756296</v>
      </c>
      <c r="BP311">
        <v>1103173</v>
      </c>
      <c r="BQ311">
        <v>101121</v>
      </c>
      <c r="BR311">
        <v>106434</v>
      </c>
      <c r="BS311">
        <v>207555</v>
      </c>
      <c r="BT311">
        <v>895618</v>
      </c>
    </row>
    <row r="312" spans="3:72" x14ac:dyDescent="0.3">
      <c r="C312" t="s">
        <v>403</v>
      </c>
      <c r="D312">
        <v>-3.5228999999999999</v>
      </c>
      <c r="E312">
        <v>3.4681999999999999</v>
      </c>
      <c r="G312" t="s">
        <v>403</v>
      </c>
      <c r="BL312" t="s">
        <v>3317</v>
      </c>
      <c r="BM312" t="s">
        <v>3318</v>
      </c>
      <c r="BN312">
        <v>183156</v>
      </c>
      <c r="BO312">
        <v>386809</v>
      </c>
      <c r="BP312">
        <v>569964</v>
      </c>
      <c r="BQ312">
        <v>72138</v>
      </c>
      <c r="BR312">
        <v>78731</v>
      </c>
      <c r="BS312">
        <v>150870</v>
      </c>
      <c r="BT312">
        <v>419094</v>
      </c>
    </row>
    <row r="313" spans="3:72" x14ac:dyDescent="0.3">
      <c r="C313" t="s">
        <v>404</v>
      </c>
      <c r="D313">
        <v>-4.9149000000000003</v>
      </c>
      <c r="E313">
        <v>-2.8209</v>
      </c>
      <c r="G313" t="s">
        <v>404</v>
      </c>
      <c r="BL313" t="s">
        <v>3319</v>
      </c>
      <c r="BM313" t="s">
        <v>3320</v>
      </c>
      <c r="BN313">
        <v>18454</v>
      </c>
      <c r="BO313">
        <v>5534</v>
      </c>
      <c r="BP313">
        <v>23988</v>
      </c>
      <c r="BQ313">
        <v>245</v>
      </c>
      <c r="BR313">
        <v>0</v>
      </c>
      <c r="BS313">
        <v>245</v>
      </c>
      <c r="BT313">
        <v>23743</v>
      </c>
    </row>
    <row r="314" spans="3:72" x14ac:dyDescent="0.3">
      <c r="C314" t="s">
        <v>405</v>
      </c>
      <c r="D314">
        <v>3.6322000000000001</v>
      </c>
      <c r="E314">
        <v>3.7035999999999998</v>
      </c>
      <c r="G314" t="s">
        <v>405</v>
      </c>
      <c r="BL314" t="s">
        <v>3321</v>
      </c>
      <c r="BM314" t="s">
        <v>3322</v>
      </c>
      <c r="BN314">
        <v>91604</v>
      </c>
      <c r="BO314">
        <v>180439</v>
      </c>
      <c r="BP314">
        <v>272043</v>
      </c>
      <c r="BQ314">
        <v>48568</v>
      </c>
      <c r="BR314">
        <v>7314</v>
      </c>
      <c r="BS314">
        <v>55881</v>
      </c>
      <c r="BT314">
        <v>216162</v>
      </c>
    </row>
    <row r="315" spans="3:72" x14ac:dyDescent="0.3">
      <c r="C315" t="s">
        <v>406</v>
      </c>
      <c r="D315">
        <v>-3.6404999999999998</v>
      </c>
      <c r="E315">
        <v>-2.3639000000000001</v>
      </c>
      <c r="G315" t="s">
        <v>406</v>
      </c>
      <c r="BL315" t="s">
        <v>3323</v>
      </c>
      <c r="BM315" t="s">
        <v>3324</v>
      </c>
      <c r="BN315">
        <v>166678</v>
      </c>
      <c r="BO315">
        <v>256992</v>
      </c>
      <c r="BP315">
        <v>423670</v>
      </c>
      <c r="BQ315">
        <v>42959</v>
      </c>
      <c r="BR315">
        <v>47719</v>
      </c>
      <c r="BS315">
        <v>90678</v>
      </c>
      <c r="BT315">
        <v>332992</v>
      </c>
    </row>
    <row r="316" spans="3:72" x14ac:dyDescent="0.3">
      <c r="C316" t="s">
        <v>407</v>
      </c>
      <c r="D316">
        <v>-2.1141999999999999</v>
      </c>
      <c r="E316">
        <v>2.7216999999999998</v>
      </c>
      <c r="G316" t="s">
        <v>407</v>
      </c>
      <c r="BL316" t="s">
        <v>3325</v>
      </c>
      <c r="BM316" t="s">
        <v>3326</v>
      </c>
      <c r="BN316">
        <v>234489</v>
      </c>
      <c r="BO316">
        <v>644673</v>
      </c>
      <c r="BP316">
        <v>879162</v>
      </c>
      <c r="BQ316">
        <v>105180</v>
      </c>
      <c r="BR316">
        <v>140145</v>
      </c>
      <c r="BS316">
        <v>245325</v>
      </c>
      <c r="BT316">
        <v>633837</v>
      </c>
    </row>
    <row r="317" spans="3:72" x14ac:dyDescent="0.3">
      <c r="C317" t="s">
        <v>408</v>
      </c>
      <c r="D317">
        <v>3.9849000000000001</v>
      </c>
      <c r="E317">
        <v>1.88</v>
      </c>
      <c r="G317" t="s">
        <v>408</v>
      </c>
      <c r="BL317" t="s">
        <v>3327</v>
      </c>
      <c r="BM317" t="s">
        <v>3328</v>
      </c>
      <c r="BN317">
        <v>18278</v>
      </c>
      <c r="BO317">
        <v>21096</v>
      </c>
      <c r="BP317">
        <v>39374</v>
      </c>
      <c r="BQ317">
        <v>9516</v>
      </c>
      <c r="BR317">
        <v>6896</v>
      </c>
      <c r="BS317">
        <v>16412</v>
      </c>
      <c r="BT317">
        <v>22962</v>
      </c>
    </row>
    <row r="318" spans="3:72" x14ac:dyDescent="0.3">
      <c r="C318" t="s">
        <v>409</v>
      </c>
      <c r="D318">
        <v>2.2833000000000001</v>
      </c>
      <c r="E318">
        <v>3.6282999999999999</v>
      </c>
      <c r="G318" t="s">
        <v>409</v>
      </c>
      <c r="BL318" t="s">
        <v>3329</v>
      </c>
      <c r="BM318" t="s">
        <v>3330</v>
      </c>
      <c r="BN318">
        <v>24368</v>
      </c>
      <c r="BO318">
        <v>32831</v>
      </c>
      <c r="BP318">
        <v>57199</v>
      </c>
      <c r="BQ318">
        <v>11524</v>
      </c>
      <c r="BR318">
        <v>20685</v>
      </c>
      <c r="BS318">
        <v>32209</v>
      </c>
      <c r="BT318">
        <v>24990</v>
      </c>
    </row>
    <row r="319" spans="3:72" x14ac:dyDescent="0.3">
      <c r="C319" t="s">
        <v>410</v>
      </c>
      <c r="D319">
        <v>-1.9014</v>
      </c>
      <c r="E319">
        <v>-1.6261000000000001</v>
      </c>
      <c r="G319" t="s">
        <v>410</v>
      </c>
      <c r="BL319" t="s">
        <v>3331</v>
      </c>
      <c r="BM319" t="s">
        <v>3332</v>
      </c>
      <c r="BN319">
        <v>10813</v>
      </c>
      <c r="BO319">
        <v>10332</v>
      </c>
      <c r="BP319">
        <v>21145</v>
      </c>
      <c r="BQ319">
        <v>3809</v>
      </c>
      <c r="BR319">
        <v>4564</v>
      </c>
      <c r="BS319">
        <v>8373</v>
      </c>
      <c r="BT319">
        <v>12772</v>
      </c>
    </row>
    <row r="320" spans="3:72" x14ac:dyDescent="0.3">
      <c r="C320" t="s">
        <v>411</v>
      </c>
      <c r="D320">
        <v>-4.1455000000000002</v>
      </c>
      <c r="E320">
        <v>-1.9134</v>
      </c>
      <c r="G320" t="s">
        <v>411</v>
      </c>
      <c r="BL320" t="s">
        <v>3333</v>
      </c>
      <c r="BM320" t="s">
        <v>3334</v>
      </c>
      <c r="BN320">
        <v>6883</v>
      </c>
      <c r="BO320">
        <v>15040</v>
      </c>
      <c r="BP320">
        <v>21923</v>
      </c>
      <c r="BQ320">
        <v>1480</v>
      </c>
      <c r="BR320">
        <v>6898</v>
      </c>
      <c r="BS320">
        <v>8378</v>
      </c>
      <c r="BT320">
        <v>13545</v>
      </c>
    </row>
    <row r="321" spans="3:72" x14ac:dyDescent="0.3">
      <c r="C321" t="s">
        <v>412</v>
      </c>
      <c r="D321">
        <v>2.1505000000000001</v>
      </c>
      <c r="E321">
        <v>-4.6383999999999999</v>
      </c>
      <c r="G321" t="s">
        <v>412</v>
      </c>
      <c r="BL321" t="s">
        <v>3335</v>
      </c>
      <c r="BM321" t="s">
        <v>3336</v>
      </c>
      <c r="BN321">
        <v>193208</v>
      </c>
      <c r="BO321">
        <v>354835</v>
      </c>
      <c r="BP321">
        <v>548042</v>
      </c>
      <c r="BQ321">
        <v>40389</v>
      </c>
      <c r="BR321">
        <v>92086</v>
      </c>
      <c r="BS321">
        <v>132475</v>
      </c>
      <c r="BT321">
        <v>415567</v>
      </c>
    </row>
    <row r="322" spans="3:72" x14ac:dyDescent="0.3">
      <c r="C322" t="s">
        <v>413</v>
      </c>
      <c r="D322">
        <v>-2.0148000000000001</v>
      </c>
      <c r="E322">
        <v>-1.8238000000000001</v>
      </c>
      <c r="G322" t="s">
        <v>413</v>
      </c>
      <c r="BL322" t="s">
        <v>3337</v>
      </c>
      <c r="BM322" t="s">
        <v>3338</v>
      </c>
      <c r="BN322">
        <v>9654</v>
      </c>
      <c r="BO322">
        <v>17237</v>
      </c>
      <c r="BP322">
        <v>26891</v>
      </c>
      <c r="BQ322">
        <v>10632</v>
      </c>
      <c r="BR322">
        <v>5100</v>
      </c>
      <c r="BS322">
        <v>15732</v>
      </c>
      <c r="BT322">
        <v>11159</v>
      </c>
    </row>
    <row r="323" spans="3:72" x14ac:dyDescent="0.3">
      <c r="C323" t="s">
        <v>414</v>
      </c>
      <c r="D323">
        <v>3.1191</v>
      </c>
      <c r="E323">
        <v>2.9075000000000002</v>
      </c>
      <c r="G323" t="s">
        <v>414</v>
      </c>
      <c r="BL323" t="s">
        <v>3339</v>
      </c>
      <c r="BM323" t="s">
        <v>3340</v>
      </c>
      <c r="BN323">
        <v>9620</v>
      </c>
      <c r="BO323">
        <v>19438</v>
      </c>
      <c r="BP323">
        <v>29058</v>
      </c>
      <c r="BQ323">
        <v>3424</v>
      </c>
      <c r="BR323">
        <v>16123</v>
      </c>
      <c r="BS323">
        <v>19547</v>
      </c>
      <c r="BT323">
        <v>9512</v>
      </c>
    </row>
    <row r="324" spans="3:72" x14ac:dyDescent="0.3">
      <c r="C324" t="s">
        <v>415</v>
      </c>
      <c r="D324">
        <v>-1.6266</v>
      </c>
      <c r="E324">
        <v>4.8061999999999996</v>
      </c>
      <c r="G324" t="s">
        <v>415</v>
      </c>
      <c r="BL324" t="s">
        <v>3341</v>
      </c>
      <c r="BM324" t="s">
        <v>3342</v>
      </c>
      <c r="BN324">
        <v>16335</v>
      </c>
      <c r="BO324">
        <v>21469</v>
      </c>
      <c r="BP324">
        <v>37804</v>
      </c>
      <c r="BQ324">
        <v>7658</v>
      </c>
      <c r="BR324">
        <v>11623</v>
      </c>
      <c r="BS324">
        <v>19281</v>
      </c>
      <c r="BT324">
        <v>18523</v>
      </c>
    </row>
    <row r="325" spans="3:72" x14ac:dyDescent="0.3">
      <c r="C325" t="s">
        <v>416</v>
      </c>
      <c r="D325">
        <v>-3.2174</v>
      </c>
      <c r="E325">
        <v>3.4186999999999999</v>
      </c>
      <c r="G325" t="s">
        <v>416</v>
      </c>
      <c r="BL325" t="s">
        <v>3343</v>
      </c>
      <c r="BM325" t="s">
        <v>3344</v>
      </c>
      <c r="BN325">
        <v>15573</v>
      </c>
      <c r="BO325">
        <v>32220</v>
      </c>
      <c r="BP325">
        <v>47793</v>
      </c>
      <c r="BQ325">
        <v>9443</v>
      </c>
      <c r="BR325">
        <v>24449</v>
      </c>
      <c r="BS325">
        <v>33892</v>
      </c>
      <c r="BT325">
        <v>13901</v>
      </c>
    </row>
    <row r="326" spans="3:72" x14ac:dyDescent="0.3">
      <c r="C326" t="s">
        <v>417</v>
      </c>
      <c r="D326">
        <v>4.9882</v>
      </c>
      <c r="E326">
        <v>-1.4053</v>
      </c>
      <c r="G326" t="s">
        <v>417</v>
      </c>
      <c r="BL326" t="s">
        <v>3345</v>
      </c>
      <c r="BM326" t="s">
        <v>3346</v>
      </c>
      <c r="BN326">
        <v>20275</v>
      </c>
      <c r="BO326">
        <v>11555</v>
      </c>
      <c r="BP326">
        <v>31830</v>
      </c>
      <c r="BQ326">
        <v>13157</v>
      </c>
      <c r="BR326">
        <v>3716</v>
      </c>
      <c r="BS326">
        <v>16873</v>
      </c>
      <c r="BT326">
        <v>14957</v>
      </c>
    </row>
    <row r="327" spans="3:72" x14ac:dyDescent="0.3">
      <c r="C327" t="s">
        <v>418</v>
      </c>
      <c r="D327">
        <v>2.7492999999999999</v>
      </c>
      <c r="E327">
        <v>-3.7475999999999998</v>
      </c>
      <c r="G327" t="s">
        <v>418</v>
      </c>
      <c r="BL327" t="s">
        <v>3347</v>
      </c>
      <c r="BM327" t="s">
        <v>3348</v>
      </c>
      <c r="BN327">
        <v>18413</v>
      </c>
      <c r="BO327">
        <v>21158</v>
      </c>
      <c r="BP327">
        <v>39571</v>
      </c>
      <c r="BQ327">
        <v>8303</v>
      </c>
      <c r="BR327">
        <v>9580</v>
      </c>
      <c r="BS327">
        <v>17883</v>
      </c>
      <c r="BT327">
        <v>21688</v>
      </c>
    </row>
    <row r="328" spans="3:72" x14ac:dyDescent="0.3">
      <c r="C328" t="s">
        <v>419</v>
      </c>
      <c r="D328">
        <v>2.0737999999999999</v>
      </c>
      <c r="E328">
        <v>-2.8751000000000002</v>
      </c>
      <c r="G328" t="s">
        <v>419</v>
      </c>
      <c r="BL328" t="s">
        <v>3349</v>
      </c>
      <c r="BM328" t="s">
        <v>3350</v>
      </c>
      <c r="BN328">
        <v>13340</v>
      </c>
      <c r="BO328">
        <v>30096</v>
      </c>
      <c r="BP328">
        <v>43436</v>
      </c>
      <c r="BQ328">
        <v>5278</v>
      </c>
      <c r="BR328">
        <v>23459</v>
      </c>
      <c r="BS328">
        <v>28737</v>
      </c>
      <c r="BT328">
        <v>14699</v>
      </c>
    </row>
    <row r="329" spans="3:72" x14ac:dyDescent="0.3">
      <c r="C329" t="s">
        <v>420</v>
      </c>
      <c r="D329">
        <v>-3.0367000000000002</v>
      </c>
      <c r="E329">
        <v>3.9127000000000001</v>
      </c>
      <c r="G329" t="s">
        <v>420</v>
      </c>
      <c r="BL329" t="s">
        <v>3351</v>
      </c>
      <c r="BM329" t="s">
        <v>3352</v>
      </c>
      <c r="BN329">
        <v>10510</v>
      </c>
      <c r="BO329">
        <v>38905</v>
      </c>
      <c r="BP329">
        <v>49415</v>
      </c>
      <c r="BQ329">
        <v>1961</v>
      </c>
      <c r="BR329">
        <v>9339</v>
      </c>
      <c r="BS329">
        <v>11300</v>
      </c>
      <c r="BT329">
        <v>38115</v>
      </c>
    </row>
    <row r="330" spans="3:72" x14ac:dyDescent="0.3">
      <c r="C330" t="s">
        <v>421</v>
      </c>
      <c r="D330">
        <v>-3.2336999999999998</v>
      </c>
      <c r="E330">
        <v>2.9493999999999998</v>
      </c>
      <c r="G330" t="s">
        <v>421</v>
      </c>
      <c r="BL330" t="s">
        <v>3353</v>
      </c>
      <c r="BM330" t="s">
        <v>3354</v>
      </c>
      <c r="BN330">
        <v>8826</v>
      </c>
      <c r="BO330">
        <v>22938</v>
      </c>
      <c r="BP330">
        <v>31764</v>
      </c>
      <c r="BQ330">
        <v>7846</v>
      </c>
      <c r="BR330">
        <v>10439</v>
      </c>
      <c r="BS330">
        <v>18285</v>
      </c>
      <c r="BT330">
        <v>13479</v>
      </c>
    </row>
    <row r="331" spans="3:72" x14ac:dyDescent="0.3">
      <c r="C331" t="s">
        <v>422</v>
      </c>
      <c r="D331">
        <v>2.6408</v>
      </c>
      <c r="E331">
        <v>3.4619</v>
      </c>
      <c r="G331" t="s">
        <v>422</v>
      </c>
      <c r="BL331" t="s">
        <v>3355</v>
      </c>
      <c r="BM331" t="s">
        <v>3356</v>
      </c>
      <c r="BN331">
        <v>153754</v>
      </c>
      <c r="BO331">
        <v>248921</v>
      </c>
      <c r="BP331">
        <v>402675</v>
      </c>
      <c r="BQ331">
        <v>38930</v>
      </c>
      <c r="BR331">
        <v>76635</v>
      </c>
      <c r="BS331">
        <v>115565</v>
      </c>
      <c r="BT331">
        <v>287110</v>
      </c>
    </row>
    <row r="332" spans="3:72" x14ac:dyDescent="0.3">
      <c r="C332" t="s">
        <v>423</v>
      </c>
      <c r="D332">
        <v>-3.0213999999999999</v>
      </c>
      <c r="E332">
        <v>0.53700000000000003</v>
      </c>
      <c r="G332" t="s">
        <v>423</v>
      </c>
      <c r="BL332" t="s">
        <v>3357</v>
      </c>
      <c r="BM332" t="s">
        <v>3358</v>
      </c>
      <c r="BN332">
        <v>45236</v>
      </c>
      <c r="BO332">
        <v>8875</v>
      </c>
      <c r="BP332">
        <v>54111</v>
      </c>
      <c r="BQ332">
        <v>449</v>
      </c>
      <c r="BR332">
        <v>1193</v>
      </c>
      <c r="BS332">
        <v>1642</v>
      </c>
      <c r="BT332">
        <v>52469</v>
      </c>
    </row>
    <row r="333" spans="3:72" x14ac:dyDescent="0.3">
      <c r="C333" t="s">
        <v>424</v>
      </c>
      <c r="D333">
        <v>4.2352999999999996</v>
      </c>
      <c r="E333">
        <v>-4.8472999999999997</v>
      </c>
      <c r="G333" t="s">
        <v>424</v>
      </c>
      <c r="BL333" t="s">
        <v>3359</v>
      </c>
      <c r="BM333" t="s">
        <v>3360</v>
      </c>
      <c r="BN333">
        <v>11917</v>
      </c>
      <c r="BO333">
        <v>107441</v>
      </c>
      <c r="BP333">
        <v>119357</v>
      </c>
      <c r="BQ333">
        <v>3828</v>
      </c>
      <c r="BR333">
        <v>17327</v>
      </c>
      <c r="BS333">
        <v>21155</v>
      </c>
      <c r="BT333">
        <v>98202</v>
      </c>
    </row>
    <row r="334" spans="3:72" x14ac:dyDescent="0.3">
      <c r="C334" t="s">
        <v>425</v>
      </c>
      <c r="D334">
        <v>-3.4752000000000001</v>
      </c>
      <c r="E334">
        <v>-2.8024</v>
      </c>
      <c r="G334" t="s">
        <v>425</v>
      </c>
      <c r="BL334" t="s">
        <v>3361</v>
      </c>
      <c r="BM334" t="s">
        <v>3362</v>
      </c>
      <c r="BN334">
        <v>255813</v>
      </c>
      <c r="BO334">
        <v>81135</v>
      </c>
      <c r="BP334">
        <v>336948</v>
      </c>
      <c r="BQ334">
        <v>5734</v>
      </c>
      <c r="BR334">
        <v>18112</v>
      </c>
      <c r="BS334">
        <v>23846</v>
      </c>
      <c r="BT334">
        <v>313102</v>
      </c>
    </row>
    <row r="335" spans="3:72" x14ac:dyDescent="0.3">
      <c r="C335" t="s">
        <v>426</v>
      </c>
      <c r="D335">
        <v>2.6541999999999999</v>
      </c>
      <c r="E335">
        <v>2.3359000000000001</v>
      </c>
      <c r="G335" t="s">
        <v>426</v>
      </c>
      <c r="BL335" t="s">
        <v>3363</v>
      </c>
      <c r="BM335" t="s">
        <v>3364</v>
      </c>
      <c r="BN335">
        <v>228720</v>
      </c>
      <c r="BO335">
        <v>437229</v>
      </c>
      <c r="BP335">
        <v>665949</v>
      </c>
      <c r="BQ335">
        <v>55672</v>
      </c>
      <c r="BR335">
        <v>167419</v>
      </c>
      <c r="BS335">
        <v>223091</v>
      </c>
      <c r="BT335">
        <v>442858</v>
      </c>
    </row>
    <row r="336" spans="3:72" x14ac:dyDescent="0.3">
      <c r="C336" t="s">
        <v>427</v>
      </c>
      <c r="D336">
        <v>2.0758999999999999</v>
      </c>
      <c r="E336">
        <v>1.6539999999999999</v>
      </c>
      <c r="G336" t="s">
        <v>427</v>
      </c>
      <c r="BL336" t="s">
        <v>3365</v>
      </c>
      <c r="BM336" t="s">
        <v>3366</v>
      </c>
      <c r="BN336">
        <v>96352</v>
      </c>
      <c r="BO336">
        <v>214892</v>
      </c>
      <c r="BP336">
        <v>311244</v>
      </c>
      <c r="BQ336">
        <v>36486</v>
      </c>
      <c r="BR336">
        <v>54033</v>
      </c>
      <c r="BS336">
        <v>90519</v>
      </c>
      <c r="BT336">
        <v>220725</v>
      </c>
    </row>
    <row r="337" spans="3:72" x14ac:dyDescent="0.3">
      <c r="C337" t="s">
        <v>428</v>
      </c>
      <c r="D337">
        <v>1.1861999999999999</v>
      </c>
      <c r="E337">
        <v>2.0011999999999999</v>
      </c>
      <c r="G337" t="s">
        <v>428</v>
      </c>
      <c r="BL337" t="s">
        <v>3367</v>
      </c>
      <c r="BM337" t="s">
        <v>3368</v>
      </c>
      <c r="BN337">
        <v>298135</v>
      </c>
      <c r="BO337">
        <v>558647</v>
      </c>
      <c r="BP337">
        <v>856782</v>
      </c>
      <c r="BQ337">
        <v>5291</v>
      </c>
      <c r="BR337">
        <v>192021</v>
      </c>
      <c r="BS337">
        <v>197312</v>
      </c>
      <c r="BT337">
        <v>659470</v>
      </c>
    </row>
    <row r="338" spans="3:72" x14ac:dyDescent="0.3">
      <c r="C338" t="s">
        <v>429</v>
      </c>
      <c r="D338">
        <v>-2.2679</v>
      </c>
      <c r="E338">
        <v>-3.2252000000000001</v>
      </c>
      <c r="G338" t="s">
        <v>429</v>
      </c>
      <c r="BL338" t="s">
        <v>3369</v>
      </c>
      <c r="BM338" t="s">
        <v>3370</v>
      </c>
      <c r="BN338">
        <v>20457</v>
      </c>
      <c r="BO338">
        <v>20183</v>
      </c>
      <c r="BP338">
        <v>40640</v>
      </c>
      <c r="BQ338">
        <v>12759</v>
      </c>
      <c r="BR338">
        <v>5076</v>
      </c>
      <c r="BS338">
        <v>17835</v>
      </c>
      <c r="BT338">
        <v>22805</v>
      </c>
    </row>
    <row r="339" spans="3:72" x14ac:dyDescent="0.3">
      <c r="C339" t="s">
        <v>430</v>
      </c>
      <c r="D339">
        <v>-3.4060999999999999</v>
      </c>
      <c r="E339">
        <v>-3.4578000000000002</v>
      </c>
      <c r="G339" t="s">
        <v>430</v>
      </c>
      <c r="BL339" t="s">
        <v>3371</v>
      </c>
      <c r="BM339" t="s">
        <v>3372</v>
      </c>
      <c r="BN339">
        <v>20678</v>
      </c>
      <c r="BO339">
        <v>29132</v>
      </c>
      <c r="BP339">
        <v>49810</v>
      </c>
      <c r="BQ339">
        <v>12471</v>
      </c>
      <c r="BR339">
        <v>21804</v>
      </c>
      <c r="BS339">
        <v>34275</v>
      </c>
      <c r="BT339">
        <v>15535</v>
      </c>
    </row>
    <row r="340" spans="3:72" x14ac:dyDescent="0.3">
      <c r="C340" t="s">
        <v>431</v>
      </c>
      <c r="D340">
        <v>1.3746</v>
      </c>
      <c r="E340">
        <v>2.2328000000000001</v>
      </c>
      <c r="G340" t="s">
        <v>431</v>
      </c>
      <c r="BL340" t="s">
        <v>3373</v>
      </c>
      <c r="BM340" t="s">
        <v>3374</v>
      </c>
      <c r="BN340">
        <v>168582</v>
      </c>
      <c r="BO340">
        <v>264390</v>
      </c>
      <c r="BP340">
        <v>432972</v>
      </c>
      <c r="BQ340">
        <v>31222</v>
      </c>
      <c r="BR340">
        <v>77750</v>
      </c>
      <c r="BS340">
        <v>108973</v>
      </c>
      <c r="BT340">
        <v>323999</v>
      </c>
    </row>
    <row r="341" spans="3:72" x14ac:dyDescent="0.3">
      <c r="C341" t="s">
        <v>432</v>
      </c>
      <c r="D341">
        <v>2.5832999999999999</v>
      </c>
      <c r="E341">
        <v>2.2732000000000001</v>
      </c>
      <c r="G341" t="s">
        <v>432</v>
      </c>
      <c r="BL341" t="s">
        <v>3375</v>
      </c>
      <c r="BM341" t="s">
        <v>3376</v>
      </c>
      <c r="BN341">
        <v>298799</v>
      </c>
      <c r="BO341">
        <v>854265</v>
      </c>
      <c r="BP341">
        <v>1153064</v>
      </c>
      <c r="BQ341">
        <v>155081</v>
      </c>
      <c r="BR341">
        <v>89026</v>
      </c>
      <c r="BS341">
        <v>244107</v>
      </c>
      <c r="BT341">
        <v>908957</v>
      </c>
    </row>
    <row r="342" spans="3:72" x14ac:dyDescent="0.3">
      <c r="C342" t="s">
        <v>433</v>
      </c>
      <c r="D342">
        <v>-3.1006</v>
      </c>
      <c r="E342">
        <v>4.1134000000000004</v>
      </c>
      <c r="G342" t="s">
        <v>433</v>
      </c>
      <c r="BL342" t="s">
        <v>3377</v>
      </c>
      <c r="BM342" t="s">
        <v>3378</v>
      </c>
      <c r="BN342">
        <v>30312</v>
      </c>
      <c r="BO342">
        <v>15083</v>
      </c>
      <c r="BP342">
        <v>45395</v>
      </c>
      <c r="BQ342">
        <v>1485</v>
      </c>
      <c r="BR342">
        <v>6789</v>
      </c>
      <c r="BS342">
        <v>8274</v>
      </c>
      <c r="BT342">
        <v>37121</v>
      </c>
    </row>
    <row r="343" spans="3:72" x14ac:dyDescent="0.3">
      <c r="C343" t="s">
        <v>434</v>
      </c>
      <c r="D343">
        <v>-2.1863000000000001</v>
      </c>
      <c r="E343">
        <v>3.2399</v>
      </c>
      <c r="G343" t="s">
        <v>434</v>
      </c>
      <c r="BL343" t="s">
        <v>3379</v>
      </c>
      <c r="BM343" t="s">
        <v>3380</v>
      </c>
      <c r="BN343">
        <v>8327</v>
      </c>
      <c r="BO343">
        <v>17344</v>
      </c>
      <c r="BP343">
        <v>25671</v>
      </c>
      <c r="BQ343">
        <v>6044</v>
      </c>
      <c r="BR343">
        <v>9266</v>
      </c>
      <c r="BS343">
        <v>15310</v>
      </c>
      <c r="BT343">
        <v>10361</v>
      </c>
    </row>
    <row r="344" spans="3:72" x14ac:dyDescent="0.3">
      <c r="C344" t="s">
        <v>435</v>
      </c>
      <c r="D344">
        <v>-1.3965000000000001</v>
      </c>
      <c r="E344">
        <v>-3.2707999999999999</v>
      </c>
      <c r="G344" t="s">
        <v>435</v>
      </c>
      <c r="BL344" t="s">
        <v>3381</v>
      </c>
      <c r="BM344" t="s">
        <v>3382</v>
      </c>
      <c r="BN344">
        <v>177160</v>
      </c>
      <c r="BO344">
        <v>43920</v>
      </c>
      <c r="BP344">
        <v>221080</v>
      </c>
      <c r="BQ344">
        <v>1072</v>
      </c>
      <c r="BR344">
        <v>12054</v>
      </c>
      <c r="BS344">
        <v>13126</v>
      </c>
      <c r="BT344">
        <v>207954</v>
      </c>
    </row>
    <row r="345" spans="3:72" x14ac:dyDescent="0.3">
      <c r="C345" t="s">
        <v>436</v>
      </c>
      <c r="D345">
        <v>-2.0564</v>
      </c>
      <c r="E345">
        <v>4.4328000000000003</v>
      </c>
      <c r="G345" t="s">
        <v>436</v>
      </c>
      <c r="BL345" t="s">
        <v>3383</v>
      </c>
      <c r="BM345" t="s">
        <v>3384</v>
      </c>
      <c r="BN345">
        <v>23338</v>
      </c>
      <c r="BO345">
        <v>43493</v>
      </c>
      <c r="BP345">
        <v>66831</v>
      </c>
      <c r="BQ345">
        <v>14893</v>
      </c>
      <c r="BR345">
        <v>33371</v>
      </c>
      <c r="BS345">
        <v>48264</v>
      </c>
      <c r="BT345">
        <v>18567</v>
      </c>
    </row>
    <row r="346" spans="3:72" x14ac:dyDescent="0.3">
      <c r="C346" t="s">
        <v>437</v>
      </c>
      <c r="D346">
        <v>3.4727999999999999</v>
      </c>
      <c r="E346">
        <v>-3.2774999999999999</v>
      </c>
      <c r="G346" t="s">
        <v>437</v>
      </c>
      <c r="BL346" t="s">
        <v>3385</v>
      </c>
      <c r="BM346" t="s">
        <v>3386</v>
      </c>
      <c r="BN346">
        <v>261157</v>
      </c>
      <c r="BO346">
        <v>368503</v>
      </c>
      <c r="BP346">
        <v>629661</v>
      </c>
      <c r="BQ346">
        <v>55658</v>
      </c>
      <c r="BR346">
        <v>132109</v>
      </c>
      <c r="BS346">
        <v>187767</v>
      </c>
      <c r="BT346">
        <v>441894</v>
      </c>
    </row>
    <row r="347" spans="3:72" x14ac:dyDescent="0.3">
      <c r="C347" t="s">
        <v>438</v>
      </c>
      <c r="D347">
        <v>-2.5007999999999999</v>
      </c>
      <c r="E347">
        <v>3.8582000000000001</v>
      </c>
      <c r="G347" t="s">
        <v>438</v>
      </c>
      <c r="BL347" t="s">
        <v>3387</v>
      </c>
      <c r="BM347" t="s">
        <v>3388</v>
      </c>
      <c r="BN347">
        <v>112968</v>
      </c>
      <c r="BO347">
        <v>241837</v>
      </c>
      <c r="BP347">
        <v>354805</v>
      </c>
      <c r="BQ347">
        <v>30377</v>
      </c>
      <c r="BR347">
        <v>58558</v>
      </c>
      <c r="BS347">
        <v>88935</v>
      </c>
      <c r="BT347">
        <v>265870</v>
      </c>
    </row>
    <row r="348" spans="3:72" x14ac:dyDescent="0.3">
      <c r="C348" t="s">
        <v>439</v>
      </c>
      <c r="D348">
        <v>1.3792</v>
      </c>
      <c r="E348">
        <v>2.5381</v>
      </c>
      <c r="G348" t="s">
        <v>439</v>
      </c>
      <c r="BL348" t="s">
        <v>3389</v>
      </c>
      <c r="BM348" t="s">
        <v>3390</v>
      </c>
      <c r="BN348">
        <v>162962</v>
      </c>
      <c r="BO348">
        <v>388252</v>
      </c>
      <c r="BP348">
        <v>551214</v>
      </c>
      <c r="BQ348">
        <v>75387</v>
      </c>
      <c r="BR348">
        <v>103785</v>
      </c>
      <c r="BS348">
        <v>179172</v>
      </c>
      <c r="BT348">
        <v>372042</v>
      </c>
    </row>
    <row r="349" spans="3:72" x14ac:dyDescent="0.3">
      <c r="C349" t="s">
        <v>440</v>
      </c>
      <c r="D349">
        <v>4.9644000000000004</v>
      </c>
      <c r="E349">
        <v>2.5874999999999999</v>
      </c>
      <c r="G349" t="s">
        <v>440</v>
      </c>
      <c r="BL349" t="s">
        <v>3391</v>
      </c>
      <c r="BM349" t="s">
        <v>3392</v>
      </c>
      <c r="BN349">
        <v>8631</v>
      </c>
      <c r="BO349">
        <v>38309</v>
      </c>
      <c r="BP349">
        <v>46940</v>
      </c>
      <c r="BQ349">
        <v>7688</v>
      </c>
      <c r="BR349">
        <v>20877</v>
      </c>
      <c r="BS349">
        <v>28565</v>
      </c>
      <c r="BT349">
        <v>18375</v>
      </c>
    </row>
    <row r="350" spans="3:72" x14ac:dyDescent="0.3">
      <c r="C350" t="s">
        <v>441</v>
      </c>
      <c r="D350">
        <v>2.5543</v>
      </c>
      <c r="E350">
        <v>1.4161999999999999</v>
      </c>
      <c r="G350" t="s">
        <v>441</v>
      </c>
      <c r="BL350" t="s">
        <v>3393</v>
      </c>
      <c r="BM350" t="s">
        <v>3394</v>
      </c>
      <c r="BN350">
        <v>13070</v>
      </c>
      <c r="BO350">
        <v>24424</v>
      </c>
      <c r="BP350">
        <v>37493</v>
      </c>
      <c r="BQ350">
        <v>5488</v>
      </c>
      <c r="BR350">
        <v>18068</v>
      </c>
      <c r="BS350">
        <v>23556</v>
      </c>
      <c r="BT350">
        <v>13937</v>
      </c>
    </row>
    <row r="351" spans="3:72" x14ac:dyDescent="0.3">
      <c r="C351" t="s">
        <v>442</v>
      </c>
      <c r="D351">
        <v>-2.8927</v>
      </c>
      <c r="E351">
        <v>-1.4178999999999999</v>
      </c>
      <c r="G351" t="s">
        <v>442</v>
      </c>
      <c r="BL351" t="s">
        <v>3395</v>
      </c>
      <c r="BM351" t="s">
        <v>3396</v>
      </c>
      <c r="BN351">
        <v>324431</v>
      </c>
      <c r="BO351">
        <v>741949</v>
      </c>
      <c r="BP351">
        <v>1066380</v>
      </c>
      <c r="BQ351">
        <v>91264</v>
      </c>
      <c r="BR351">
        <v>113028</v>
      </c>
      <c r="BS351">
        <v>204292</v>
      </c>
      <c r="BT351">
        <v>862088</v>
      </c>
    </row>
    <row r="352" spans="3:72" x14ac:dyDescent="0.3">
      <c r="C352" t="s">
        <v>443</v>
      </c>
      <c r="D352">
        <v>2.8725999999999998</v>
      </c>
      <c r="E352">
        <v>3.4729999999999999</v>
      </c>
      <c r="G352" t="s">
        <v>443</v>
      </c>
      <c r="BL352" t="s">
        <v>3397</v>
      </c>
      <c r="BM352" t="s">
        <v>3398</v>
      </c>
      <c r="BN352">
        <v>116906</v>
      </c>
      <c r="BO352">
        <v>26428</v>
      </c>
      <c r="BP352">
        <v>143334</v>
      </c>
      <c r="BQ352">
        <v>5289</v>
      </c>
      <c r="BR352">
        <v>886</v>
      </c>
      <c r="BS352">
        <v>6175</v>
      </c>
      <c r="BT352">
        <v>137159</v>
      </c>
    </row>
    <row r="353" spans="3:72" x14ac:dyDescent="0.3">
      <c r="C353" t="s">
        <v>444</v>
      </c>
      <c r="D353">
        <v>1.2753000000000001</v>
      </c>
      <c r="E353">
        <v>2.5108999999999999</v>
      </c>
      <c r="G353" t="s">
        <v>444</v>
      </c>
      <c r="BL353" t="s">
        <v>3399</v>
      </c>
      <c r="BM353" t="s">
        <v>3400</v>
      </c>
      <c r="BN353">
        <v>135645</v>
      </c>
      <c r="BO353">
        <v>407766</v>
      </c>
      <c r="BP353">
        <v>543411</v>
      </c>
      <c r="BQ353">
        <v>60128</v>
      </c>
      <c r="BR353">
        <v>102473</v>
      </c>
      <c r="BS353">
        <v>162601</v>
      </c>
      <c r="BT353">
        <v>380810</v>
      </c>
    </row>
    <row r="354" spans="3:72" x14ac:dyDescent="0.3">
      <c r="C354" t="s">
        <v>445</v>
      </c>
      <c r="D354">
        <v>-3.1227999999999998</v>
      </c>
      <c r="E354">
        <v>2.8384</v>
      </c>
      <c r="G354" t="s">
        <v>445</v>
      </c>
      <c r="BL354" t="s">
        <v>3401</v>
      </c>
      <c r="BM354" t="s">
        <v>3402</v>
      </c>
      <c r="BN354">
        <v>614112</v>
      </c>
      <c r="BO354">
        <v>1192299</v>
      </c>
      <c r="BP354">
        <v>1806411</v>
      </c>
      <c r="BQ354">
        <v>114896</v>
      </c>
      <c r="BR354">
        <v>113445</v>
      </c>
      <c r="BS354">
        <v>228341</v>
      </c>
      <c r="BT354">
        <v>1578070</v>
      </c>
    </row>
    <row r="355" spans="3:72" x14ac:dyDescent="0.3">
      <c r="C355" t="s">
        <v>446</v>
      </c>
      <c r="D355">
        <v>-3.4567999999999999</v>
      </c>
      <c r="E355">
        <v>3.2029000000000001</v>
      </c>
      <c r="G355" t="s">
        <v>446</v>
      </c>
      <c r="BL355" t="s">
        <v>3403</v>
      </c>
      <c r="BM355" t="s">
        <v>3404</v>
      </c>
      <c r="BN355">
        <v>10995</v>
      </c>
      <c r="BO355">
        <v>10660</v>
      </c>
      <c r="BP355">
        <v>21655</v>
      </c>
      <c r="BQ355">
        <v>10190</v>
      </c>
      <c r="BR355">
        <v>3528</v>
      </c>
      <c r="BS355">
        <v>13718</v>
      </c>
      <c r="BT355">
        <v>7937</v>
      </c>
    </row>
    <row r="356" spans="3:72" x14ac:dyDescent="0.3">
      <c r="C356" t="s">
        <v>447</v>
      </c>
      <c r="D356">
        <v>2.6288</v>
      </c>
      <c r="E356">
        <v>-1.0871</v>
      </c>
      <c r="G356" t="s">
        <v>447</v>
      </c>
      <c r="BL356" t="s">
        <v>3405</v>
      </c>
      <c r="BM356" t="s">
        <v>3406</v>
      </c>
      <c r="BN356">
        <v>214311</v>
      </c>
      <c r="BO356">
        <v>75179</v>
      </c>
      <c r="BP356">
        <v>289490</v>
      </c>
      <c r="BQ356">
        <v>26546</v>
      </c>
      <c r="BR356">
        <v>0</v>
      </c>
      <c r="BS356">
        <v>26546</v>
      </c>
      <c r="BT356">
        <v>262944</v>
      </c>
    </row>
    <row r="357" spans="3:72" x14ac:dyDescent="0.3">
      <c r="C357" t="s">
        <v>448</v>
      </c>
      <c r="D357">
        <v>4.4377000000000004</v>
      </c>
      <c r="E357">
        <v>3.4851999999999999</v>
      </c>
      <c r="G357" t="s">
        <v>448</v>
      </c>
      <c r="BL357" t="s">
        <v>3407</v>
      </c>
      <c r="BM357" t="s">
        <v>3408</v>
      </c>
      <c r="BN357">
        <v>286379</v>
      </c>
      <c r="BO357">
        <v>110452</v>
      </c>
      <c r="BP357">
        <v>396831</v>
      </c>
      <c r="BQ357">
        <v>0</v>
      </c>
      <c r="BR357">
        <v>68575</v>
      </c>
      <c r="BS357">
        <v>68575</v>
      </c>
      <c r="BT357">
        <v>328256</v>
      </c>
    </row>
    <row r="358" spans="3:72" x14ac:dyDescent="0.3">
      <c r="C358" t="s">
        <v>449</v>
      </c>
      <c r="D358">
        <v>2.8332999999999999</v>
      </c>
      <c r="E358">
        <v>2</v>
      </c>
      <c r="G358" t="s">
        <v>449</v>
      </c>
      <c r="BL358" t="s">
        <v>3409</v>
      </c>
      <c r="BM358" t="s">
        <v>3410</v>
      </c>
      <c r="BN358">
        <v>116232</v>
      </c>
      <c r="BO358">
        <v>273340</v>
      </c>
      <c r="BP358">
        <v>389572</v>
      </c>
      <c r="BQ358">
        <v>32993</v>
      </c>
      <c r="BR358">
        <v>14916</v>
      </c>
      <c r="BS358">
        <v>47909</v>
      </c>
      <c r="BT358">
        <v>341663</v>
      </c>
    </row>
    <row r="359" spans="3:72" x14ac:dyDescent="0.3">
      <c r="C359" t="s">
        <v>450</v>
      </c>
      <c r="D359">
        <v>-2.3037000000000001</v>
      </c>
      <c r="E359">
        <v>1.6434</v>
      </c>
      <c r="G359" t="s">
        <v>450</v>
      </c>
      <c r="BL359" t="s">
        <v>3411</v>
      </c>
      <c r="BM359" t="s">
        <v>3412</v>
      </c>
      <c r="BN359">
        <v>13737</v>
      </c>
      <c r="BO359">
        <v>39131</v>
      </c>
      <c r="BP359">
        <v>52868</v>
      </c>
      <c r="BQ359">
        <v>8217</v>
      </c>
      <c r="BR359">
        <v>15419</v>
      </c>
      <c r="BS359">
        <v>23636</v>
      </c>
      <c r="BT359">
        <v>29232</v>
      </c>
    </row>
    <row r="360" spans="3:72" x14ac:dyDescent="0.3">
      <c r="C360" t="s">
        <v>451</v>
      </c>
      <c r="D360">
        <v>-3.6640999999999999</v>
      </c>
      <c r="E360">
        <v>-4.0297000000000001</v>
      </c>
      <c r="G360" t="s">
        <v>451</v>
      </c>
      <c r="BL360" t="s">
        <v>3413</v>
      </c>
      <c r="BM360" t="s">
        <v>3414</v>
      </c>
      <c r="BN360">
        <v>137483</v>
      </c>
      <c r="BO360">
        <v>280610</v>
      </c>
      <c r="BP360">
        <v>418093</v>
      </c>
      <c r="BQ360">
        <v>40655</v>
      </c>
      <c r="BR360">
        <v>93248</v>
      </c>
      <c r="BS360">
        <v>133903</v>
      </c>
      <c r="BT360">
        <v>284190</v>
      </c>
    </row>
    <row r="361" spans="3:72" x14ac:dyDescent="0.3">
      <c r="C361" t="s">
        <v>452</v>
      </c>
      <c r="D361">
        <v>4.3882000000000003</v>
      </c>
      <c r="E361">
        <v>-3.6991000000000001</v>
      </c>
      <c r="G361" t="s">
        <v>452</v>
      </c>
      <c r="BL361" t="s">
        <v>3415</v>
      </c>
      <c r="BM361" t="s">
        <v>3416</v>
      </c>
      <c r="BN361">
        <v>175915</v>
      </c>
      <c r="BO361">
        <v>269216</v>
      </c>
      <c r="BP361">
        <v>445131</v>
      </c>
      <c r="BQ361">
        <v>33396</v>
      </c>
      <c r="BR361">
        <v>29483</v>
      </c>
      <c r="BS361">
        <v>62879</v>
      </c>
      <c r="BT361">
        <v>382252</v>
      </c>
    </row>
    <row r="362" spans="3:72" x14ac:dyDescent="0.3">
      <c r="C362" t="s">
        <v>453</v>
      </c>
      <c r="D362">
        <v>3.0154999999999998</v>
      </c>
      <c r="E362">
        <v>3.1960999999999999</v>
      </c>
      <c r="G362" t="s">
        <v>453</v>
      </c>
      <c r="BL362" t="s">
        <v>3417</v>
      </c>
      <c r="BM362" t="s">
        <v>3418</v>
      </c>
      <c r="BN362">
        <v>9603</v>
      </c>
      <c r="BO362">
        <v>14009</v>
      </c>
      <c r="BP362">
        <v>23612</v>
      </c>
      <c r="BQ362">
        <v>2717</v>
      </c>
      <c r="BR362">
        <v>12592</v>
      </c>
      <c r="BS362">
        <v>15309</v>
      </c>
      <c r="BT362">
        <v>8303</v>
      </c>
    </row>
    <row r="363" spans="3:72" x14ac:dyDescent="0.3">
      <c r="C363" t="s">
        <v>454</v>
      </c>
      <c r="D363">
        <v>-4.5724</v>
      </c>
      <c r="E363">
        <v>-3.9104000000000001</v>
      </c>
      <c r="G363" t="s">
        <v>454</v>
      </c>
      <c r="BL363" t="s">
        <v>3419</v>
      </c>
      <c r="BM363" t="s">
        <v>3420</v>
      </c>
      <c r="BN363">
        <v>8256</v>
      </c>
      <c r="BO363">
        <v>9112</v>
      </c>
      <c r="BP363">
        <v>17368</v>
      </c>
      <c r="BQ363">
        <v>2091</v>
      </c>
      <c r="BR363">
        <v>3036</v>
      </c>
      <c r="BS363">
        <v>5127</v>
      </c>
      <c r="BT363">
        <v>12241</v>
      </c>
    </row>
    <row r="364" spans="3:72" x14ac:dyDescent="0.3">
      <c r="C364" t="s">
        <v>455</v>
      </c>
      <c r="D364">
        <v>2.8294000000000001</v>
      </c>
      <c r="E364">
        <v>-2.4792999999999998</v>
      </c>
      <c r="G364" t="s">
        <v>455</v>
      </c>
      <c r="BL364" t="s">
        <v>3421</v>
      </c>
      <c r="BM364" t="s">
        <v>3422</v>
      </c>
      <c r="BN364">
        <v>7540</v>
      </c>
      <c r="BO364">
        <v>93077</v>
      </c>
      <c r="BP364">
        <v>100617</v>
      </c>
      <c r="BQ364">
        <v>1368</v>
      </c>
      <c r="BR364">
        <v>6775</v>
      </c>
      <c r="BS364">
        <v>8143</v>
      </c>
      <c r="BT364">
        <v>92474</v>
      </c>
    </row>
    <row r="365" spans="3:72" x14ac:dyDescent="0.3">
      <c r="C365" t="s">
        <v>456</v>
      </c>
      <c r="D365">
        <v>2.444</v>
      </c>
      <c r="E365">
        <v>1.4671000000000001</v>
      </c>
      <c r="G365" t="s">
        <v>456</v>
      </c>
      <c r="BL365" t="s">
        <v>3423</v>
      </c>
      <c r="BM365" t="s">
        <v>3424</v>
      </c>
      <c r="BN365">
        <v>15459</v>
      </c>
      <c r="BO365">
        <v>18701</v>
      </c>
      <c r="BP365">
        <v>34160</v>
      </c>
      <c r="BQ365">
        <v>12454</v>
      </c>
      <c r="BR365">
        <v>6595</v>
      </c>
      <c r="BS365">
        <v>19049</v>
      </c>
      <c r="BT365">
        <v>15111</v>
      </c>
    </row>
    <row r="366" spans="3:72" x14ac:dyDescent="0.3">
      <c r="C366" t="s">
        <v>457</v>
      </c>
      <c r="D366">
        <v>4.4855</v>
      </c>
      <c r="E366">
        <v>4.8445999999999998</v>
      </c>
      <c r="G366" t="s">
        <v>457</v>
      </c>
      <c r="BL366" t="s">
        <v>3425</v>
      </c>
      <c r="BM366" t="s">
        <v>3426</v>
      </c>
      <c r="BN366">
        <v>152870</v>
      </c>
      <c r="BO366">
        <v>233894</v>
      </c>
      <c r="BP366">
        <v>386765</v>
      </c>
      <c r="BQ366">
        <v>30959</v>
      </c>
      <c r="BR366">
        <v>59641</v>
      </c>
      <c r="BS366">
        <v>90600</v>
      </c>
      <c r="BT366">
        <v>296164</v>
      </c>
    </row>
    <row r="367" spans="3:72" x14ac:dyDescent="0.3">
      <c r="C367" t="s">
        <v>458</v>
      </c>
      <c r="D367">
        <v>3.5691999999999999</v>
      </c>
      <c r="E367">
        <v>-2.1962000000000002</v>
      </c>
      <c r="G367" t="s">
        <v>458</v>
      </c>
      <c r="BL367" t="s">
        <v>3427</v>
      </c>
      <c r="BM367" t="s">
        <v>3428</v>
      </c>
      <c r="BN367">
        <v>18314</v>
      </c>
      <c r="BO367">
        <v>49171</v>
      </c>
      <c r="BP367">
        <v>67485</v>
      </c>
      <c r="BQ367">
        <v>9837</v>
      </c>
      <c r="BR367">
        <v>29708</v>
      </c>
      <c r="BS367">
        <v>39545</v>
      </c>
      <c r="BT367">
        <v>27940</v>
      </c>
    </row>
    <row r="368" spans="3:72" x14ac:dyDescent="0.3">
      <c r="C368" t="s">
        <v>459</v>
      </c>
      <c r="D368">
        <v>2.9184000000000001</v>
      </c>
      <c r="E368">
        <v>0.92620000000000002</v>
      </c>
      <c r="G368" t="s">
        <v>459</v>
      </c>
      <c r="BL368" t="s">
        <v>3429</v>
      </c>
      <c r="BM368" t="s">
        <v>3430</v>
      </c>
      <c r="BN368">
        <v>18578</v>
      </c>
      <c r="BO368">
        <v>19966</v>
      </c>
      <c r="BP368">
        <v>38544</v>
      </c>
      <c r="BQ368">
        <v>7484</v>
      </c>
      <c r="BR368">
        <v>11105</v>
      </c>
      <c r="BS368">
        <v>18589</v>
      </c>
      <c r="BT368">
        <v>19955</v>
      </c>
    </row>
    <row r="369" spans="3:72" x14ac:dyDescent="0.3">
      <c r="C369" t="s">
        <v>460</v>
      </c>
      <c r="D369">
        <v>2.1518000000000002</v>
      </c>
      <c r="E369">
        <v>-2.2092999999999998</v>
      </c>
      <c r="G369" t="s">
        <v>460</v>
      </c>
      <c r="BL369" t="s">
        <v>3431</v>
      </c>
      <c r="BM369" t="s">
        <v>3432</v>
      </c>
      <c r="BN369">
        <v>9979</v>
      </c>
      <c r="BO369">
        <v>11601</v>
      </c>
      <c r="BP369">
        <v>21580</v>
      </c>
      <c r="BQ369">
        <v>6704</v>
      </c>
      <c r="BR369">
        <v>4285</v>
      </c>
      <c r="BS369">
        <v>10989</v>
      </c>
      <c r="BT369">
        <v>10591</v>
      </c>
    </row>
    <row r="370" spans="3:72" x14ac:dyDescent="0.3">
      <c r="C370" t="s">
        <v>461</v>
      </c>
      <c r="D370">
        <v>-3.67</v>
      </c>
      <c r="E370">
        <v>0.67300000000000004</v>
      </c>
      <c r="G370" t="s">
        <v>461</v>
      </c>
      <c r="BL370" t="s">
        <v>3433</v>
      </c>
      <c r="BM370" t="s">
        <v>3434</v>
      </c>
      <c r="BN370">
        <v>483134</v>
      </c>
      <c r="BO370">
        <v>135270</v>
      </c>
      <c r="BP370">
        <v>618404</v>
      </c>
      <c r="BQ370">
        <v>8371</v>
      </c>
      <c r="BR370">
        <v>105450</v>
      </c>
      <c r="BS370">
        <v>113821</v>
      </c>
      <c r="BT370">
        <v>504583</v>
      </c>
    </row>
    <row r="371" spans="3:72" x14ac:dyDescent="0.3">
      <c r="C371" t="s">
        <v>462</v>
      </c>
      <c r="D371">
        <v>-4.8371000000000004</v>
      </c>
      <c r="E371">
        <v>2.2077</v>
      </c>
      <c r="G371" t="s">
        <v>462</v>
      </c>
      <c r="BL371" t="s">
        <v>3435</v>
      </c>
      <c r="BM371" t="s">
        <v>3436</v>
      </c>
      <c r="BN371">
        <v>17339</v>
      </c>
      <c r="BO371">
        <v>50176</v>
      </c>
      <c r="BP371">
        <v>67515</v>
      </c>
      <c r="BQ371">
        <v>9185</v>
      </c>
      <c r="BR371">
        <v>31895</v>
      </c>
      <c r="BS371">
        <v>41080</v>
      </c>
      <c r="BT371">
        <v>26435</v>
      </c>
    </row>
    <row r="372" spans="3:72" x14ac:dyDescent="0.3">
      <c r="C372" t="s">
        <v>463</v>
      </c>
      <c r="D372">
        <v>2.3572000000000002</v>
      </c>
      <c r="E372">
        <v>-2.7267000000000001</v>
      </c>
      <c r="G372" t="s">
        <v>463</v>
      </c>
      <c r="BL372" t="s">
        <v>3437</v>
      </c>
      <c r="BM372" t="s">
        <v>3438</v>
      </c>
      <c r="BN372">
        <v>5011</v>
      </c>
      <c r="BO372">
        <v>4717</v>
      </c>
      <c r="BP372">
        <v>9728</v>
      </c>
      <c r="BQ372">
        <v>1585</v>
      </c>
      <c r="BR372">
        <v>1677</v>
      </c>
      <c r="BS372">
        <v>3262</v>
      </c>
      <c r="BT372">
        <v>6466</v>
      </c>
    </row>
    <row r="373" spans="3:72" x14ac:dyDescent="0.3">
      <c r="C373" t="s">
        <v>464</v>
      </c>
      <c r="D373">
        <v>-2.2677999999999998</v>
      </c>
      <c r="E373">
        <v>-2.7033</v>
      </c>
      <c r="G373" t="s">
        <v>464</v>
      </c>
      <c r="BL373" t="s">
        <v>3439</v>
      </c>
      <c r="BM373" t="s">
        <v>3440</v>
      </c>
      <c r="BN373">
        <v>15547</v>
      </c>
      <c r="BO373">
        <v>35645</v>
      </c>
      <c r="BP373">
        <v>51192</v>
      </c>
      <c r="BQ373">
        <v>5559</v>
      </c>
      <c r="BR373">
        <v>29162</v>
      </c>
      <c r="BS373">
        <v>34721</v>
      </c>
      <c r="BT373">
        <v>16471</v>
      </c>
    </row>
    <row r="374" spans="3:72" x14ac:dyDescent="0.3">
      <c r="C374" t="s">
        <v>465</v>
      </c>
      <c r="D374">
        <v>2.2942999999999998</v>
      </c>
      <c r="E374">
        <v>-1.8230999999999999</v>
      </c>
      <c r="G374" t="s">
        <v>465</v>
      </c>
      <c r="BL374" t="s">
        <v>3441</v>
      </c>
      <c r="BM374" t="s">
        <v>3442</v>
      </c>
      <c r="BN374">
        <v>90564</v>
      </c>
      <c r="BO374">
        <v>198218</v>
      </c>
      <c r="BP374">
        <v>288782</v>
      </c>
      <c r="BQ374">
        <v>28870</v>
      </c>
      <c r="BR374">
        <v>45111</v>
      </c>
      <c r="BS374">
        <v>73981</v>
      </c>
      <c r="BT374">
        <v>214800</v>
      </c>
    </row>
    <row r="375" spans="3:72" x14ac:dyDescent="0.3">
      <c r="C375" t="s">
        <v>466</v>
      </c>
      <c r="D375">
        <v>3.9298999999999999</v>
      </c>
      <c r="E375">
        <v>4.2992999999999997</v>
      </c>
      <c r="G375" t="s">
        <v>466</v>
      </c>
      <c r="BL375" t="s">
        <v>3443</v>
      </c>
      <c r="BM375" t="s">
        <v>3444</v>
      </c>
      <c r="BN375">
        <v>12581</v>
      </c>
      <c r="BO375">
        <v>23443</v>
      </c>
      <c r="BP375">
        <v>36024</v>
      </c>
      <c r="BQ375">
        <v>7481</v>
      </c>
      <c r="BR375">
        <v>10828</v>
      </c>
      <c r="BS375">
        <v>18309</v>
      </c>
      <c r="BT375">
        <v>17715</v>
      </c>
    </row>
    <row r="376" spans="3:72" x14ac:dyDescent="0.3">
      <c r="C376" t="s">
        <v>467</v>
      </c>
      <c r="D376">
        <v>3.081</v>
      </c>
      <c r="E376">
        <v>3.0975000000000001</v>
      </c>
      <c r="G376" t="s">
        <v>467</v>
      </c>
      <c r="BL376" t="s">
        <v>3445</v>
      </c>
      <c r="BM376" t="s">
        <v>3446</v>
      </c>
      <c r="BN376">
        <v>63394</v>
      </c>
      <c r="BO376">
        <v>194581</v>
      </c>
      <c r="BP376">
        <v>257975</v>
      </c>
      <c r="BQ376">
        <v>18953</v>
      </c>
      <c r="BR376">
        <v>39624</v>
      </c>
      <c r="BS376">
        <v>58577</v>
      </c>
      <c r="BT376">
        <v>199398</v>
      </c>
    </row>
    <row r="377" spans="3:72" x14ac:dyDescent="0.3">
      <c r="C377" t="s">
        <v>468</v>
      </c>
      <c r="D377">
        <v>3.7791999999999999</v>
      </c>
      <c r="E377">
        <v>3.5203000000000002</v>
      </c>
      <c r="G377" t="s">
        <v>468</v>
      </c>
      <c r="BL377" t="s">
        <v>3447</v>
      </c>
      <c r="BM377" t="s">
        <v>3448</v>
      </c>
      <c r="BN377">
        <v>9418</v>
      </c>
      <c r="BO377">
        <v>20102</v>
      </c>
      <c r="BP377">
        <v>29520</v>
      </c>
      <c r="BQ377">
        <v>8390</v>
      </c>
      <c r="BR377">
        <v>11323</v>
      </c>
      <c r="BS377">
        <v>19713</v>
      </c>
      <c r="BT377">
        <v>9807</v>
      </c>
    </row>
    <row r="378" spans="3:72" x14ac:dyDescent="0.3">
      <c r="C378" t="s">
        <v>469</v>
      </c>
      <c r="D378">
        <v>-3.6619000000000002</v>
      </c>
      <c r="E378">
        <v>3.1355</v>
      </c>
      <c r="G378" t="s">
        <v>469</v>
      </c>
      <c r="BL378" t="s">
        <v>3449</v>
      </c>
      <c r="BM378" t="s">
        <v>3450</v>
      </c>
      <c r="BN378">
        <v>429759</v>
      </c>
      <c r="BO378">
        <v>562139</v>
      </c>
      <c r="BP378">
        <v>991898</v>
      </c>
      <c r="BQ378">
        <v>101530</v>
      </c>
      <c r="BR378">
        <v>177991</v>
      </c>
      <c r="BS378">
        <v>279521</v>
      </c>
      <c r="BT378">
        <v>712377</v>
      </c>
    </row>
    <row r="379" spans="3:72" x14ac:dyDescent="0.3">
      <c r="C379" t="s">
        <v>470</v>
      </c>
      <c r="D379">
        <v>-3.7988</v>
      </c>
      <c r="E379">
        <v>-2.5266999999999999</v>
      </c>
      <c r="G379" t="s">
        <v>470</v>
      </c>
      <c r="BL379" t="s">
        <v>3451</v>
      </c>
      <c r="BM379" t="s">
        <v>3452</v>
      </c>
      <c r="BN379">
        <v>176653</v>
      </c>
      <c r="BO379">
        <v>281466</v>
      </c>
      <c r="BP379">
        <v>458119</v>
      </c>
      <c r="BQ379">
        <v>35194</v>
      </c>
      <c r="BR379">
        <v>71173</v>
      </c>
      <c r="BS379">
        <v>106367</v>
      </c>
      <c r="BT379">
        <v>351752</v>
      </c>
    </row>
    <row r="380" spans="3:72" x14ac:dyDescent="0.3">
      <c r="C380" t="s">
        <v>471</v>
      </c>
      <c r="D380">
        <v>-2.4678</v>
      </c>
      <c r="E380">
        <v>-1.3698999999999999</v>
      </c>
      <c r="G380" t="s">
        <v>471</v>
      </c>
      <c r="BL380" t="s">
        <v>3453</v>
      </c>
      <c r="BM380" t="s">
        <v>3454</v>
      </c>
      <c r="BN380">
        <v>16934</v>
      </c>
      <c r="BO380">
        <v>17581</v>
      </c>
      <c r="BP380">
        <v>34515</v>
      </c>
      <c r="BQ380">
        <v>13603</v>
      </c>
      <c r="BR380">
        <v>6784</v>
      </c>
      <c r="BS380">
        <v>20387</v>
      </c>
      <c r="BT380">
        <v>14128</v>
      </c>
    </row>
    <row r="381" spans="3:72" x14ac:dyDescent="0.3">
      <c r="C381" t="s">
        <v>472</v>
      </c>
      <c r="D381">
        <v>3.6448</v>
      </c>
      <c r="E381">
        <v>-1.8626</v>
      </c>
      <c r="G381" t="s">
        <v>472</v>
      </c>
      <c r="BL381" t="s">
        <v>3455</v>
      </c>
      <c r="BM381" t="s">
        <v>3456</v>
      </c>
      <c r="BN381">
        <v>42878</v>
      </c>
      <c r="BO381">
        <v>27413</v>
      </c>
      <c r="BP381">
        <v>70291</v>
      </c>
      <c r="BQ381">
        <v>15042</v>
      </c>
      <c r="BR381">
        <v>191</v>
      </c>
      <c r="BS381">
        <v>15233</v>
      </c>
      <c r="BT381">
        <v>55058</v>
      </c>
    </row>
    <row r="382" spans="3:72" x14ac:dyDescent="0.3">
      <c r="C382" t="s">
        <v>473</v>
      </c>
      <c r="D382">
        <v>3.4165999999999999</v>
      </c>
      <c r="E382">
        <v>-4.0061999999999998</v>
      </c>
      <c r="G382" t="s">
        <v>473</v>
      </c>
      <c r="BL382" t="s">
        <v>3457</v>
      </c>
      <c r="BM382" t="s">
        <v>3458</v>
      </c>
      <c r="BN382">
        <v>12605</v>
      </c>
      <c r="BO382">
        <v>27065</v>
      </c>
      <c r="BP382">
        <v>39670</v>
      </c>
      <c r="BQ382">
        <v>7159</v>
      </c>
      <c r="BR382">
        <v>18815</v>
      </c>
      <c r="BS382">
        <v>25974</v>
      </c>
      <c r="BT382">
        <v>13696</v>
      </c>
    </row>
    <row r="383" spans="3:72" x14ac:dyDescent="0.3">
      <c r="C383" t="s">
        <v>474</v>
      </c>
      <c r="D383">
        <v>3.6436000000000002</v>
      </c>
      <c r="E383">
        <v>4.0353000000000003</v>
      </c>
      <c r="G383" t="s">
        <v>474</v>
      </c>
      <c r="BL383" t="s">
        <v>3459</v>
      </c>
      <c r="BM383" t="s">
        <v>3460</v>
      </c>
      <c r="BN383">
        <v>9750</v>
      </c>
      <c r="BO383">
        <v>22724</v>
      </c>
      <c r="BP383">
        <v>32475</v>
      </c>
      <c r="BQ383">
        <v>10473</v>
      </c>
      <c r="BR383">
        <v>1312</v>
      </c>
      <c r="BS383">
        <v>11785</v>
      </c>
      <c r="BT383">
        <v>20690</v>
      </c>
    </row>
    <row r="384" spans="3:72" x14ac:dyDescent="0.3">
      <c r="C384" t="s">
        <v>475</v>
      </c>
      <c r="D384">
        <v>-2.9929999999999999</v>
      </c>
      <c r="E384">
        <v>-2.2942999999999998</v>
      </c>
      <c r="G384" t="s">
        <v>475</v>
      </c>
      <c r="BL384" t="s">
        <v>3461</v>
      </c>
      <c r="BM384" t="s">
        <v>3462</v>
      </c>
      <c r="BN384">
        <v>252378</v>
      </c>
      <c r="BO384">
        <v>440671</v>
      </c>
      <c r="BP384">
        <v>693049</v>
      </c>
      <c r="BQ384">
        <v>50440</v>
      </c>
      <c r="BR384">
        <v>163162</v>
      </c>
      <c r="BS384">
        <v>213602</v>
      </c>
      <c r="BT384">
        <v>479447</v>
      </c>
    </row>
    <row r="385" spans="3:72" x14ac:dyDescent="0.3">
      <c r="C385" t="s">
        <v>476</v>
      </c>
      <c r="D385">
        <v>3.347</v>
      </c>
      <c r="E385">
        <v>3.1960000000000002</v>
      </c>
      <c r="G385" t="s">
        <v>476</v>
      </c>
      <c r="BL385" t="s">
        <v>3463</v>
      </c>
      <c r="BM385" t="s">
        <v>3464</v>
      </c>
      <c r="BN385">
        <v>270140</v>
      </c>
      <c r="BO385">
        <v>339321</v>
      </c>
      <c r="BP385">
        <v>609461</v>
      </c>
      <c r="BQ385">
        <v>60941</v>
      </c>
      <c r="BR385">
        <v>88231</v>
      </c>
      <c r="BS385">
        <v>149172</v>
      </c>
      <c r="BT385">
        <v>460290</v>
      </c>
    </row>
    <row r="386" spans="3:72" x14ac:dyDescent="0.3">
      <c r="C386" t="s">
        <v>477</v>
      </c>
      <c r="D386">
        <v>3.6896</v>
      </c>
      <c r="E386">
        <v>1.5612999999999999</v>
      </c>
      <c r="G386" t="s">
        <v>477</v>
      </c>
      <c r="BL386" t="s">
        <v>3465</v>
      </c>
      <c r="BM386" t="s">
        <v>3466</v>
      </c>
      <c r="BN386">
        <v>247536</v>
      </c>
      <c r="BO386">
        <v>439005</v>
      </c>
      <c r="BP386">
        <v>686541</v>
      </c>
      <c r="BQ386">
        <v>95452</v>
      </c>
      <c r="BR386">
        <v>129802</v>
      </c>
      <c r="BS386">
        <v>225254</v>
      </c>
      <c r="BT386">
        <v>461287</v>
      </c>
    </row>
    <row r="387" spans="3:72" x14ac:dyDescent="0.3">
      <c r="C387" t="s">
        <v>478</v>
      </c>
      <c r="D387">
        <v>4.4382999999999999</v>
      </c>
      <c r="E387">
        <v>-3.4605999999999999</v>
      </c>
      <c r="G387" t="s">
        <v>478</v>
      </c>
      <c r="BL387" t="s">
        <v>3467</v>
      </c>
      <c r="BM387" t="s">
        <v>3468</v>
      </c>
      <c r="BN387">
        <v>220477</v>
      </c>
      <c r="BO387">
        <v>502942</v>
      </c>
      <c r="BP387">
        <v>723419</v>
      </c>
      <c r="BQ387">
        <v>131427</v>
      </c>
      <c r="BR387">
        <v>171393</v>
      </c>
      <c r="BS387">
        <v>302820</v>
      </c>
      <c r="BT387">
        <v>420599</v>
      </c>
    </row>
    <row r="388" spans="3:72" x14ac:dyDescent="0.3">
      <c r="C388" t="s">
        <v>479</v>
      </c>
      <c r="D388">
        <v>4.0937000000000001</v>
      </c>
      <c r="E388">
        <v>-1.5529999999999999</v>
      </c>
      <c r="G388" t="s">
        <v>479</v>
      </c>
      <c r="BL388" t="s">
        <v>3469</v>
      </c>
      <c r="BM388" t="s">
        <v>3470</v>
      </c>
      <c r="BN388">
        <v>165231</v>
      </c>
      <c r="BO388">
        <v>301757</v>
      </c>
      <c r="BP388">
        <v>466989</v>
      </c>
      <c r="BQ388">
        <v>53915</v>
      </c>
      <c r="BR388">
        <v>92506</v>
      </c>
      <c r="BS388">
        <v>146420</v>
      </c>
      <c r="BT388">
        <v>320568</v>
      </c>
    </row>
    <row r="389" spans="3:72" x14ac:dyDescent="0.3">
      <c r="C389" t="s">
        <v>480</v>
      </c>
      <c r="D389">
        <v>-3.3414000000000001</v>
      </c>
      <c r="E389">
        <v>3.1859000000000002</v>
      </c>
      <c r="G389" t="s">
        <v>480</v>
      </c>
      <c r="BL389" t="s">
        <v>3471</v>
      </c>
      <c r="BM389" t="s">
        <v>3472</v>
      </c>
      <c r="BN389">
        <v>16942</v>
      </c>
      <c r="BO389">
        <v>33946</v>
      </c>
      <c r="BP389">
        <v>50888</v>
      </c>
      <c r="BQ389">
        <v>10769</v>
      </c>
      <c r="BR389">
        <v>20696</v>
      </c>
      <c r="BS389">
        <v>31465</v>
      </c>
      <c r="BT389">
        <v>19423</v>
      </c>
    </row>
    <row r="390" spans="3:72" x14ac:dyDescent="0.3">
      <c r="C390" t="s">
        <v>481</v>
      </c>
      <c r="D390">
        <v>-2.1547999999999998</v>
      </c>
      <c r="E390">
        <v>1.8078000000000001</v>
      </c>
      <c r="G390" t="s">
        <v>481</v>
      </c>
      <c r="BL390" t="s">
        <v>3473</v>
      </c>
      <c r="BM390" t="s">
        <v>3474</v>
      </c>
      <c r="BN390">
        <v>293063</v>
      </c>
      <c r="BO390">
        <v>674132</v>
      </c>
      <c r="BP390">
        <v>967195</v>
      </c>
      <c r="BQ390">
        <v>81534</v>
      </c>
      <c r="BR390">
        <v>142399</v>
      </c>
      <c r="BS390">
        <v>223934</v>
      </c>
      <c r="BT390">
        <v>743261</v>
      </c>
    </row>
    <row r="391" spans="3:72" x14ac:dyDescent="0.3">
      <c r="C391" t="s">
        <v>482</v>
      </c>
      <c r="D391">
        <v>-2.6930000000000001</v>
      </c>
      <c r="E391">
        <v>-1.9763999999999999</v>
      </c>
      <c r="G391" t="s">
        <v>482</v>
      </c>
      <c r="BL391" t="s">
        <v>3475</v>
      </c>
      <c r="BM391" t="s">
        <v>3476</v>
      </c>
      <c r="BN391">
        <v>93162</v>
      </c>
      <c r="BO391">
        <v>33101</v>
      </c>
      <c r="BP391">
        <v>126263</v>
      </c>
      <c r="BQ391">
        <v>5211</v>
      </c>
      <c r="BR391">
        <v>4827</v>
      </c>
      <c r="BS391">
        <v>10038</v>
      </c>
      <c r="BT391">
        <v>116225</v>
      </c>
    </row>
    <row r="392" spans="3:72" x14ac:dyDescent="0.3">
      <c r="C392" t="s">
        <v>483</v>
      </c>
      <c r="D392">
        <v>3.2404999999999999</v>
      </c>
      <c r="E392">
        <v>3.3058000000000001</v>
      </c>
      <c r="G392" t="s">
        <v>483</v>
      </c>
      <c r="BL392" t="s">
        <v>3477</v>
      </c>
      <c r="BM392" t="s">
        <v>3478</v>
      </c>
      <c r="BN392">
        <v>16860</v>
      </c>
      <c r="BO392">
        <v>30444</v>
      </c>
      <c r="BP392">
        <v>47304</v>
      </c>
      <c r="BQ392">
        <v>9210</v>
      </c>
      <c r="BR392">
        <v>16573</v>
      </c>
      <c r="BS392">
        <v>25783</v>
      </c>
      <c r="BT392">
        <v>21521</v>
      </c>
    </row>
    <row r="393" spans="3:72" x14ac:dyDescent="0.3">
      <c r="C393" t="s">
        <v>484</v>
      </c>
      <c r="D393">
        <v>-2.5952000000000002</v>
      </c>
      <c r="E393">
        <v>3.4407000000000001</v>
      </c>
      <c r="G393" t="s">
        <v>484</v>
      </c>
      <c r="BL393" t="s">
        <v>3479</v>
      </c>
      <c r="BM393" t="s">
        <v>3480</v>
      </c>
      <c r="BN393">
        <v>15525</v>
      </c>
      <c r="BO393">
        <v>19287</v>
      </c>
      <c r="BP393">
        <v>34812</v>
      </c>
      <c r="BQ393">
        <v>10873</v>
      </c>
      <c r="BR393">
        <v>9187</v>
      </c>
      <c r="BS393">
        <v>20060</v>
      </c>
      <c r="BT393">
        <v>14752</v>
      </c>
    </row>
    <row r="394" spans="3:72" x14ac:dyDescent="0.3">
      <c r="C394" t="s">
        <v>485</v>
      </c>
      <c r="D394">
        <v>-3.84</v>
      </c>
      <c r="E394">
        <v>-2.7986</v>
      </c>
      <c r="G394" t="s">
        <v>485</v>
      </c>
      <c r="BL394" t="s">
        <v>3481</v>
      </c>
      <c r="BM394" t="s">
        <v>3482</v>
      </c>
      <c r="BN394">
        <v>14550</v>
      </c>
      <c r="BO394">
        <v>21246</v>
      </c>
      <c r="BP394">
        <v>35796</v>
      </c>
      <c r="BQ394">
        <v>9684</v>
      </c>
      <c r="BR394">
        <v>8810</v>
      </c>
      <c r="BS394">
        <v>18494</v>
      </c>
      <c r="BT394">
        <v>17302</v>
      </c>
    </row>
    <row r="395" spans="3:72" x14ac:dyDescent="0.3">
      <c r="C395" t="s">
        <v>486</v>
      </c>
      <c r="D395">
        <v>3.0678000000000001</v>
      </c>
      <c r="E395">
        <v>-2.6183999999999998</v>
      </c>
      <c r="G395" t="s">
        <v>486</v>
      </c>
      <c r="BL395" t="s">
        <v>3483</v>
      </c>
      <c r="BM395" t="s">
        <v>3484</v>
      </c>
      <c r="BN395">
        <v>12378</v>
      </c>
      <c r="BO395">
        <v>42478</v>
      </c>
      <c r="BP395">
        <v>54856</v>
      </c>
      <c r="BQ395">
        <v>17368</v>
      </c>
      <c r="BR395">
        <v>20458</v>
      </c>
      <c r="BS395">
        <v>37826</v>
      </c>
      <c r="BT395">
        <v>17030</v>
      </c>
    </row>
    <row r="396" spans="3:72" x14ac:dyDescent="0.3">
      <c r="C396" t="s">
        <v>487</v>
      </c>
      <c r="D396">
        <v>3.5108000000000001</v>
      </c>
      <c r="E396">
        <v>3.59</v>
      </c>
      <c r="G396" t="s">
        <v>487</v>
      </c>
      <c r="BL396" t="s">
        <v>3485</v>
      </c>
      <c r="BM396" t="s">
        <v>3486</v>
      </c>
      <c r="BN396">
        <v>153473</v>
      </c>
      <c r="BO396">
        <v>176845</v>
      </c>
      <c r="BP396">
        <v>330318</v>
      </c>
      <c r="BQ396">
        <v>36232</v>
      </c>
      <c r="BR396">
        <v>28473</v>
      </c>
      <c r="BS396">
        <v>64705</v>
      </c>
      <c r="BT396">
        <v>265613</v>
      </c>
    </row>
    <row r="397" spans="3:72" x14ac:dyDescent="0.3">
      <c r="C397" t="s">
        <v>488</v>
      </c>
      <c r="D397">
        <v>2.33</v>
      </c>
      <c r="E397">
        <v>2.4628000000000001</v>
      </c>
      <c r="G397" t="s">
        <v>488</v>
      </c>
      <c r="BL397" t="s">
        <v>3487</v>
      </c>
      <c r="BM397" t="s">
        <v>3488</v>
      </c>
      <c r="BN397">
        <v>6678</v>
      </c>
      <c r="BO397">
        <v>7298</v>
      </c>
      <c r="BP397">
        <v>13976</v>
      </c>
      <c r="BQ397">
        <v>2971</v>
      </c>
      <c r="BR397">
        <v>2931</v>
      </c>
      <c r="BS397">
        <v>5902</v>
      </c>
      <c r="BT397">
        <v>8074</v>
      </c>
    </row>
    <row r="398" spans="3:72" x14ac:dyDescent="0.3">
      <c r="C398" t="s">
        <v>489</v>
      </c>
      <c r="D398">
        <v>-0.7409</v>
      </c>
      <c r="E398">
        <v>-3.92</v>
      </c>
      <c r="G398" t="s">
        <v>489</v>
      </c>
      <c r="BL398" t="s">
        <v>3489</v>
      </c>
      <c r="BM398" t="s">
        <v>3490</v>
      </c>
      <c r="BN398">
        <v>17038</v>
      </c>
      <c r="BO398">
        <v>14662</v>
      </c>
      <c r="BP398">
        <v>31700</v>
      </c>
      <c r="BQ398">
        <v>8437</v>
      </c>
      <c r="BR398">
        <v>6968</v>
      </c>
      <c r="BS398">
        <v>15405</v>
      </c>
      <c r="BT398">
        <v>16295</v>
      </c>
    </row>
    <row r="399" spans="3:72" x14ac:dyDescent="0.3">
      <c r="C399" t="s">
        <v>490</v>
      </c>
      <c r="D399">
        <v>-3.3229000000000002</v>
      </c>
      <c r="E399">
        <v>4.6326999999999998</v>
      </c>
      <c r="G399" t="s">
        <v>490</v>
      </c>
      <c r="BL399" t="s">
        <v>3491</v>
      </c>
      <c r="BM399" t="s">
        <v>3492</v>
      </c>
      <c r="BN399">
        <v>9338</v>
      </c>
      <c r="BO399">
        <v>20955</v>
      </c>
      <c r="BP399">
        <v>30293</v>
      </c>
      <c r="BQ399">
        <v>4770</v>
      </c>
      <c r="BR399">
        <v>11994</v>
      </c>
      <c r="BS399">
        <v>16764</v>
      </c>
      <c r="BT399">
        <v>13529</v>
      </c>
    </row>
    <row r="400" spans="3:72" x14ac:dyDescent="0.3">
      <c r="C400" t="s">
        <v>491</v>
      </c>
      <c r="D400">
        <v>-2.2448000000000001</v>
      </c>
      <c r="E400">
        <v>-3.4169</v>
      </c>
      <c r="G400" t="s">
        <v>491</v>
      </c>
      <c r="BL400" t="s">
        <v>3493</v>
      </c>
      <c r="BM400" t="s">
        <v>3494</v>
      </c>
      <c r="BN400">
        <v>3073</v>
      </c>
      <c r="BO400">
        <v>49996</v>
      </c>
      <c r="BP400">
        <v>53069</v>
      </c>
      <c r="BQ400">
        <v>2160</v>
      </c>
      <c r="BR400">
        <v>14183</v>
      </c>
      <c r="BS400">
        <v>16343</v>
      </c>
      <c r="BT400">
        <v>36726</v>
      </c>
    </row>
    <row r="401" spans="3:72" x14ac:dyDescent="0.3">
      <c r="C401" t="s">
        <v>492</v>
      </c>
      <c r="D401">
        <v>-4.1740000000000004</v>
      </c>
      <c r="E401">
        <v>4.3048000000000002</v>
      </c>
      <c r="G401" t="s">
        <v>492</v>
      </c>
      <c r="BL401" t="s">
        <v>3495</v>
      </c>
      <c r="BM401" t="s">
        <v>3496</v>
      </c>
      <c r="BN401">
        <v>210949</v>
      </c>
      <c r="BO401">
        <v>57715</v>
      </c>
      <c r="BP401">
        <v>268664</v>
      </c>
      <c r="BQ401">
        <v>1981</v>
      </c>
      <c r="BR401">
        <v>17383</v>
      </c>
      <c r="BS401">
        <v>19364</v>
      </c>
      <c r="BT401">
        <v>249300</v>
      </c>
    </row>
    <row r="402" spans="3:72" x14ac:dyDescent="0.3">
      <c r="C402" t="s">
        <v>493</v>
      </c>
      <c r="D402">
        <v>2.2086000000000001</v>
      </c>
      <c r="E402">
        <v>3.4965000000000002</v>
      </c>
      <c r="G402" t="s">
        <v>493</v>
      </c>
      <c r="BL402" t="s">
        <v>3497</v>
      </c>
      <c r="BM402" t="s">
        <v>3498</v>
      </c>
      <c r="BN402">
        <v>36030</v>
      </c>
      <c r="BO402">
        <v>228752</v>
      </c>
      <c r="BP402">
        <v>264782</v>
      </c>
      <c r="BQ402">
        <v>0</v>
      </c>
      <c r="BR402">
        <v>0</v>
      </c>
      <c r="BS402">
        <v>0</v>
      </c>
      <c r="BT402">
        <v>264782</v>
      </c>
    </row>
    <row r="403" spans="3:72" x14ac:dyDescent="0.3">
      <c r="C403" t="s">
        <v>494</v>
      </c>
      <c r="D403">
        <v>2.5644</v>
      </c>
      <c r="E403">
        <v>3.1185999999999998</v>
      </c>
      <c r="G403" t="s">
        <v>494</v>
      </c>
      <c r="BL403" t="s">
        <v>3499</v>
      </c>
      <c r="BM403" t="s">
        <v>3500</v>
      </c>
      <c r="BN403">
        <v>97679</v>
      </c>
      <c r="BO403">
        <v>17008</v>
      </c>
      <c r="BP403">
        <v>114687</v>
      </c>
      <c r="BQ403">
        <v>4324</v>
      </c>
      <c r="BR403">
        <v>0</v>
      </c>
      <c r="BS403">
        <v>4324</v>
      </c>
      <c r="BT403">
        <v>110363</v>
      </c>
    </row>
    <row r="404" spans="3:72" x14ac:dyDescent="0.3">
      <c r="C404" t="s">
        <v>495</v>
      </c>
      <c r="D404">
        <v>-3.3374000000000001</v>
      </c>
      <c r="E404">
        <v>2.0066999999999999</v>
      </c>
      <c r="G404" t="s">
        <v>495</v>
      </c>
      <c r="BL404" t="s">
        <v>3501</v>
      </c>
      <c r="BM404" t="s">
        <v>3502</v>
      </c>
      <c r="BN404">
        <v>707582</v>
      </c>
      <c r="BO404">
        <v>161727</v>
      </c>
      <c r="BP404">
        <v>869309</v>
      </c>
      <c r="BQ404">
        <v>12201</v>
      </c>
      <c r="BR404">
        <v>129650</v>
      </c>
      <c r="BS404">
        <v>141851</v>
      </c>
      <c r="BT404">
        <v>727458</v>
      </c>
    </row>
    <row r="405" spans="3:72" x14ac:dyDescent="0.3">
      <c r="C405" t="s">
        <v>496</v>
      </c>
      <c r="D405">
        <v>-1.4957</v>
      </c>
      <c r="E405">
        <v>-2.4820000000000002</v>
      </c>
      <c r="G405" t="s">
        <v>496</v>
      </c>
      <c r="BL405" t="s">
        <v>3503</v>
      </c>
      <c r="BM405" t="s">
        <v>3504</v>
      </c>
      <c r="BN405">
        <v>227063</v>
      </c>
      <c r="BO405">
        <v>510327</v>
      </c>
      <c r="BP405">
        <v>737390</v>
      </c>
      <c r="BQ405">
        <v>124958</v>
      </c>
      <c r="BR405">
        <v>84369</v>
      </c>
      <c r="BS405">
        <v>209327</v>
      </c>
      <c r="BT405">
        <v>528063</v>
      </c>
    </row>
    <row r="406" spans="3:72" x14ac:dyDescent="0.3">
      <c r="C406" t="s">
        <v>497</v>
      </c>
      <c r="D406">
        <v>-1.1028</v>
      </c>
      <c r="E406">
        <v>-4.2233999999999998</v>
      </c>
      <c r="G406" t="s">
        <v>497</v>
      </c>
      <c r="BL406" t="s">
        <v>3505</v>
      </c>
      <c r="BM406" t="s">
        <v>3506</v>
      </c>
      <c r="BN406">
        <v>8120</v>
      </c>
      <c r="BO406">
        <v>63052</v>
      </c>
      <c r="BP406">
        <v>71172</v>
      </c>
      <c r="BQ406">
        <v>0</v>
      </c>
      <c r="BR406">
        <v>0</v>
      </c>
      <c r="BS406">
        <v>0</v>
      </c>
      <c r="BT406">
        <v>71172</v>
      </c>
    </row>
    <row r="407" spans="3:72" x14ac:dyDescent="0.3">
      <c r="C407" t="s">
        <v>498</v>
      </c>
      <c r="D407">
        <v>-3.7492000000000001</v>
      </c>
      <c r="E407">
        <v>-0.2487</v>
      </c>
      <c r="G407" t="s">
        <v>498</v>
      </c>
      <c r="BL407" t="s">
        <v>3507</v>
      </c>
      <c r="BM407" t="s">
        <v>3508</v>
      </c>
      <c r="BN407">
        <v>678</v>
      </c>
      <c r="BO407">
        <v>29343</v>
      </c>
      <c r="BP407">
        <v>30021</v>
      </c>
      <c r="BQ407">
        <v>5866</v>
      </c>
      <c r="BR407">
        <v>4456</v>
      </c>
      <c r="BS407">
        <v>10322</v>
      </c>
      <c r="BT407">
        <v>19699</v>
      </c>
    </row>
    <row r="408" spans="3:72" x14ac:dyDescent="0.3">
      <c r="C408" t="s">
        <v>499</v>
      </c>
      <c r="D408">
        <v>-2.8403999999999998</v>
      </c>
      <c r="E408">
        <v>4.0113000000000003</v>
      </c>
      <c r="G408" t="s">
        <v>499</v>
      </c>
      <c r="BL408" t="s">
        <v>3509</v>
      </c>
      <c r="BM408" t="s">
        <v>3510</v>
      </c>
      <c r="BN408">
        <v>29830</v>
      </c>
      <c r="BO408">
        <v>29890</v>
      </c>
      <c r="BP408">
        <v>59720</v>
      </c>
      <c r="BQ408">
        <v>20849</v>
      </c>
      <c r="BR408">
        <v>13635</v>
      </c>
      <c r="BS408">
        <v>34484</v>
      </c>
      <c r="BT408">
        <v>25236</v>
      </c>
    </row>
    <row r="409" spans="3:72" x14ac:dyDescent="0.3">
      <c r="C409" t="s">
        <v>500</v>
      </c>
      <c r="D409">
        <v>3.6263999999999998</v>
      </c>
      <c r="E409">
        <v>-3.8437000000000001</v>
      </c>
      <c r="G409" t="s">
        <v>500</v>
      </c>
      <c r="BL409" t="s">
        <v>3511</v>
      </c>
      <c r="BM409" t="s">
        <v>3512</v>
      </c>
      <c r="BN409">
        <v>574272</v>
      </c>
      <c r="BO409">
        <v>951045</v>
      </c>
      <c r="BP409">
        <v>1525317</v>
      </c>
      <c r="BQ409">
        <v>87095</v>
      </c>
      <c r="BR409">
        <v>193892</v>
      </c>
      <c r="BS409">
        <v>280987</v>
      </c>
      <c r="BT409">
        <v>1244330</v>
      </c>
    </row>
    <row r="410" spans="3:72" x14ac:dyDescent="0.3">
      <c r="C410" t="s">
        <v>501</v>
      </c>
      <c r="D410">
        <v>-2.0245000000000002</v>
      </c>
      <c r="E410">
        <v>-5.2702</v>
      </c>
      <c r="G410" t="s">
        <v>501</v>
      </c>
      <c r="BL410" t="s">
        <v>3513</v>
      </c>
      <c r="BM410" t="s">
        <v>3514</v>
      </c>
      <c r="BN410">
        <v>24439</v>
      </c>
      <c r="BO410">
        <v>147477</v>
      </c>
      <c r="BP410">
        <v>171916</v>
      </c>
      <c r="BQ410">
        <v>43</v>
      </c>
      <c r="BR410">
        <v>0</v>
      </c>
      <c r="BS410">
        <v>43</v>
      </c>
      <c r="BT410">
        <v>171873</v>
      </c>
    </row>
    <row r="411" spans="3:72" x14ac:dyDescent="0.3">
      <c r="C411" t="s">
        <v>502</v>
      </c>
      <c r="D411">
        <v>2.9578000000000002</v>
      </c>
      <c r="E411">
        <v>-2.8267000000000002</v>
      </c>
      <c r="G411" t="s">
        <v>502</v>
      </c>
      <c r="BL411" t="s">
        <v>3515</v>
      </c>
      <c r="BM411" t="s">
        <v>3516</v>
      </c>
      <c r="BN411">
        <v>65703</v>
      </c>
      <c r="BO411">
        <v>20029</v>
      </c>
      <c r="BP411">
        <v>85732</v>
      </c>
      <c r="BQ411">
        <v>1304</v>
      </c>
      <c r="BR411">
        <v>3451</v>
      </c>
      <c r="BS411">
        <v>4755</v>
      </c>
      <c r="BT411">
        <v>80977</v>
      </c>
    </row>
    <row r="412" spans="3:72" x14ac:dyDescent="0.3">
      <c r="C412" t="s">
        <v>503</v>
      </c>
      <c r="D412">
        <v>3.3759000000000001</v>
      </c>
      <c r="E412">
        <v>4.1521999999999997</v>
      </c>
      <c r="G412" t="s">
        <v>503</v>
      </c>
      <c r="BL412" t="s">
        <v>3517</v>
      </c>
      <c r="BM412" t="s">
        <v>3518</v>
      </c>
      <c r="BN412">
        <v>493912</v>
      </c>
      <c r="BO412">
        <v>167864</v>
      </c>
      <c r="BP412">
        <v>661776</v>
      </c>
      <c r="BQ412">
        <v>7083</v>
      </c>
      <c r="BR412">
        <v>94160</v>
      </c>
      <c r="BS412">
        <v>101243</v>
      </c>
      <c r="BT412">
        <v>560533</v>
      </c>
    </row>
    <row r="413" spans="3:72" x14ac:dyDescent="0.3">
      <c r="C413" t="s">
        <v>504</v>
      </c>
      <c r="D413">
        <v>-3.6897000000000002</v>
      </c>
      <c r="E413">
        <v>1.8476999999999999</v>
      </c>
      <c r="G413" t="s">
        <v>504</v>
      </c>
      <c r="BL413" t="s">
        <v>3519</v>
      </c>
      <c r="BM413" t="s">
        <v>3520</v>
      </c>
      <c r="BN413">
        <v>527</v>
      </c>
      <c r="BO413">
        <v>51557</v>
      </c>
      <c r="BP413">
        <v>52084</v>
      </c>
      <c r="BQ413">
        <v>266</v>
      </c>
      <c r="BR413">
        <v>768</v>
      </c>
      <c r="BS413">
        <v>1034</v>
      </c>
      <c r="BT413">
        <v>51050</v>
      </c>
    </row>
    <row r="414" spans="3:72" x14ac:dyDescent="0.3">
      <c r="C414" t="s">
        <v>505</v>
      </c>
      <c r="D414">
        <v>2.7212000000000001</v>
      </c>
      <c r="E414">
        <v>4.4459999999999997</v>
      </c>
      <c r="G414" t="s">
        <v>505</v>
      </c>
      <c r="BL414" t="s">
        <v>3521</v>
      </c>
      <c r="BM414" t="s">
        <v>73</v>
      </c>
      <c r="BN414">
        <v>209745</v>
      </c>
      <c r="BO414">
        <v>527476</v>
      </c>
      <c r="BP414">
        <v>737221</v>
      </c>
      <c r="BQ414">
        <v>235778</v>
      </c>
      <c r="BR414">
        <v>123497</v>
      </c>
      <c r="BS414">
        <v>359276</v>
      </c>
      <c r="BT414">
        <v>377945</v>
      </c>
    </row>
    <row r="415" spans="3:72" x14ac:dyDescent="0.3">
      <c r="C415" t="s">
        <v>506</v>
      </c>
      <c r="D415">
        <v>-4.5004</v>
      </c>
      <c r="E415">
        <v>-2.8809</v>
      </c>
      <c r="G415" t="s">
        <v>506</v>
      </c>
      <c r="BL415" t="s">
        <v>3522</v>
      </c>
      <c r="BM415" t="s">
        <v>3523</v>
      </c>
      <c r="BN415">
        <v>323460</v>
      </c>
      <c r="BO415">
        <v>418827</v>
      </c>
      <c r="BP415">
        <v>742287</v>
      </c>
      <c r="BQ415">
        <v>65447</v>
      </c>
      <c r="BR415">
        <v>139053</v>
      </c>
      <c r="BS415">
        <v>204500</v>
      </c>
      <c r="BT415">
        <v>537787</v>
      </c>
    </row>
    <row r="416" spans="3:72" x14ac:dyDescent="0.3">
      <c r="C416" t="s">
        <v>507</v>
      </c>
      <c r="D416">
        <v>-3.0232000000000001</v>
      </c>
      <c r="E416">
        <v>-2.8012000000000001</v>
      </c>
      <c r="G416" t="s">
        <v>507</v>
      </c>
      <c r="BL416" t="s">
        <v>3524</v>
      </c>
      <c r="BM416" t="s">
        <v>3525</v>
      </c>
      <c r="BN416">
        <v>275041</v>
      </c>
      <c r="BO416">
        <v>546927</v>
      </c>
      <c r="BP416">
        <v>821968</v>
      </c>
      <c r="BQ416">
        <v>76597</v>
      </c>
      <c r="BR416">
        <v>79990</v>
      </c>
      <c r="BS416">
        <v>156587</v>
      </c>
      <c r="BT416">
        <v>665381</v>
      </c>
    </row>
    <row r="417" spans="3:72" x14ac:dyDescent="0.3">
      <c r="C417" t="s">
        <v>508</v>
      </c>
      <c r="D417">
        <v>4.9778000000000002</v>
      </c>
      <c r="E417">
        <v>-3.2082999999999999</v>
      </c>
      <c r="G417" t="s">
        <v>508</v>
      </c>
      <c r="BL417" t="s">
        <v>3526</v>
      </c>
      <c r="BM417" t="s">
        <v>3527</v>
      </c>
      <c r="BN417">
        <v>114918</v>
      </c>
      <c r="BO417">
        <v>30072</v>
      </c>
      <c r="BP417">
        <v>144990</v>
      </c>
      <c r="BQ417">
        <v>6851</v>
      </c>
      <c r="BR417">
        <v>0</v>
      </c>
      <c r="BS417">
        <v>6851</v>
      </c>
      <c r="BT417">
        <v>138139</v>
      </c>
    </row>
    <row r="418" spans="3:72" x14ac:dyDescent="0.3">
      <c r="C418" t="s">
        <v>509</v>
      </c>
      <c r="D418">
        <v>-2.6745999999999999</v>
      </c>
      <c r="E418">
        <v>-1.472</v>
      </c>
      <c r="G418" t="s">
        <v>509</v>
      </c>
      <c r="BL418" t="s">
        <v>3528</v>
      </c>
      <c r="BM418" t="s">
        <v>3529</v>
      </c>
      <c r="BN418">
        <v>14923</v>
      </c>
      <c r="BO418">
        <v>31271</v>
      </c>
      <c r="BP418">
        <v>46194</v>
      </c>
      <c r="BQ418">
        <v>11537</v>
      </c>
      <c r="BR418">
        <v>13626</v>
      </c>
      <c r="BS418">
        <v>25163</v>
      </c>
      <c r="BT418">
        <v>21031</v>
      </c>
    </row>
    <row r="419" spans="3:72" x14ac:dyDescent="0.3">
      <c r="C419" t="s">
        <v>510</v>
      </c>
      <c r="D419">
        <v>-2.8776000000000002</v>
      </c>
      <c r="E419">
        <v>-3.8094999999999999</v>
      </c>
      <c r="G419" t="s">
        <v>510</v>
      </c>
      <c r="BL419" t="s">
        <v>3530</v>
      </c>
      <c r="BM419" t="s">
        <v>3531</v>
      </c>
      <c r="BN419">
        <v>56084</v>
      </c>
      <c r="BO419">
        <v>198959</v>
      </c>
      <c r="BP419">
        <v>255043</v>
      </c>
      <c r="BQ419">
        <v>30244</v>
      </c>
      <c r="BR419">
        <v>39316</v>
      </c>
      <c r="BS419">
        <v>69560</v>
      </c>
      <c r="BT419">
        <v>185483</v>
      </c>
    </row>
    <row r="420" spans="3:72" x14ac:dyDescent="0.3">
      <c r="C420" t="s">
        <v>511</v>
      </c>
      <c r="D420">
        <v>2.7646999999999999</v>
      </c>
      <c r="E420">
        <v>-1.4016999999999999</v>
      </c>
      <c r="G420" t="s">
        <v>511</v>
      </c>
      <c r="BL420" t="s">
        <v>3532</v>
      </c>
      <c r="BM420" t="s">
        <v>3533</v>
      </c>
      <c r="BN420">
        <v>277111</v>
      </c>
      <c r="BO420">
        <v>417438</v>
      </c>
      <c r="BP420">
        <v>694549</v>
      </c>
      <c r="BQ420">
        <v>85172</v>
      </c>
      <c r="BR420">
        <v>60798</v>
      </c>
      <c r="BS420">
        <v>145970</v>
      </c>
      <c r="BT420">
        <v>548579</v>
      </c>
    </row>
    <row r="421" spans="3:72" x14ac:dyDescent="0.3">
      <c r="C421" t="s">
        <v>512</v>
      </c>
      <c r="D421">
        <v>3.0680000000000001</v>
      </c>
      <c r="E421">
        <v>3.8397999999999999</v>
      </c>
      <c r="G421" t="s">
        <v>512</v>
      </c>
      <c r="BL421" t="s">
        <v>3534</v>
      </c>
      <c r="BM421" t="s">
        <v>3535</v>
      </c>
      <c r="BN421">
        <v>128295</v>
      </c>
      <c r="BO421">
        <v>220653</v>
      </c>
      <c r="BP421">
        <v>348948</v>
      </c>
      <c r="BQ421">
        <v>37654</v>
      </c>
      <c r="BR421">
        <v>58530</v>
      </c>
      <c r="BS421">
        <v>96184</v>
      </c>
      <c r="BT421">
        <v>252764</v>
      </c>
    </row>
    <row r="422" spans="3:72" x14ac:dyDescent="0.3">
      <c r="C422" t="s">
        <v>513</v>
      </c>
      <c r="D422">
        <v>-2.7004000000000001</v>
      </c>
      <c r="E422">
        <v>1.1299999999999999</v>
      </c>
      <c r="G422" t="s">
        <v>513</v>
      </c>
      <c r="BL422" t="s">
        <v>3536</v>
      </c>
      <c r="BM422" t="s">
        <v>3537</v>
      </c>
      <c r="BN422">
        <v>219056</v>
      </c>
      <c r="BO422">
        <v>397138</v>
      </c>
      <c r="BP422">
        <v>616194</v>
      </c>
      <c r="BQ422">
        <v>56226</v>
      </c>
      <c r="BR422">
        <v>140399</v>
      </c>
      <c r="BS422">
        <v>196625</v>
      </c>
      <c r="BT422">
        <v>419569</v>
      </c>
    </row>
    <row r="423" spans="3:72" x14ac:dyDescent="0.3">
      <c r="C423" t="s">
        <v>514</v>
      </c>
      <c r="D423">
        <v>-4.1673999999999998</v>
      </c>
      <c r="E423">
        <v>3.0322</v>
      </c>
      <c r="G423" t="s">
        <v>514</v>
      </c>
      <c r="BL423" t="s">
        <v>3538</v>
      </c>
      <c r="BM423" t="s">
        <v>3539</v>
      </c>
      <c r="BN423">
        <v>15085</v>
      </c>
      <c r="BO423">
        <v>15534</v>
      </c>
      <c r="BP423">
        <v>30619</v>
      </c>
      <c r="BQ423">
        <v>7164</v>
      </c>
      <c r="BR423">
        <v>7354</v>
      </c>
      <c r="BS423">
        <v>14518</v>
      </c>
      <c r="BT423">
        <v>16101</v>
      </c>
    </row>
    <row r="424" spans="3:72" x14ac:dyDescent="0.3">
      <c r="C424" t="s">
        <v>515</v>
      </c>
      <c r="D424">
        <v>2.5474000000000001</v>
      </c>
      <c r="E424">
        <v>-3.0792999999999999</v>
      </c>
      <c r="G424" t="s">
        <v>515</v>
      </c>
      <c r="BL424" t="s">
        <v>3540</v>
      </c>
      <c r="BM424" t="s">
        <v>3541</v>
      </c>
      <c r="BN424">
        <v>256386</v>
      </c>
      <c r="BO424">
        <v>657771</v>
      </c>
      <c r="BP424">
        <v>914157</v>
      </c>
      <c r="BQ424">
        <v>92014</v>
      </c>
      <c r="BR424">
        <v>111692</v>
      </c>
      <c r="BS424">
        <v>203706</v>
      </c>
      <c r="BT424">
        <v>710451</v>
      </c>
    </row>
    <row r="425" spans="3:72" x14ac:dyDescent="0.3">
      <c r="C425" t="s">
        <v>516</v>
      </c>
      <c r="D425">
        <v>-1.9521999999999999</v>
      </c>
      <c r="E425">
        <v>3.4512</v>
      </c>
      <c r="G425" t="s">
        <v>516</v>
      </c>
      <c r="BL425" t="s">
        <v>3542</v>
      </c>
      <c r="BM425" t="s">
        <v>3543</v>
      </c>
      <c r="BN425">
        <v>17936</v>
      </c>
      <c r="BO425">
        <v>21063</v>
      </c>
      <c r="BP425">
        <v>38999</v>
      </c>
      <c r="BQ425">
        <v>13739</v>
      </c>
      <c r="BR425">
        <v>7533</v>
      </c>
      <c r="BS425">
        <v>21272</v>
      </c>
      <c r="BT425">
        <v>17727</v>
      </c>
    </row>
    <row r="426" spans="3:72" x14ac:dyDescent="0.3">
      <c r="C426" t="s">
        <v>517</v>
      </c>
      <c r="D426">
        <v>-3.9005999999999998</v>
      </c>
      <c r="E426">
        <v>-4.5922999999999998</v>
      </c>
      <c r="G426" t="s">
        <v>517</v>
      </c>
      <c r="BL426" t="s">
        <v>3544</v>
      </c>
      <c r="BM426" t="s">
        <v>3545</v>
      </c>
      <c r="BN426">
        <v>5612</v>
      </c>
      <c r="BO426">
        <v>21654</v>
      </c>
      <c r="BP426">
        <v>27266</v>
      </c>
      <c r="BQ426">
        <v>2982</v>
      </c>
      <c r="BR426">
        <v>7134</v>
      </c>
      <c r="BS426">
        <v>10116</v>
      </c>
      <c r="BT426">
        <v>17150</v>
      </c>
    </row>
    <row r="427" spans="3:72" x14ac:dyDescent="0.3">
      <c r="C427" t="s">
        <v>518</v>
      </c>
      <c r="D427">
        <v>2.8016999999999999</v>
      </c>
      <c r="E427">
        <v>-3.7433999999999998</v>
      </c>
      <c r="G427" t="s">
        <v>518</v>
      </c>
      <c r="BL427" t="s">
        <v>3546</v>
      </c>
      <c r="BM427" t="s">
        <v>3547</v>
      </c>
      <c r="BN427">
        <v>12490</v>
      </c>
      <c r="BO427">
        <v>30044</v>
      </c>
      <c r="BP427">
        <v>42534</v>
      </c>
      <c r="BQ427">
        <v>21767</v>
      </c>
      <c r="BR427">
        <v>2161</v>
      </c>
      <c r="BS427">
        <v>23928</v>
      </c>
      <c r="BT427">
        <v>18606</v>
      </c>
    </row>
    <row r="428" spans="3:72" x14ac:dyDescent="0.3">
      <c r="C428" t="s">
        <v>535</v>
      </c>
      <c r="D428">
        <v>0.92920000000000003</v>
      </c>
      <c r="E428">
        <v>-1.8934</v>
      </c>
      <c r="G428" t="s">
        <v>535</v>
      </c>
      <c r="BL428" t="s">
        <v>3548</v>
      </c>
      <c r="BM428" t="s">
        <v>3549</v>
      </c>
      <c r="BN428">
        <v>15421</v>
      </c>
      <c r="BO428">
        <v>18676</v>
      </c>
      <c r="BP428">
        <v>34097</v>
      </c>
      <c r="BQ428">
        <v>7308</v>
      </c>
      <c r="BR428">
        <v>13936</v>
      </c>
      <c r="BS428">
        <v>21244</v>
      </c>
      <c r="BT428">
        <v>12853</v>
      </c>
    </row>
    <row r="429" spans="3:72" x14ac:dyDescent="0.3">
      <c r="C429" t="s">
        <v>536</v>
      </c>
      <c r="D429">
        <v>2.4723000000000002</v>
      </c>
      <c r="E429">
        <v>3.4782000000000002</v>
      </c>
      <c r="G429" t="s">
        <v>536</v>
      </c>
      <c r="BL429" t="s">
        <v>3550</v>
      </c>
      <c r="BM429" t="s">
        <v>3551</v>
      </c>
      <c r="BN429">
        <v>140855</v>
      </c>
      <c r="BO429">
        <v>263904</v>
      </c>
      <c r="BP429">
        <v>404759</v>
      </c>
      <c r="BQ429">
        <v>76605</v>
      </c>
      <c r="BR429">
        <v>42683</v>
      </c>
      <c r="BS429">
        <v>119288</v>
      </c>
      <c r="BT429">
        <v>285471</v>
      </c>
    </row>
    <row r="430" spans="3:72" x14ac:dyDescent="0.3">
      <c r="C430" t="s">
        <v>537</v>
      </c>
      <c r="D430">
        <v>2.2086999999999999</v>
      </c>
      <c r="E430">
        <v>-3.0371999999999999</v>
      </c>
      <c r="G430" t="s">
        <v>537</v>
      </c>
      <c r="BL430" t="s">
        <v>3552</v>
      </c>
      <c r="BM430" t="s">
        <v>3553</v>
      </c>
      <c r="BN430">
        <v>4793</v>
      </c>
      <c r="BO430">
        <v>4243</v>
      </c>
      <c r="BP430">
        <v>9036</v>
      </c>
      <c r="BQ430">
        <v>1735</v>
      </c>
      <c r="BR430">
        <v>385</v>
      </c>
      <c r="BS430">
        <v>2120</v>
      </c>
      <c r="BT430">
        <v>6916</v>
      </c>
    </row>
    <row r="431" spans="3:72" x14ac:dyDescent="0.3">
      <c r="C431" t="s">
        <v>538</v>
      </c>
      <c r="D431">
        <v>-3.1970000000000001</v>
      </c>
      <c r="E431">
        <v>-1.9026000000000001</v>
      </c>
      <c r="G431" t="s">
        <v>538</v>
      </c>
    </row>
    <row r="432" spans="3:72" x14ac:dyDescent="0.3">
      <c r="C432" t="s">
        <v>539</v>
      </c>
      <c r="D432">
        <v>-3.2477999999999998</v>
      </c>
      <c r="E432">
        <v>3.2965</v>
      </c>
      <c r="G432" t="s">
        <v>539</v>
      </c>
    </row>
    <row r="433" spans="3:7" x14ac:dyDescent="0.3">
      <c r="C433" t="s">
        <v>540</v>
      </c>
      <c r="D433">
        <v>4.1136999999999997</v>
      </c>
      <c r="E433">
        <v>-3.2761</v>
      </c>
      <c r="G433" t="s">
        <v>540</v>
      </c>
    </row>
    <row r="434" spans="3:7" x14ac:dyDescent="0.3">
      <c r="C434" t="s">
        <v>541</v>
      </c>
      <c r="D434">
        <v>2.6638000000000002</v>
      </c>
      <c r="E434">
        <v>-2.4817</v>
      </c>
      <c r="G434" t="s">
        <v>541</v>
      </c>
    </row>
    <row r="435" spans="3:7" x14ac:dyDescent="0.3">
      <c r="C435" t="s">
        <v>542</v>
      </c>
      <c r="D435">
        <v>-3.7852999999999999</v>
      </c>
      <c r="E435">
        <v>-2.7263000000000002</v>
      </c>
      <c r="G435" t="s">
        <v>542</v>
      </c>
    </row>
    <row r="436" spans="3:7" x14ac:dyDescent="0.3">
      <c r="C436" t="s">
        <v>543</v>
      </c>
      <c r="D436">
        <v>4.4252000000000002</v>
      </c>
      <c r="E436">
        <v>-4.1383000000000001</v>
      </c>
      <c r="G436" t="s">
        <v>543</v>
      </c>
    </row>
    <row r="437" spans="3:7" x14ac:dyDescent="0.3">
      <c r="C437" t="s">
        <v>544</v>
      </c>
      <c r="D437">
        <v>3.7898000000000001</v>
      </c>
      <c r="E437">
        <v>-0.48110000000000003</v>
      </c>
      <c r="G437" t="s">
        <v>544</v>
      </c>
    </row>
    <row r="438" spans="3:7" x14ac:dyDescent="0.3">
      <c r="C438" t="s">
        <v>545</v>
      </c>
      <c r="D438">
        <v>-3.5305</v>
      </c>
      <c r="E438">
        <v>1.0678000000000001</v>
      </c>
      <c r="G438" t="s">
        <v>545</v>
      </c>
    </row>
    <row r="439" spans="3:7" x14ac:dyDescent="0.3">
      <c r="C439" t="s">
        <v>546</v>
      </c>
      <c r="D439">
        <v>1.288</v>
      </c>
      <c r="E439">
        <v>-2.5127999999999999</v>
      </c>
      <c r="G439" t="s">
        <v>546</v>
      </c>
    </row>
    <row r="440" spans="3:7" x14ac:dyDescent="0.3">
      <c r="C440" t="s">
        <v>547</v>
      </c>
      <c r="D440">
        <v>1.9952000000000001</v>
      </c>
      <c r="E440">
        <v>-3.4933000000000001</v>
      </c>
      <c r="G440" t="s">
        <v>547</v>
      </c>
    </row>
    <row r="441" spans="3:7" x14ac:dyDescent="0.3">
      <c r="C441" t="s">
        <v>548</v>
      </c>
      <c r="D441">
        <v>-3.6118999999999999</v>
      </c>
      <c r="E441">
        <v>-4.2343999999999999</v>
      </c>
      <c r="G441" t="s">
        <v>548</v>
      </c>
    </row>
    <row r="442" spans="3:7" x14ac:dyDescent="0.3">
      <c r="C442" t="s">
        <v>549</v>
      </c>
      <c r="D442">
        <v>-4.8217999999999996</v>
      </c>
      <c r="E442">
        <v>4.4218000000000002</v>
      </c>
      <c r="G442" t="s">
        <v>549</v>
      </c>
    </row>
    <row r="443" spans="3:7" x14ac:dyDescent="0.3">
      <c r="C443" t="s">
        <v>550</v>
      </c>
      <c r="D443">
        <v>-2.488</v>
      </c>
      <c r="E443">
        <v>2.3344</v>
      </c>
      <c r="G443" t="s">
        <v>550</v>
      </c>
    </row>
    <row r="444" spans="3:7" x14ac:dyDescent="0.3">
      <c r="C444" t="s">
        <v>551</v>
      </c>
      <c r="D444">
        <v>2.3755999999999999</v>
      </c>
      <c r="E444">
        <v>-1.25</v>
      </c>
      <c r="G444" t="s">
        <v>551</v>
      </c>
    </row>
    <row r="445" spans="3:7" x14ac:dyDescent="0.3">
      <c r="C445" t="s">
        <v>552</v>
      </c>
      <c r="D445">
        <v>5.3182999999999998</v>
      </c>
      <c r="E445">
        <v>-2.9504999999999999</v>
      </c>
      <c r="G445" t="s">
        <v>552</v>
      </c>
    </row>
    <row r="446" spans="3:7" x14ac:dyDescent="0.3">
      <c r="C446" t="s">
        <v>553</v>
      </c>
      <c r="D446">
        <v>-1.8625</v>
      </c>
      <c r="E446">
        <v>-3.0272999999999999</v>
      </c>
      <c r="G446" t="s">
        <v>553</v>
      </c>
    </row>
    <row r="447" spans="3:7" x14ac:dyDescent="0.3">
      <c r="C447" t="s">
        <v>554</v>
      </c>
      <c r="D447">
        <v>3.4310999999999998</v>
      </c>
      <c r="E447">
        <v>-2.4550999999999998</v>
      </c>
      <c r="G447" t="s">
        <v>554</v>
      </c>
    </row>
    <row r="448" spans="3:7" x14ac:dyDescent="0.3">
      <c r="C448" t="s">
        <v>555</v>
      </c>
      <c r="D448">
        <v>-4.9953000000000003</v>
      </c>
      <c r="E448">
        <v>3.2000999999999999</v>
      </c>
      <c r="G448" t="s">
        <v>555</v>
      </c>
    </row>
    <row r="449" spans="3:7" x14ac:dyDescent="0.3">
      <c r="C449" t="s">
        <v>556</v>
      </c>
      <c r="D449">
        <v>3.3691</v>
      </c>
      <c r="E449">
        <v>4.4829999999999997</v>
      </c>
      <c r="G449" t="s">
        <v>556</v>
      </c>
    </row>
    <row r="450" spans="3:7" x14ac:dyDescent="0.3">
      <c r="C450" t="s">
        <v>557</v>
      </c>
      <c r="D450">
        <v>-1.5916999999999999</v>
      </c>
      <c r="E450">
        <v>1.6479999999999999</v>
      </c>
      <c r="G450" t="s">
        <v>557</v>
      </c>
    </row>
    <row r="451" spans="3:7" x14ac:dyDescent="0.3">
      <c r="C451" t="s">
        <v>558</v>
      </c>
      <c r="D451">
        <v>-3.0985999999999998</v>
      </c>
      <c r="E451">
        <v>2.3925999999999998</v>
      </c>
      <c r="G451" t="s">
        <v>558</v>
      </c>
    </row>
    <row r="452" spans="3:7" x14ac:dyDescent="0.3">
      <c r="C452" t="s">
        <v>559</v>
      </c>
      <c r="D452">
        <v>2.7378999999999998</v>
      </c>
      <c r="E452">
        <v>-3.7439</v>
      </c>
      <c r="G452" t="s">
        <v>559</v>
      </c>
    </row>
    <row r="453" spans="3:7" x14ac:dyDescent="0.3">
      <c r="C453" t="s">
        <v>560</v>
      </c>
      <c r="D453">
        <v>3.9807999999999999</v>
      </c>
      <c r="E453">
        <v>3.5085000000000002</v>
      </c>
      <c r="G453" t="s">
        <v>560</v>
      </c>
    </row>
    <row r="454" spans="3:7" x14ac:dyDescent="0.3">
      <c r="C454" t="s">
        <v>561</v>
      </c>
      <c r="D454">
        <v>2.1616</v>
      </c>
      <c r="E454">
        <v>-2.3431000000000002</v>
      </c>
      <c r="G454" t="s">
        <v>561</v>
      </c>
    </row>
    <row r="455" spans="3:7" x14ac:dyDescent="0.3">
      <c r="C455" t="s">
        <v>562</v>
      </c>
      <c r="D455">
        <v>4.1676000000000002</v>
      </c>
      <c r="E455">
        <v>-2.8755000000000002</v>
      </c>
      <c r="G455" t="s">
        <v>562</v>
      </c>
    </row>
    <row r="456" spans="3:7" x14ac:dyDescent="0.3">
      <c r="C456" t="s">
        <v>563</v>
      </c>
      <c r="D456">
        <v>-1.6950000000000001</v>
      </c>
      <c r="E456">
        <v>1.9812000000000001</v>
      </c>
      <c r="G456" t="s">
        <v>563</v>
      </c>
    </row>
    <row r="457" spans="3:7" x14ac:dyDescent="0.3">
      <c r="C457" t="s">
        <v>564</v>
      </c>
      <c r="D457">
        <v>4.9618000000000002</v>
      </c>
      <c r="E457">
        <v>4.5400999999999998</v>
      </c>
      <c r="G457" t="s">
        <v>564</v>
      </c>
    </row>
    <row r="458" spans="3:7" x14ac:dyDescent="0.3">
      <c r="C458" t="s">
        <v>565</v>
      </c>
      <c r="D458">
        <v>-4.2300000000000004</v>
      </c>
      <c r="E458">
        <v>2.0871</v>
      </c>
      <c r="G458" t="s">
        <v>565</v>
      </c>
    </row>
    <row r="459" spans="3:7" x14ac:dyDescent="0.3">
      <c r="C459" t="s">
        <v>566</v>
      </c>
      <c r="D459">
        <v>-2.8016999999999999</v>
      </c>
      <c r="E459">
        <v>-3.1244000000000001</v>
      </c>
      <c r="G459" t="s">
        <v>566</v>
      </c>
    </row>
    <row r="460" spans="3:7" x14ac:dyDescent="0.3">
      <c r="C460" t="s">
        <v>567</v>
      </c>
      <c r="D460">
        <v>4.5460000000000003</v>
      </c>
      <c r="E460">
        <v>3.0735000000000001</v>
      </c>
      <c r="G460" t="s">
        <v>567</v>
      </c>
    </row>
    <row r="461" spans="3:7" x14ac:dyDescent="0.3">
      <c r="C461" t="s">
        <v>568</v>
      </c>
      <c r="D461">
        <v>-1.9475</v>
      </c>
      <c r="E461">
        <v>-3.5678000000000001</v>
      </c>
      <c r="G461" t="s">
        <v>568</v>
      </c>
    </row>
    <row r="462" spans="3:7" x14ac:dyDescent="0.3">
      <c r="C462" t="s">
        <v>569</v>
      </c>
      <c r="D462">
        <v>2.0146999999999999</v>
      </c>
      <c r="E462">
        <v>5.1585000000000001</v>
      </c>
      <c r="G462" t="s">
        <v>569</v>
      </c>
    </row>
    <row r="463" spans="3:7" x14ac:dyDescent="0.3">
      <c r="C463" t="s">
        <v>570</v>
      </c>
      <c r="D463">
        <v>-2.8864999999999998</v>
      </c>
      <c r="E463">
        <v>-2.2222</v>
      </c>
      <c r="G463" t="s">
        <v>570</v>
      </c>
    </row>
    <row r="464" spans="3:7" x14ac:dyDescent="0.3">
      <c r="C464" t="s">
        <v>571</v>
      </c>
      <c r="D464">
        <v>-4.1332000000000004</v>
      </c>
      <c r="E464">
        <v>-4.0895000000000001</v>
      </c>
      <c r="G464" t="s">
        <v>571</v>
      </c>
    </row>
    <row r="465" spans="3:7" x14ac:dyDescent="0.3">
      <c r="C465" t="s">
        <v>572</v>
      </c>
      <c r="D465">
        <v>-2.6638999999999999</v>
      </c>
      <c r="E465">
        <v>-3.7193000000000001</v>
      </c>
      <c r="G465" t="s">
        <v>572</v>
      </c>
    </row>
    <row r="466" spans="3:7" x14ac:dyDescent="0.3">
      <c r="C466" t="s">
        <v>573</v>
      </c>
      <c r="D466">
        <v>-4.0237999999999996</v>
      </c>
      <c r="E466">
        <v>-3.6352000000000002</v>
      </c>
      <c r="G466" t="s">
        <v>573</v>
      </c>
    </row>
    <row r="467" spans="3:7" x14ac:dyDescent="0.3">
      <c r="C467" t="s">
        <v>574</v>
      </c>
      <c r="D467">
        <v>2.5783</v>
      </c>
      <c r="E467">
        <v>3.5558999999999998</v>
      </c>
      <c r="G467" t="s">
        <v>574</v>
      </c>
    </row>
    <row r="468" spans="3:7" x14ac:dyDescent="0.3">
      <c r="C468" t="s">
        <v>575</v>
      </c>
      <c r="D468">
        <v>2.4478</v>
      </c>
      <c r="E468">
        <v>1.8023</v>
      </c>
      <c r="G468" t="s">
        <v>575</v>
      </c>
    </row>
    <row r="469" spans="3:7" x14ac:dyDescent="0.3">
      <c r="C469" t="s">
        <v>576</v>
      </c>
      <c r="D469">
        <v>2.7881</v>
      </c>
      <c r="E469">
        <v>2.2652000000000001</v>
      </c>
      <c r="G469" t="s">
        <v>576</v>
      </c>
    </row>
    <row r="470" spans="3:7" x14ac:dyDescent="0.3">
      <c r="C470" t="s">
        <v>577</v>
      </c>
      <c r="D470">
        <v>-3.2921</v>
      </c>
      <c r="E470">
        <v>-3.7414000000000001</v>
      </c>
      <c r="G470" t="s">
        <v>577</v>
      </c>
    </row>
    <row r="471" spans="3:7" x14ac:dyDescent="0.3">
      <c r="C471" t="s">
        <v>578</v>
      </c>
      <c r="D471">
        <v>-3.5729000000000002</v>
      </c>
      <c r="E471">
        <v>2.4862000000000002</v>
      </c>
      <c r="G471" t="s">
        <v>578</v>
      </c>
    </row>
    <row r="472" spans="3:7" x14ac:dyDescent="0.3">
      <c r="C472" t="s">
        <v>579</v>
      </c>
      <c r="D472">
        <v>-3.6880000000000002</v>
      </c>
      <c r="E472">
        <v>2.4496000000000002</v>
      </c>
      <c r="G472" t="s">
        <v>579</v>
      </c>
    </row>
    <row r="473" spans="3:7" x14ac:dyDescent="0.3">
      <c r="C473" t="s">
        <v>580</v>
      </c>
      <c r="D473">
        <v>0.93759999999999999</v>
      </c>
      <c r="E473">
        <v>2.4199000000000002</v>
      </c>
      <c r="G473" t="s">
        <v>580</v>
      </c>
    </row>
    <row r="474" spans="3:7" x14ac:dyDescent="0.3">
      <c r="C474" t="s">
        <v>581</v>
      </c>
      <c r="D474">
        <v>2.0870000000000002</v>
      </c>
      <c r="E474">
        <v>3.3353999999999999</v>
      </c>
      <c r="G474" t="s">
        <v>581</v>
      </c>
    </row>
    <row r="475" spans="3:7" x14ac:dyDescent="0.3">
      <c r="C475" t="s">
        <v>582</v>
      </c>
      <c r="D475">
        <v>1.1877</v>
      </c>
      <c r="E475">
        <v>3.2963</v>
      </c>
      <c r="G475" t="s">
        <v>582</v>
      </c>
    </row>
    <row r="476" spans="3:7" x14ac:dyDescent="0.3">
      <c r="C476" t="s">
        <v>583</v>
      </c>
      <c r="D476">
        <v>1.0495000000000001</v>
      </c>
      <c r="E476">
        <v>1.8756999999999999</v>
      </c>
      <c r="G476" t="s">
        <v>583</v>
      </c>
    </row>
    <row r="477" spans="3:7" x14ac:dyDescent="0.3">
      <c r="C477" t="s">
        <v>584</v>
      </c>
      <c r="D477">
        <v>-2.4697</v>
      </c>
      <c r="E477">
        <v>-3.8460999999999999</v>
      </c>
      <c r="G477" t="s">
        <v>584</v>
      </c>
    </row>
    <row r="478" spans="3:7" x14ac:dyDescent="0.3">
      <c r="C478" t="s">
        <v>585</v>
      </c>
      <c r="D478">
        <v>1.9636</v>
      </c>
      <c r="E478">
        <v>3.2881</v>
      </c>
      <c r="G478" t="s">
        <v>585</v>
      </c>
    </row>
    <row r="479" spans="3:7" x14ac:dyDescent="0.3">
      <c r="C479" t="s">
        <v>586</v>
      </c>
      <c r="D479">
        <v>-2.6623000000000001</v>
      </c>
      <c r="E479">
        <v>-2.7121</v>
      </c>
      <c r="G479" t="s">
        <v>586</v>
      </c>
    </row>
    <row r="480" spans="3:7" x14ac:dyDescent="0.3">
      <c r="C480" t="s">
        <v>587</v>
      </c>
      <c r="D480">
        <v>3.7563</v>
      </c>
      <c r="E480">
        <v>-0.3674</v>
      </c>
      <c r="G480" t="s">
        <v>587</v>
      </c>
    </row>
    <row r="481" spans="3:7" x14ac:dyDescent="0.3">
      <c r="C481" t="s">
        <v>588</v>
      </c>
      <c r="D481">
        <v>-3.0811999999999999</v>
      </c>
      <c r="E481">
        <v>-2.0369000000000002</v>
      </c>
      <c r="G481" t="s">
        <v>588</v>
      </c>
    </row>
    <row r="482" spans="3:7" x14ac:dyDescent="0.3">
      <c r="C482" t="s">
        <v>589</v>
      </c>
      <c r="D482">
        <v>-2.5065</v>
      </c>
      <c r="E482">
        <v>1.6383000000000001</v>
      </c>
      <c r="G482" t="s">
        <v>589</v>
      </c>
    </row>
    <row r="483" spans="3:7" x14ac:dyDescent="0.3">
      <c r="C483" t="s">
        <v>590</v>
      </c>
      <c r="D483">
        <v>-3.4077000000000002</v>
      </c>
      <c r="E483">
        <v>-3.9599000000000002</v>
      </c>
      <c r="G483" t="s">
        <v>590</v>
      </c>
    </row>
    <row r="484" spans="3:7" x14ac:dyDescent="0.3">
      <c r="C484" t="s">
        <v>591</v>
      </c>
      <c r="D484">
        <v>-2.2244000000000002</v>
      </c>
      <c r="E484">
        <v>3.3738999999999999</v>
      </c>
      <c r="G484" t="s">
        <v>591</v>
      </c>
    </row>
    <row r="485" spans="3:7" x14ac:dyDescent="0.3">
      <c r="C485" t="s">
        <v>592</v>
      </c>
      <c r="D485">
        <v>3.5049000000000001</v>
      </c>
      <c r="E485">
        <v>-3.3893</v>
      </c>
      <c r="G485" t="s">
        <v>592</v>
      </c>
    </row>
    <row r="486" spans="3:7" x14ac:dyDescent="0.3">
      <c r="C486" t="s">
        <v>593</v>
      </c>
      <c r="D486">
        <v>-3.4386999999999999</v>
      </c>
      <c r="E486">
        <v>-4.5134999999999996</v>
      </c>
      <c r="G486" t="s">
        <v>593</v>
      </c>
    </row>
    <row r="487" spans="3:7" x14ac:dyDescent="0.3">
      <c r="C487" t="s">
        <v>594</v>
      </c>
      <c r="D487">
        <v>-3.407</v>
      </c>
      <c r="E487">
        <v>3.6097000000000001</v>
      </c>
      <c r="G487" t="s">
        <v>594</v>
      </c>
    </row>
    <row r="488" spans="3:7" x14ac:dyDescent="0.3">
      <c r="C488" t="s">
        <v>595</v>
      </c>
      <c r="D488">
        <v>-2.9344999999999999</v>
      </c>
      <c r="E488">
        <v>-2.5304000000000002</v>
      </c>
      <c r="G488" t="s">
        <v>595</v>
      </c>
    </row>
    <row r="489" spans="3:7" x14ac:dyDescent="0.3">
      <c r="C489" t="s">
        <v>596</v>
      </c>
      <c r="D489">
        <v>-3.4020000000000001</v>
      </c>
      <c r="E489">
        <v>2.3893</v>
      </c>
      <c r="G489" t="s">
        <v>596</v>
      </c>
    </row>
    <row r="490" spans="3:7" x14ac:dyDescent="0.3">
      <c r="C490" t="s">
        <v>597</v>
      </c>
      <c r="D490">
        <v>2.2258</v>
      </c>
      <c r="E490">
        <v>-2.5600999999999998</v>
      </c>
      <c r="G490" t="s">
        <v>597</v>
      </c>
    </row>
    <row r="491" spans="3:7" x14ac:dyDescent="0.3">
      <c r="C491" t="s">
        <v>598</v>
      </c>
      <c r="D491">
        <v>-3.2995999999999999</v>
      </c>
      <c r="E491">
        <v>-4.5555000000000003</v>
      </c>
      <c r="G491" t="s">
        <v>598</v>
      </c>
    </row>
    <row r="492" spans="3:7" x14ac:dyDescent="0.3">
      <c r="C492" t="s">
        <v>599</v>
      </c>
      <c r="D492">
        <v>-2.4100999999999999</v>
      </c>
      <c r="E492">
        <v>4.1424000000000003</v>
      </c>
      <c r="G492" t="s">
        <v>599</v>
      </c>
    </row>
    <row r="493" spans="3:7" x14ac:dyDescent="0.3">
      <c r="C493" t="s">
        <v>600</v>
      </c>
      <c r="D493">
        <v>2.2208999999999999</v>
      </c>
      <c r="E493">
        <v>2.1511999999999998</v>
      </c>
      <c r="G493" t="s">
        <v>600</v>
      </c>
    </row>
    <row r="494" spans="3:7" x14ac:dyDescent="0.3">
      <c r="C494" t="s">
        <v>601</v>
      </c>
      <c r="D494">
        <v>4.3345000000000002</v>
      </c>
      <c r="E494">
        <v>3.9718</v>
      </c>
      <c r="G494" t="s">
        <v>601</v>
      </c>
    </row>
    <row r="495" spans="3:7" x14ac:dyDescent="0.3">
      <c r="C495" t="s">
        <v>602</v>
      </c>
      <c r="D495">
        <v>-3.6133999999999999</v>
      </c>
      <c r="E495">
        <v>-2.4195000000000002</v>
      </c>
      <c r="G495" t="s">
        <v>602</v>
      </c>
    </row>
    <row r="496" spans="3:7" x14ac:dyDescent="0.3">
      <c r="C496" t="s">
        <v>603</v>
      </c>
      <c r="D496">
        <v>3.536</v>
      </c>
      <c r="E496">
        <v>4.2656999999999998</v>
      </c>
      <c r="G496" t="s">
        <v>603</v>
      </c>
    </row>
    <row r="497" spans="3:7" x14ac:dyDescent="0.3">
      <c r="C497" t="s">
        <v>604</v>
      </c>
      <c r="D497">
        <v>-3.6937000000000002</v>
      </c>
      <c r="E497">
        <v>4.7830000000000004</v>
      </c>
      <c r="G497" t="s">
        <v>604</v>
      </c>
    </row>
    <row r="498" spans="3:7" x14ac:dyDescent="0.3">
      <c r="C498" t="s">
        <v>605</v>
      </c>
      <c r="D498">
        <v>3.1065</v>
      </c>
      <c r="E498">
        <v>-2.7267000000000001</v>
      </c>
      <c r="G498" t="s">
        <v>605</v>
      </c>
    </row>
    <row r="499" spans="3:7" x14ac:dyDescent="0.3">
      <c r="C499" t="s">
        <v>606</v>
      </c>
      <c r="D499">
        <v>-3.0678999999999998</v>
      </c>
      <c r="E499">
        <v>-3.069</v>
      </c>
      <c r="G499" t="s">
        <v>606</v>
      </c>
    </row>
    <row r="500" spans="3:7" x14ac:dyDescent="0.3">
      <c r="C500" t="s">
        <v>607</v>
      </c>
      <c r="D500">
        <v>-3.8329</v>
      </c>
      <c r="E500">
        <v>2.1339999999999999</v>
      </c>
      <c r="G500" t="s">
        <v>607</v>
      </c>
    </row>
    <row r="501" spans="3:7" x14ac:dyDescent="0.3">
      <c r="C501" t="s">
        <v>608</v>
      </c>
      <c r="D501">
        <v>-3.7736000000000001</v>
      </c>
      <c r="E501">
        <v>-3.8677000000000001</v>
      </c>
      <c r="G501" t="s">
        <v>608</v>
      </c>
    </row>
    <row r="502" spans="3:7" x14ac:dyDescent="0.3">
      <c r="C502" t="s">
        <v>609</v>
      </c>
      <c r="D502">
        <v>-2.7894999999999999</v>
      </c>
      <c r="E502">
        <v>-4.4337999999999997</v>
      </c>
      <c r="G502" t="s">
        <v>609</v>
      </c>
    </row>
    <row r="503" spans="3:7" x14ac:dyDescent="0.3">
      <c r="C503" t="s">
        <v>610</v>
      </c>
      <c r="D503">
        <v>1.4934000000000001</v>
      </c>
      <c r="E503">
        <v>2.7454000000000001</v>
      </c>
      <c r="G503" t="s">
        <v>610</v>
      </c>
    </row>
    <row r="504" spans="3:7" x14ac:dyDescent="0.3">
      <c r="C504" t="s">
        <v>611</v>
      </c>
      <c r="D504">
        <v>-3.2090000000000001</v>
      </c>
      <c r="E504">
        <v>-2.7671000000000001</v>
      </c>
      <c r="G504" t="s">
        <v>611</v>
      </c>
    </row>
    <row r="505" spans="3:7" x14ac:dyDescent="0.3">
      <c r="C505" t="s">
        <v>612</v>
      </c>
      <c r="D505">
        <v>1.8479000000000001</v>
      </c>
      <c r="E505">
        <v>3.3582000000000001</v>
      </c>
      <c r="G505" t="s">
        <v>612</v>
      </c>
    </row>
    <row r="506" spans="3:7" x14ac:dyDescent="0.3">
      <c r="C506" t="s">
        <v>613</v>
      </c>
      <c r="D506">
        <v>2.6185</v>
      </c>
      <c r="E506">
        <v>-4.0635000000000003</v>
      </c>
      <c r="G506" t="s">
        <v>613</v>
      </c>
    </row>
    <row r="507" spans="3:7" x14ac:dyDescent="0.3">
      <c r="C507" t="s">
        <v>614</v>
      </c>
      <c r="D507">
        <v>-4.0269000000000004</v>
      </c>
      <c r="E507">
        <v>2.3681999999999999</v>
      </c>
      <c r="G507" t="s">
        <v>614</v>
      </c>
    </row>
    <row r="508" spans="3:7" x14ac:dyDescent="0.3">
      <c r="C508" t="s">
        <v>615</v>
      </c>
      <c r="D508">
        <v>-2.4929999999999999</v>
      </c>
      <c r="E508">
        <v>-1.7374000000000001</v>
      </c>
      <c r="G508" t="s">
        <v>615</v>
      </c>
    </row>
    <row r="509" spans="3:7" x14ac:dyDescent="0.3">
      <c r="C509" t="s">
        <v>616</v>
      </c>
      <c r="D509">
        <v>-2.4521999999999999</v>
      </c>
      <c r="E509">
        <v>-0.70909999999999995</v>
      </c>
      <c r="G509" t="s">
        <v>616</v>
      </c>
    </row>
    <row r="510" spans="3:7" x14ac:dyDescent="0.3">
      <c r="C510" t="s">
        <v>617</v>
      </c>
      <c r="D510">
        <v>4.1982999999999997</v>
      </c>
      <c r="E510">
        <v>-2.1974999999999998</v>
      </c>
      <c r="G510" t="s">
        <v>617</v>
      </c>
    </row>
    <row r="511" spans="3:7" x14ac:dyDescent="0.3">
      <c r="C511" t="s">
        <v>618</v>
      </c>
      <c r="D511">
        <v>3.3401999999999998</v>
      </c>
      <c r="E511">
        <v>2.0943999999999998</v>
      </c>
      <c r="G511" t="s">
        <v>618</v>
      </c>
    </row>
    <row r="512" spans="3:7" x14ac:dyDescent="0.3">
      <c r="C512" t="s">
        <v>619</v>
      </c>
      <c r="D512">
        <v>0.1208</v>
      </c>
      <c r="E512">
        <v>-4.1786000000000003</v>
      </c>
      <c r="G512" t="s">
        <v>619</v>
      </c>
    </row>
    <row r="513" spans="3:7" x14ac:dyDescent="0.3">
      <c r="C513" t="s">
        <v>620</v>
      </c>
      <c r="D513">
        <v>4.0412999999999997</v>
      </c>
      <c r="E513">
        <v>3.1196000000000002</v>
      </c>
      <c r="G513" t="s">
        <v>620</v>
      </c>
    </row>
    <row r="514" spans="3:7" x14ac:dyDescent="0.3">
      <c r="C514" t="s">
        <v>621</v>
      </c>
      <c r="D514">
        <v>-3.5124</v>
      </c>
      <c r="E514">
        <v>-4.0088999999999997</v>
      </c>
      <c r="G514" t="s">
        <v>621</v>
      </c>
    </row>
  </sheetData>
  <mergeCells count="5">
    <mergeCell ref="C13:E13"/>
    <mergeCell ref="G13:J13"/>
    <mergeCell ref="Q13:T13"/>
    <mergeCell ref="AY11:AZ11"/>
    <mergeCell ref="AV11:AW11"/>
  </mergeCells>
  <pageMargins left="0.7" right="0.7" top="0.75" bottom="0.75" header="0.3" footer="0.3"/>
  <pageSetup paperSize="9" orientation="portrait" horizontalDpi="4294967292"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055E-E5FB-4E18-B102-216BA7CFDBE7}">
  <sheetPr codeName="Sheet9">
    <tabColor rgb="FF92D050"/>
  </sheetPr>
  <dimension ref="B2:BY523"/>
  <sheetViews>
    <sheetView showGridLines="0" showRowColHeaders="0" zoomScale="130" zoomScaleNormal="130" workbookViewId="0">
      <selection activeCell="B2" sqref="B2"/>
    </sheetView>
  </sheetViews>
  <sheetFormatPr defaultRowHeight="14.4" x14ac:dyDescent="0.3"/>
  <cols>
    <col min="3" max="3" width="8.88671875" customWidth="1"/>
    <col min="5" max="5" width="10.5546875" bestFit="1" customWidth="1"/>
    <col min="10" max="10" width="8.88671875" customWidth="1"/>
    <col min="12" max="12" width="4.77734375" customWidth="1"/>
    <col min="20" max="20" width="4.77734375" customWidth="1"/>
    <col min="22" max="22" width="4.77734375" customWidth="1"/>
    <col min="30" max="30" width="4.77734375" customWidth="1"/>
    <col min="32" max="32" width="6.77734375" customWidth="1"/>
    <col min="33" max="33" width="10.5546875" bestFit="1" customWidth="1"/>
    <col min="35" max="35" width="6.77734375" customWidth="1"/>
    <col min="36" max="36" width="10.5546875" bestFit="1" customWidth="1"/>
    <col min="38" max="38" width="6.77734375" customWidth="1"/>
    <col min="39" max="39" width="19.21875" bestFit="1" customWidth="1"/>
    <col min="40" max="40" width="6.109375" bestFit="1" customWidth="1"/>
    <col min="41" max="41" width="6.77734375" customWidth="1"/>
    <col min="43" max="43" width="5.5546875" customWidth="1"/>
    <col min="54" max="54" width="8.88671875" customWidth="1"/>
    <col min="60" max="60" width="8.33203125" customWidth="1"/>
    <col min="72" max="72" width="13.44140625" customWidth="1"/>
  </cols>
  <sheetData>
    <row r="2" spans="2:77" x14ac:dyDescent="0.3">
      <c r="B2" s="10" t="s">
        <v>99</v>
      </c>
    </row>
    <row r="3" spans="2:77" ht="4.95" customHeight="1" thickBot="1" x14ac:dyDescent="0.35"/>
    <row r="4" spans="2:77" ht="14.4" customHeight="1" x14ac:dyDescent="0.3">
      <c r="C4" s="267" t="s">
        <v>4125</v>
      </c>
      <c r="D4" s="268"/>
      <c r="E4" s="268"/>
      <c r="F4" s="268"/>
      <c r="G4" s="268"/>
      <c r="H4" s="268"/>
      <c r="I4" s="268"/>
      <c r="J4" s="269"/>
      <c r="L4" s="267" t="s">
        <v>4098</v>
      </c>
      <c r="M4" s="268"/>
      <c r="N4" s="268"/>
      <c r="O4" s="268"/>
      <c r="P4" s="268"/>
      <c r="Q4" s="268"/>
      <c r="R4" s="268"/>
      <c r="S4" s="268"/>
      <c r="T4" s="269"/>
      <c r="V4" s="267" t="s">
        <v>4104</v>
      </c>
      <c r="W4" s="268"/>
      <c r="X4" s="268"/>
      <c r="Y4" s="268"/>
      <c r="Z4" s="268"/>
      <c r="AA4" s="268"/>
      <c r="AB4" s="268"/>
      <c r="AC4" s="268"/>
      <c r="AD4" s="269"/>
      <c r="AF4" s="267" t="s">
        <v>4103</v>
      </c>
      <c r="AG4" s="268"/>
      <c r="AH4" s="268"/>
      <c r="AI4" s="268"/>
      <c r="AJ4" s="268"/>
      <c r="AK4" s="268"/>
      <c r="AL4" s="268"/>
      <c r="AM4" s="268"/>
      <c r="AN4" s="268"/>
      <c r="AO4" s="269"/>
      <c r="AQ4" s="267" t="s">
        <v>4101</v>
      </c>
      <c r="AR4" s="268"/>
      <c r="AS4" s="268"/>
      <c r="AT4" s="268"/>
      <c r="AU4" s="268"/>
      <c r="AV4" s="268"/>
      <c r="AW4" s="268"/>
      <c r="AX4" s="268"/>
      <c r="AY4" s="268"/>
      <c r="AZ4" s="269"/>
      <c r="BP4" s="276" t="s">
        <v>4126</v>
      </c>
      <c r="BQ4" s="277"/>
      <c r="BR4" s="277"/>
      <c r="BS4" s="277"/>
      <c r="BT4" s="277"/>
      <c r="BU4" s="277"/>
      <c r="BV4" s="277"/>
      <c r="BW4" s="277"/>
      <c r="BX4" s="277"/>
      <c r="BY4" s="278"/>
    </row>
    <row r="5" spans="2:77" ht="14.4" customHeight="1" x14ac:dyDescent="0.3">
      <c r="C5" s="270"/>
      <c r="D5" s="271"/>
      <c r="E5" s="271"/>
      <c r="F5" s="271"/>
      <c r="G5" s="271"/>
      <c r="H5" s="271"/>
      <c r="I5" s="271"/>
      <c r="J5" s="272"/>
      <c r="L5" s="270"/>
      <c r="M5" s="271"/>
      <c r="N5" s="271"/>
      <c r="O5" s="271"/>
      <c r="P5" s="271"/>
      <c r="Q5" s="271"/>
      <c r="R5" s="271"/>
      <c r="S5" s="271"/>
      <c r="T5" s="272"/>
      <c r="V5" s="270"/>
      <c r="W5" s="271"/>
      <c r="X5" s="271"/>
      <c r="Y5" s="271"/>
      <c r="Z5" s="271"/>
      <c r="AA5" s="271"/>
      <c r="AB5" s="271"/>
      <c r="AC5" s="271"/>
      <c r="AD5" s="272"/>
      <c r="AF5" s="270"/>
      <c r="AG5" s="271"/>
      <c r="AH5" s="271"/>
      <c r="AI5" s="271"/>
      <c r="AJ5" s="271"/>
      <c r="AK5" s="271"/>
      <c r="AL5" s="271"/>
      <c r="AM5" s="271"/>
      <c r="AN5" s="271"/>
      <c r="AO5" s="272"/>
      <c r="AQ5" s="270"/>
      <c r="AR5" s="271"/>
      <c r="AS5" s="271"/>
      <c r="AT5" s="271"/>
      <c r="AU5" s="271"/>
      <c r="AV5" s="271"/>
      <c r="AW5" s="271"/>
      <c r="AX5" s="271"/>
      <c r="AY5" s="271"/>
      <c r="AZ5" s="272"/>
      <c r="BB5" s="276" t="s">
        <v>4102</v>
      </c>
      <c r="BC5" s="277"/>
      <c r="BD5" s="277"/>
      <c r="BE5" s="277"/>
      <c r="BF5" s="277"/>
      <c r="BG5" s="277"/>
      <c r="BH5" s="277"/>
      <c r="BI5" s="277"/>
      <c r="BJ5" s="277"/>
      <c r="BK5" s="277"/>
      <c r="BL5" s="277"/>
      <c r="BM5" s="277"/>
      <c r="BN5" s="278"/>
      <c r="BP5" s="279"/>
      <c r="BQ5" s="271"/>
      <c r="BR5" s="271"/>
      <c r="BS5" s="271"/>
      <c r="BT5" s="271"/>
      <c r="BU5" s="271"/>
      <c r="BV5" s="271"/>
      <c r="BW5" s="271"/>
      <c r="BX5" s="271"/>
      <c r="BY5" s="280"/>
    </row>
    <row r="6" spans="2:77" ht="14.4" customHeight="1" x14ac:dyDescent="0.3">
      <c r="C6" s="270"/>
      <c r="D6" s="271"/>
      <c r="E6" s="271"/>
      <c r="F6" s="271"/>
      <c r="G6" s="271"/>
      <c r="H6" s="271"/>
      <c r="I6" s="271"/>
      <c r="J6" s="272"/>
      <c r="L6" s="270"/>
      <c r="M6" s="271"/>
      <c r="N6" s="271"/>
      <c r="O6" s="271"/>
      <c r="P6" s="271"/>
      <c r="Q6" s="271"/>
      <c r="R6" s="271"/>
      <c r="S6" s="271"/>
      <c r="T6" s="272"/>
      <c r="V6" s="270"/>
      <c r="W6" s="271"/>
      <c r="X6" s="271"/>
      <c r="Y6" s="271"/>
      <c r="Z6" s="271"/>
      <c r="AA6" s="271"/>
      <c r="AB6" s="271"/>
      <c r="AC6" s="271"/>
      <c r="AD6" s="272"/>
      <c r="AF6" s="270"/>
      <c r="AG6" s="271"/>
      <c r="AH6" s="271"/>
      <c r="AI6" s="271"/>
      <c r="AJ6" s="271"/>
      <c r="AK6" s="271"/>
      <c r="AL6" s="271"/>
      <c r="AM6" s="271"/>
      <c r="AN6" s="271"/>
      <c r="AO6" s="272"/>
      <c r="AQ6" s="270"/>
      <c r="AR6" s="271"/>
      <c r="AS6" s="271"/>
      <c r="AT6" s="271"/>
      <c r="AU6" s="271"/>
      <c r="AV6" s="271"/>
      <c r="AW6" s="271"/>
      <c r="AX6" s="271"/>
      <c r="AY6" s="271"/>
      <c r="AZ6" s="272"/>
      <c r="BB6" s="279"/>
      <c r="BC6" s="271"/>
      <c r="BD6" s="271"/>
      <c r="BE6" s="271"/>
      <c r="BF6" s="271"/>
      <c r="BG6" s="271"/>
      <c r="BH6" s="271"/>
      <c r="BI6" s="271"/>
      <c r="BJ6" s="271"/>
      <c r="BK6" s="271"/>
      <c r="BL6" s="271"/>
      <c r="BM6" s="271"/>
      <c r="BN6" s="280"/>
      <c r="BP6" s="279"/>
      <c r="BQ6" s="271"/>
      <c r="BR6" s="271"/>
      <c r="BS6" s="271"/>
      <c r="BT6" s="271"/>
      <c r="BU6" s="271"/>
      <c r="BV6" s="271"/>
      <c r="BW6" s="271"/>
      <c r="BX6" s="271"/>
      <c r="BY6" s="280"/>
    </row>
    <row r="7" spans="2:77" ht="14.4" customHeight="1" x14ac:dyDescent="0.3">
      <c r="C7" s="270"/>
      <c r="D7" s="271"/>
      <c r="E7" s="271"/>
      <c r="F7" s="271"/>
      <c r="G7" s="271"/>
      <c r="H7" s="271"/>
      <c r="I7" s="271"/>
      <c r="J7" s="272"/>
      <c r="L7" s="270"/>
      <c r="M7" s="271"/>
      <c r="N7" s="271"/>
      <c r="O7" s="271"/>
      <c r="P7" s="271"/>
      <c r="Q7" s="271"/>
      <c r="R7" s="271"/>
      <c r="S7" s="271"/>
      <c r="T7" s="272"/>
      <c r="V7" s="270"/>
      <c r="W7" s="271"/>
      <c r="X7" s="271"/>
      <c r="Y7" s="271"/>
      <c r="Z7" s="271"/>
      <c r="AA7" s="271"/>
      <c r="AB7" s="271"/>
      <c r="AC7" s="271"/>
      <c r="AD7" s="272"/>
      <c r="AF7" s="270"/>
      <c r="AG7" s="271"/>
      <c r="AH7" s="271"/>
      <c r="AI7" s="271"/>
      <c r="AJ7" s="271"/>
      <c r="AK7" s="271"/>
      <c r="AL7" s="271"/>
      <c r="AM7" s="271"/>
      <c r="AN7" s="271"/>
      <c r="AO7" s="272"/>
      <c r="AQ7" s="270"/>
      <c r="AR7" s="271"/>
      <c r="AS7" s="271"/>
      <c r="AT7" s="271"/>
      <c r="AU7" s="271"/>
      <c r="AV7" s="271"/>
      <c r="AW7" s="271"/>
      <c r="AX7" s="271"/>
      <c r="AY7" s="271"/>
      <c r="AZ7" s="272"/>
      <c r="BB7" s="279"/>
      <c r="BC7" s="271"/>
      <c r="BD7" s="271"/>
      <c r="BE7" s="271"/>
      <c r="BF7" s="271"/>
      <c r="BG7" s="271"/>
      <c r="BH7" s="271"/>
      <c r="BI7" s="271"/>
      <c r="BJ7" s="271"/>
      <c r="BK7" s="271"/>
      <c r="BL7" s="271"/>
      <c r="BM7" s="271"/>
      <c r="BN7" s="280"/>
      <c r="BP7" s="279"/>
      <c r="BQ7" s="271"/>
      <c r="BR7" s="271"/>
      <c r="BS7" s="271"/>
      <c r="BT7" s="271"/>
      <c r="BU7" s="271"/>
      <c r="BV7" s="271"/>
      <c r="BW7" s="271"/>
      <c r="BX7" s="271"/>
      <c r="BY7" s="280"/>
    </row>
    <row r="8" spans="2:77" ht="14.4" customHeight="1" x14ac:dyDescent="0.3">
      <c r="C8" s="270"/>
      <c r="D8" s="271"/>
      <c r="E8" s="271"/>
      <c r="F8" s="271"/>
      <c r="G8" s="271"/>
      <c r="H8" s="271"/>
      <c r="I8" s="271"/>
      <c r="J8" s="272"/>
      <c r="L8" s="270"/>
      <c r="M8" s="271"/>
      <c r="N8" s="271"/>
      <c r="O8" s="271"/>
      <c r="P8" s="271"/>
      <c r="Q8" s="271"/>
      <c r="R8" s="271"/>
      <c r="S8" s="271"/>
      <c r="T8" s="272"/>
      <c r="V8" s="270"/>
      <c r="W8" s="271"/>
      <c r="X8" s="271"/>
      <c r="Y8" s="271"/>
      <c r="Z8" s="271"/>
      <c r="AA8" s="271"/>
      <c r="AB8" s="271"/>
      <c r="AC8" s="271"/>
      <c r="AD8" s="272"/>
      <c r="AF8" s="270"/>
      <c r="AG8" s="271"/>
      <c r="AH8" s="271"/>
      <c r="AI8" s="271"/>
      <c r="AJ8" s="271"/>
      <c r="AK8" s="271"/>
      <c r="AL8" s="271"/>
      <c r="AM8" s="271"/>
      <c r="AN8" s="271"/>
      <c r="AO8" s="272"/>
      <c r="AQ8" s="270"/>
      <c r="AR8" s="271"/>
      <c r="AS8" s="271"/>
      <c r="AT8" s="271"/>
      <c r="AU8" s="271"/>
      <c r="AV8" s="271"/>
      <c r="AW8" s="271"/>
      <c r="AX8" s="271"/>
      <c r="AY8" s="271"/>
      <c r="AZ8" s="272"/>
      <c r="BB8" s="279"/>
      <c r="BC8" s="271"/>
      <c r="BD8" s="271"/>
      <c r="BE8" s="271"/>
      <c r="BF8" s="271"/>
      <c r="BG8" s="271"/>
      <c r="BH8" s="271"/>
      <c r="BI8" s="271"/>
      <c r="BJ8" s="271"/>
      <c r="BK8" s="271"/>
      <c r="BL8" s="271"/>
      <c r="BM8" s="271"/>
      <c r="BN8" s="280"/>
      <c r="BP8" s="279"/>
      <c r="BQ8" s="271"/>
      <c r="BR8" s="271"/>
      <c r="BS8" s="271"/>
      <c r="BT8" s="271"/>
      <c r="BU8" s="271"/>
      <c r="BV8" s="271"/>
      <c r="BW8" s="271"/>
      <c r="BX8" s="271"/>
      <c r="BY8" s="280"/>
    </row>
    <row r="9" spans="2:77" ht="14.4" customHeight="1" x14ac:dyDescent="0.3">
      <c r="C9" s="270"/>
      <c r="D9" s="271"/>
      <c r="E9" s="271"/>
      <c r="F9" s="271"/>
      <c r="G9" s="271"/>
      <c r="H9" s="271"/>
      <c r="I9" s="271"/>
      <c r="J9" s="272"/>
      <c r="L9" s="270"/>
      <c r="M9" s="271"/>
      <c r="N9" s="271"/>
      <c r="O9" s="271"/>
      <c r="P9" s="271"/>
      <c r="Q9" s="271"/>
      <c r="R9" s="271"/>
      <c r="S9" s="271"/>
      <c r="T9" s="272"/>
      <c r="V9" s="270"/>
      <c r="W9" s="271"/>
      <c r="X9" s="271"/>
      <c r="Y9" s="271"/>
      <c r="Z9" s="271"/>
      <c r="AA9" s="271"/>
      <c r="AB9" s="271"/>
      <c r="AC9" s="271"/>
      <c r="AD9" s="272"/>
      <c r="AF9" s="270"/>
      <c r="AG9" s="271"/>
      <c r="AH9" s="271"/>
      <c r="AI9" s="271"/>
      <c r="AJ9" s="271"/>
      <c r="AK9" s="271"/>
      <c r="AL9" s="271"/>
      <c r="AM9" s="271"/>
      <c r="AN9" s="271"/>
      <c r="AO9" s="272"/>
      <c r="AQ9" s="270"/>
      <c r="AR9" s="271"/>
      <c r="AS9" s="271"/>
      <c r="AT9" s="271"/>
      <c r="AU9" s="271"/>
      <c r="AV9" s="271"/>
      <c r="AW9" s="271"/>
      <c r="AX9" s="271"/>
      <c r="AY9" s="271"/>
      <c r="AZ9" s="272"/>
      <c r="BB9" s="279"/>
      <c r="BC9" s="271"/>
      <c r="BD9" s="271"/>
      <c r="BE9" s="271"/>
      <c r="BF9" s="271"/>
      <c r="BG9" s="271"/>
      <c r="BH9" s="271"/>
      <c r="BI9" s="271"/>
      <c r="BJ9" s="271"/>
      <c r="BK9" s="271"/>
      <c r="BL9" s="271"/>
      <c r="BM9" s="271"/>
      <c r="BN9" s="280"/>
      <c r="BP9" s="279"/>
      <c r="BQ9" s="271"/>
      <c r="BR9" s="271"/>
      <c r="BS9" s="271"/>
      <c r="BT9" s="271"/>
      <c r="BU9" s="271"/>
      <c r="BV9" s="271"/>
      <c r="BW9" s="271"/>
      <c r="BX9" s="271"/>
      <c r="BY9" s="280"/>
    </row>
    <row r="10" spans="2:77" ht="15" customHeight="1" thickBot="1" x14ac:dyDescent="0.35">
      <c r="C10" s="273"/>
      <c r="D10" s="274"/>
      <c r="E10" s="274"/>
      <c r="F10" s="274"/>
      <c r="G10" s="274"/>
      <c r="H10" s="274"/>
      <c r="I10" s="274"/>
      <c r="J10" s="275"/>
      <c r="L10" s="273"/>
      <c r="M10" s="274"/>
      <c r="N10" s="274"/>
      <c r="O10" s="274"/>
      <c r="P10" s="274"/>
      <c r="Q10" s="274"/>
      <c r="R10" s="274"/>
      <c r="S10" s="274"/>
      <c r="T10" s="275"/>
      <c r="V10" s="273"/>
      <c r="W10" s="274"/>
      <c r="X10" s="274"/>
      <c r="Y10" s="274"/>
      <c r="Z10" s="274"/>
      <c r="AA10" s="274"/>
      <c r="AB10" s="274"/>
      <c r="AC10" s="274"/>
      <c r="AD10" s="275"/>
      <c r="AF10" s="273"/>
      <c r="AG10" s="274"/>
      <c r="AH10" s="274"/>
      <c r="AI10" s="274"/>
      <c r="AJ10" s="274"/>
      <c r="AK10" s="274"/>
      <c r="AL10" s="274"/>
      <c r="AM10" s="274"/>
      <c r="AN10" s="274"/>
      <c r="AO10" s="275"/>
      <c r="AQ10" s="273"/>
      <c r="AR10" s="274"/>
      <c r="AS10" s="274"/>
      <c r="AT10" s="274"/>
      <c r="AU10" s="274"/>
      <c r="AV10" s="274"/>
      <c r="AW10" s="274"/>
      <c r="AX10" s="274"/>
      <c r="AY10" s="274"/>
      <c r="AZ10" s="275"/>
      <c r="BB10" s="281"/>
      <c r="BC10" s="282"/>
      <c r="BD10" s="282"/>
      <c r="BE10" s="282"/>
      <c r="BF10" s="282"/>
      <c r="BG10" s="282"/>
      <c r="BH10" s="282"/>
      <c r="BI10" s="282"/>
      <c r="BJ10" s="282"/>
      <c r="BK10" s="282"/>
      <c r="BL10" s="282"/>
      <c r="BM10" s="282"/>
      <c r="BN10" s="283"/>
      <c r="BP10" s="281"/>
      <c r="BQ10" s="282"/>
      <c r="BR10" s="282"/>
      <c r="BS10" s="282"/>
      <c r="BT10" s="282"/>
      <c r="BU10" s="282"/>
      <c r="BV10" s="282"/>
      <c r="BW10" s="282"/>
      <c r="BX10" s="282"/>
      <c r="BY10" s="283"/>
    </row>
    <row r="11" spans="2:77" ht="15.6" x14ac:dyDescent="0.3">
      <c r="BB11" s="13"/>
      <c r="BC11" s="13"/>
      <c r="BD11" s="13"/>
      <c r="BE11" s="13"/>
      <c r="BF11" s="13"/>
      <c r="BG11" s="13"/>
      <c r="BH11" s="13"/>
      <c r="BI11" s="13"/>
      <c r="BJ11" s="13"/>
      <c r="BK11" s="13"/>
      <c r="BL11" s="13"/>
      <c r="BM11" s="13"/>
      <c r="BN11" s="13"/>
    </row>
    <row r="12" spans="2:77" x14ac:dyDescent="0.3">
      <c r="E12" s="94" t="s">
        <v>1464</v>
      </c>
      <c r="F12" s="29" t="s">
        <v>13</v>
      </c>
      <c r="G12" s="30" t="s">
        <v>4069</v>
      </c>
      <c r="H12" s="31" t="s">
        <v>14</v>
      </c>
      <c r="M12" s="211">
        <v>3.25</v>
      </c>
      <c r="W12" s="212">
        <v>3.19</v>
      </c>
      <c r="X12" s="64" t="s">
        <v>2287</v>
      </c>
      <c r="AG12" s="284" t="s">
        <v>4080</v>
      </c>
      <c r="AH12" s="284"/>
      <c r="AJ12" s="284" t="s">
        <v>4081</v>
      </c>
      <c r="AK12" s="284"/>
      <c r="AL12" s="20"/>
      <c r="AM12" s="26" t="s">
        <v>4090</v>
      </c>
      <c r="AN12" s="26" t="s">
        <v>4091</v>
      </c>
      <c r="BC12" s="284" t="s">
        <v>4093</v>
      </c>
      <c r="BD12" s="284"/>
      <c r="BE12" s="284"/>
      <c r="BF12" s="284"/>
      <c r="BG12" s="284"/>
      <c r="BI12" s="284" t="s">
        <v>4094</v>
      </c>
      <c r="BJ12" s="284"/>
      <c r="BK12" s="284"/>
      <c r="BL12" s="284"/>
      <c r="BM12" s="284"/>
    </row>
    <row r="13" spans="2:77" x14ac:dyDescent="0.3">
      <c r="E13" s="222" t="s">
        <v>3569</v>
      </c>
      <c r="F13" s="223">
        <v>48</v>
      </c>
      <c r="G13" s="224">
        <v>14</v>
      </c>
      <c r="H13" s="225">
        <v>46119</v>
      </c>
      <c r="M13" s="18" t="s">
        <v>4071</v>
      </c>
      <c r="W13" s="64"/>
      <c r="X13" s="64"/>
      <c r="AG13" s="209" t="s">
        <v>2708</v>
      </c>
      <c r="AH13" s="213">
        <v>3.19</v>
      </c>
      <c r="AJ13" s="209" t="s">
        <v>2708</v>
      </c>
      <c r="AK13" s="213">
        <v>3.19</v>
      </c>
      <c r="AM13" s="123" t="s">
        <v>4082</v>
      </c>
      <c r="AN13" s="220">
        <v>64</v>
      </c>
      <c r="AO13" s="64"/>
      <c r="AR13" s="209" t="s">
        <v>2708</v>
      </c>
      <c r="AS13" s="210">
        <v>3.19</v>
      </c>
      <c r="AT13" s="15" t="s">
        <v>67</v>
      </c>
      <c r="AU13" s="5" t="s">
        <v>67</v>
      </c>
      <c r="BC13" s="209" t="s">
        <v>2708</v>
      </c>
      <c r="BD13" s="210">
        <v>3.19</v>
      </c>
      <c r="BE13" s="15" t="s">
        <v>67</v>
      </c>
      <c r="BF13" s="15" t="s">
        <v>67</v>
      </c>
      <c r="BG13" s="5" t="s">
        <v>67</v>
      </c>
      <c r="BI13" s="209" t="s">
        <v>2708</v>
      </c>
      <c r="BJ13" s="210">
        <v>3.19</v>
      </c>
      <c r="BK13" s="15" t="s">
        <v>67</v>
      </c>
      <c r="BL13" s="15" t="s">
        <v>67</v>
      </c>
      <c r="BM13" s="5" t="s">
        <v>67</v>
      </c>
    </row>
    <row r="14" spans="2:77" ht="14.4" customHeight="1" x14ac:dyDescent="0.3">
      <c r="E14" s="95" t="s">
        <v>3570</v>
      </c>
      <c r="F14" s="226">
        <v>50</v>
      </c>
      <c r="G14" s="227">
        <v>18</v>
      </c>
      <c r="H14" s="228">
        <v>82168</v>
      </c>
      <c r="M14" s="18" t="s">
        <v>4071</v>
      </c>
      <c r="O14" s="244" t="s">
        <v>4099</v>
      </c>
      <c r="P14" s="245"/>
      <c r="Q14" s="245"/>
      <c r="R14" s="245"/>
      <c r="S14" s="246"/>
      <c r="AG14" s="7" t="s">
        <v>3569</v>
      </c>
      <c r="AH14" s="8" t="s">
        <v>4071</v>
      </c>
      <c r="AJ14" s="7" t="s">
        <v>3586</v>
      </c>
      <c r="AK14" s="8" t="s">
        <v>4071</v>
      </c>
      <c r="AM14" s="123" t="s">
        <v>4083</v>
      </c>
      <c r="AN14" s="220">
        <v>51</v>
      </c>
      <c r="AO14" s="64"/>
      <c r="AR14" s="214" t="s">
        <v>4092</v>
      </c>
      <c r="AS14" s="215" t="s">
        <v>13</v>
      </c>
      <c r="AT14" s="215" t="s">
        <v>4069</v>
      </c>
      <c r="AU14" s="216" t="s">
        <v>14</v>
      </c>
      <c r="BC14" s="214" t="s">
        <v>4092</v>
      </c>
      <c r="BD14" s="215" t="s">
        <v>13</v>
      </c>
      <c r="BE14" s="215" t="s">
        <v>4069</v>
      </c>
      <c r="BF14" s="215" t="s">
        <v>14</v>
      </c>
      <c r="BG14" s="8" t="s">
        <v>67</v>
      </c>
      <c r="BI14" s="214" t="s">
        <v>4092</v>
      </c>
      <c r="BJ14" s="215" t="s">
        <v>13</v>
      </c>
      <c r="BK14" s="215" t="s">
        <v>4069</v>
      </c>
      <c r="BL14" s="215" t="s">
        <v>14</v>
      </c>
      <c r="BM14" s="8" t="s">
        <v>67</v>
      </c>
    </row>
    <row r="15" spans="2:77" x14ac:dyDescent="0.3">
      <c r="E15" s="95" t="s">
        <v>3571</v>
      </c>
      <c r="F15" s="226">
        <v>53</v>
      </c>
      <c r="G15" s="227">
        <v>9</v>
      </c>
      <c r="H15" s="228">
        <v>73681</v>
      </c>
      <c r="M15" s="18" t="s">
        <v>4072</v>
      </c>
      <c r="O15" s="250"/>
      <c r="P15" s="251"/>
      <c r="Q15" s="251"/>
      <c r="R15" s="251"/>
      <c r="S15" s="252"/>
      <c r="W15" s="70" t="s">
        <v>4075</v>
      </c>
      <c r="X15" s="24" t="s">
        <v>2708</v>
      </c>
      <c r="Y15" s="64" t="s">
        <v>2287</v>
      </c>
      <c r="AG15" s="7" t="s">
        <v>3570</v>
      </c>
      <c r="AH15" s="8" t="s">
        <v>4076</v>
      </c>
      <c r="AJ15" s="7" t="s">
        <v>3606</v>
      </c>
      <c r="AK15" s="8" t="s">
        <v>4071</v>
      </c>
      <c r="AM15" s="123" t="s">
        <v>4084</v>
      </c>
      <c r="AN15" s="220">
        <v>46</v>
      </c>
      <c r="AO15" s="64"/>
      <c r="AR15" s="7" t="s">
        <v>4071</v>
      </c>
      <c r="AS15" s="207">
        <v>28.555160660978284</v>
      </c>
      <c r="AT15" s="207">
        <v>18.139101042545576</v>
      </c>
      <c r="AU15" s="72">
        <v>41294.711522319703</v>
      </c>
      <c r="BC15" s="7" t="s">
        <v>4071</v>
      </c>
      <c r="BD15" s="207">
        <v>28.555160660978284</v>
      </c>
      <c r="BE15" s="207">
        <v>18.139101042545576</v>
      </c>
      <c r="BF15" s="89">
        <v>41294.711522319703</v>
      </c>
      <c r="BG15" s="8" t="s">
        <v>67</v>
      </c>
      <c r="BI15" s="7" t="s">
        <v>4071</v>
      </c>
      <c r="BJ15" s="207">
        <v>51.980687018256511</v>
      </c>
      <c r="BK15" s="207">
        <v>18.294326211688208</v>
      </c>
      <c r="BL15" s="89">
        <v>77516.981960001038</v>
      </c>
      <c r="BM15" s="8" t="s">
        <v>67</v>
      </c>
    </row>
    <row r="16" spans="2:77" x14ac:dyDescent="0.3">
      <c r="E16" s="95" t="s">
        <v>3572</v>
      </c>
      <c r="F16" s="226">
        <v>53</v>
      </c>
      <c r="G16" s="227">
        <v>20</v>
      </c>
      <c r="H16" s="228">
        <v>72918</v>
      </c>
      <c r="M16" s="18" t="s">
        <v>4071</v>
      </c>
      <c r="O16" s="250"/>
      <c r="P16" s="251"/>
      <c r="Q16" s="251"/>
      <c r="R16" s="251"/>
      <c r="S16" s="252"/>
      <c r="W16" s="17">
        <v>1</v>
      </c>
      <c r="X16" s="17">
        <v>0</v>
      </c>
      <c r="AG16" s="7" t="s">
        <v>3571</v>
      </c>
      <c r="AH16" s="8" t="s">
        <v>4077</v>
      </c>
      <c r="AJ16" s="7" t="s">
        <v>3607</v>
      </c>
      <c r="AK16" s="8" t="s">
        <v>4071</v>
      </c>
      <c r="AM16" s="123" t="s">
        <v>4085</v>
      </c>
      <c r="AN16" s="220">
        <v>51</v>
      </c>
      <c r="AO16" s="64"/>
      <c r="AR16" s="7" t="s">
        <v>4073</v>
      </c>
      <c r="AS16" s="207">
        <v>52.174235141329198</v>
      </c>
      <c r="AT16" s="207">
        <v>5.8045699550433287</v>
      </c>
      <c r="AU16" s="72">
        <v>77706.98547677444</v>
      </c>
      <c r="BC16" s="7" t="s">
        <v>4073</v>
      </c>
      <c r="BD16" s="207">
        <v>51.980687018256511</v>
      </c>
      <c r="BE16" s="207">
        <v>18.294326211688208</v>
      </c>
      <c r="BF16" s="89">
        <v>77516.981960001038</v>
      </c>
      <c r="BG16" s="8" t="s">
        <v>67</v>
      </c>
      <c r="BI16" s="7" t="s">
        <v>4073</v>
      </c>
      <c r="BJ16" s="207">
        <v>51.92237444271538</v>
      </c>
      <c r="BK16" s="207">
        <v>18.468465372028898</v>
      </c>
      <c r="BL16" s="89">
        <v>42102.226468606663</v>
      </c>
      <c r="BM16" s="8" t="s">
        <v>67</v>
      </c>
    </row>
    <row r="17" spans="5:65" ht="14.4" customHeight="1" x14ac:dyDescent="0.3">
      <c r="E17" s="95" t="s">
        <v>3573</v>
      </c>
      <c r="F17" s="226">
        <v>29</v>
      </c>
      <c r="G17" s="227">
        <v>20</v>
      </c>
      <c r="H17" s="228">
        <v>81027</v>
      </c>
      <c r="M17" s="18" t="s">
        <v>4073</v>
      </c>
      <c r="O17" s="250"/>
      <c r="P17" s="251"/>
      <c r="Q17" s="251"/>
      <c r="R17" s="251"/>
      <c r="S17" s="252"/>
      <c r="W17" s="18">
        <v>2</v>
      </c>
      <c r="X17" s="18">
        <v>0.97</v>
      </c>
      <c r="AG17" s="7" t="s">
        <v>3572</v>
      </c>
      <c r="AH17" s="8" t="s">
        <v>4076</v>
      </c>
      <c r="AJ17" s="7" t="s">
        <v>3612</v>
      </c>
      <c r="AK17" s="8" t="s">
        <v>4071</v>
      </c>
      <c r="AM17" s="123" t="s">
        <v>4086</v>
      </c>
      <c r="AN17" s="220">
        <v>67</v>
      </c>
      <c r="AO17" s="64"/>
      <c r="AR17" s="7" t="s">
        <v>4074</v>
      </c>
      <c r="AS17" s="207">
        <v>28.202803821538264</v>
      </c>
      <c r="AT17" s="207">
        <v>5.7217397177277194</v>
      </c>
      <c r="AU17" s="72">
        <v>41855.221896801238</v>
      </c>
      <c r="BC17" s="7" t="s">
        <v>4074</v>
      </c>
      <c r="BD17" s="207">
        <v>51.493094631284933</v>
      </c>
      <c r="BE17" s="207">
        <v>6.0595827329205161</v>
      </c>
      <c r="BF17" s="89">
        <v>42265.629493031782</v>
      </c>
      <c r="BG17" s="8" t="s">
        <v>67</v>
      </c>
      <c r="BI17" s="7" t="s">
        <v>4074</v>
      </c>
      <c r="BJ17" s="207">
        <v>28.40007402390081</v>
      </c>
      <c r="BK17" s="207">
        <v>5.8997921176266255</v>
      </c>
      <c r="BL17" s="89">
        <v>77874.188571535022</v>
      </c>
      <c r="BM17" s="8" t="s">
        <v>67</v>
      </c>
    </row>
    <row r="18" spans="5:65" x14ac:dyDescent="0.3">
      <c r="E18" s="95" t="s">
        <v>3574</v>
      </c>
      <c r="F18" s="226">
        <v>50</v>
      </c>
      <c r="G18" s="227">
        <v>8</v>
      </c>
      <c r="H18" s="228">
        <v>33888</v>
      </c>
      <c r="M18" s="18" t="s">
        <v>4072</v>
      </c>
      <c r="O18" s="250"/>
      <c r="P18" s="251"/>
      <c r="Q18" s="251"/>
      <c r="R18" s="251"/>
      <c r="S18" s="252"/>
      <c r="W18" s="18">
        <v>3</v>
      </c>
      <c r="X18" s="18">
        <v>1.37</v>
      </c>
      <c r="Z18" s="244" t="s">
        <v>4100</v>
      </c>
      <c r="AA18" s="245"/>
      <c r="AB18" s="245"/>
      <c r="AC18" s="246"/>
      <c r="AG18" s="7" t="s">
        <v>3573</v>
      </c>
      <c r="AH18" s="8" t="s">
        <v>4073</v>
      </c>
      <c r="AJ18" s="7" t="s">
        <v>3613</v>
      </c>
      <c r="AK18" s="8" t="s">
        <v>4071</v>
      </c>
      <c r="AM18" s="123" t="s">
        <v>4087</v>
      </c>
      <c r="AN18" s="220">
        <v>79</v>
      </c>
      <c r="AO18" s="64"/>
      <c r="AR18" s="7" t="s">
        <v>4072</v>
      </c>
      <c r="AS18" s="207">
        <v>27.607271135160765</v>
      </c>
      <c r="AT18" s="207">
        <v>18.294326211688208</v>
      </c>
      <c r="AU18" s="72">
        <v>79082.610938213867</v>
      </c>
      <c r="BC18" s="7" t="s">
        <v>4072</v>
      </c>
      <c r="BD18" s="207">
        <v>28.202803821538264</v>
      </c>
      <c r="BE18" s="207">
        <v>5.7217397177277194</v>
      </c>
      <c r="BF18" s="89">
        <v>41855.221896801238</v>
      </c>
      <c r="BG18" s="8" t="s">
        <v>67</v>
      </c>
      <c r="BI18" s="7" t="s">
        <v>4072</v>
      </c>
      <c r="BJ18" s="207">
        <v>52.174235141329198</v>
      </c>
      <c r="BK18" s="207">
        <v>5.8045699550433287</v>
      </c>
      <c r="BL18" s="89">
        <v>77706.98547677444</v>
      </c>
      <c r="BM18" s="8" t="s">
        <v>67</v>
      </c>
    </row>
    <row r="19" spans="5:65" x14ac:dyDescent="0.3">
      <c r="E19" s="95" t="s">
        <v>3575</v>
      </c>
      <c r="F19" s="226">
        <v>27</v>
      </c>
      <c r="G19" s="227">
        <v>23</v>
      </c>
      <c r="H19" s="228">
        <v>81587</v>
      </c>
      <c r="M19" s="18" t="s">
        <v>4073</v>
      </c>
      <c r="O19" s="250"/>
      <c r="P19" s="251"/>
      <c r="Q19" s="251"/>
      <c r="R19" s="251"/>
      <c r="S19" s="252"/>
      <c r="W19" s="18">
        <v>4</v>
      </c>
      <c r="X19" s="18">
        <v>1.58</v>
      </c>
      <c r="Z19" s="250"/>
      <c r="AA19" s="251"/>
      <c r="AB19" s="251"/>
      <c r="AC19" s="252"/>
      <c r="AG19" s="7" t="s">
        <v>3574</v>
      </c>
      <c r="AH19" s="8" t="s">
        <v>4078</v>
      </c>
      <c r="AJ19" s="7" t="s">
        <v>3616</v>
      </c>
      <c r="AK19" s="8" t="s">
        <v>4071</v>
      </c>
      <c r="AM19" s="123" t="s">
        <v>4088</v>
      </c>
      <c r="AN19" s="220">
        <v>72</v>
      </c>
      <c r="AO19" s="64"/>
      <c r="AR19" s="7" t="s">
        <v>4077</v>
      </c>
      <c r="AS19" s="207">
        <v>28.40007402390081</v>
      </c>
      <c r="AT19" s="207">
        <v>5.8997921176266255</v>
      </c>
      <c r="AU19" s="72">
        <v>77874.188571535022</v>
      </c>
      <c r="BC19" s="7" t="s">
        <v>4077</v>
      </c>
      <c r="BD19" s="207">
        <v>52.174235141329198</v>
      </c>
      <c r="BE19" s="207">
        <v>5.8045699550433287</v>
      </c>
      <c r="BF19" s="89">
        <v>77706.98547677444</v>
      </c>
      <c r="BG19" s="8" t="s">
        <v>67</v>
      </c>
      <c r="BI19" s="7" t="s">
        <v>4077</v>
      </c>
      <c r="BJ19" s="207">
        <v>28.202803821538264</v>
      </c>
      <c r="BK19" s="207">
        <v>5.7217397177277194</v>
      </c>
      <c r="BL19" s="89">
        <v>41855.221896801238</v>
      </c>
      <c r="BM19" s="8" t="s">
        <v>67</v>
      </c>
    </row>
    <row r="20" spans="5:65" x14ac:dyDescent="0.3">
      <c r="E20" s="95" t="s">
        <v>3576</v>
      </c>
      <c r="F20" s="226">
        <v>28</v>
      </c>
      <c r="G20" s="227">
        <v>19</v>
      </c>
      <c r="H20" s="228">
        <v>83505</v>
      </c>
      <c r="M20" s="18" t="s">
        <v>4073</v>
      </c>
      <c r="O20" s="250"/>
      <c r="P20" s="251"/>
      <c r="Q20" s="251"/>
      <c r="R20" s="251"/>
      <c r="S20" s="252"/>
      <c r="W20" s="18">
        <v>5</v>
      </c>
      <c r="X20" s="18">
        <v>2.04</v>
      </c>
      <c r="Z20" s="250"/>
      <c r="AA20" s="251"/>
      <c r="AB20" s="251"/>
      <c r="AC20" s="252"/>
      <c r="AG20" s="7" t="s">
        <v>3575</v>
      </c>
      <c r="AH20" s="8" t="s">
        <v>4073</v>
      </c>
      <c r="AJ20" s="7" t="s">
        <v>3617</v>
      </c>
      <c r="AK20" s="8" t="s">
        <v>4071</v>
      </c>
      <c r="AM20" s="124" t="s">
        <v>4089</v>
      </c>
      <c r="AN20" s="221">
        <v>70</v>
      </c>
      <c r="AO20" s="64"/>
      <c r="AR20" s="7" t="s">
        <v>4079</v>
      </c>
      <c r="AS20" s="207">
        <v>51.92237444271538</v>
      </c>
      <c r="AT20" s="207">
        <v>18.468465372028898</v>
      </c>
      <c r="AU20" s="72">
        <v>42102.226468606663</v>
      </c>
      <c r="BC20" s="7" t="s">
        <v>4079</v>
      </c>
      <c r="BD20" s="207">
        <v>51.92237444271538</v>
      </c>
      <c r="BE20" s="207">
        <v>18.468465372028898</v>
      </c>
      <c r="BF20" s="89">
        <v>42102.226468606663</v>
      </c>
      <c r="BG20" s="8" t="s">
        <v>67</v>
      </c>
      <c r="BI20" s="7" t="s">
        <v>4079</v>
      </c>
      <c r="BJ20" s="207">
        <v>51.493094631284933</v>
      </c>
      <c r="BK20" s="207">
        <v>6.0595827329205161</v>
      </c>
      <c r="BL20" s="89">
        <v>42265.629493031782</v>
      </c>
      <c r="BM20" s="8" t="s">
        <v>67</v>
      </c>
    </row>
    <row r="21" spans="5:65" x14ac:dyDescent="0.3">
      <c r="E21" s="95" t="s">
        <v>3577</v>
      </c>
      <c r="F21" s="226">
        <v>50</v>
      </c>
      <c r="G21" s="227">
        <v>6</v>
      </c>
      <c r="H21" s="228">
        <v>40311</v>
      </c>
      <c r="M21" s="18" t="s">
        <v>4072</v>
      </c>
      <c r="O21" s="250"/>
      <c r="P21" s="251"/>
      <c r="Q21" s="251"/>
      <c r="R21" s="251"/>
      <c r="S21" s="252"/>
      <c r="W21" s="18">
        <v>6</v>
      </c>
      <c r="X21" s="18">
        <v>2.27</v>
      </c>
      <c r="Z21" s="250"/>
      <c r="AA21" s="251"/>
      <c r="AB21" s="251"/>
      <c r="AC21" s="252"/>
      <c r="AG21" s="7" t="s">
        <v>3576</v>
      </c>
      <c r="AH21" s="8" t="s">
        <v>4073</v>
      </c>
      <c r="AJ21" s="7" t="s">
        <v>3652</v>
      </c>
      <c r="AK21" s="8" t="s">
        <v>4071</v>
      </c>
      <c r="AR21" s="7" t="s">
        <v>4078</v>
      </c>
      <c r="AS21" s="207">
        <v>51.980687018256511</v>
      </c>
      <c r="AT21" s="207">
        <v>18.294326211688208</v>
      </c>
      <c r="AU21" s="72">
        <v>77516.981960001038</v>
      </c>
      <c r="BC21" s="7" t="s">
        <v>4078</v>
      </c>
      <c r="BD21" s="207">
        <v>27.607271135160765</v>
      </c>
      <c r="BE21" s="207">
        <v>18.294326211688208</v>
      </c>
      <c r="BF21" s="89">
        <v>79082.610938213867</v>
      </c>
      <c r="BG21" s="8" t="s">
        <v>67</v>
      </c>
      <c r="BI21" s="7" t="s">
        <v>4078</v>
      </c>
      <c r="BJ21" s="207">
        <v>27.607271135160765</v>
      </c>
      <c r="BK21" s="207">
        <v>18.294326211688208</v>
      </c>
      <c r="BL21" s="89">
        <v>79082.610938213867</v>
      </c>
      <c r="BM21" s="8" t="s">
        <v>67</v>
      </c>
    </row>
    <row r="22" spans="5:65" x14ac:dyDescent="0.3">
      <c r="E22" s="95" t="s">
        <v>3578</v>
      </c>
      <c r="F22" s="226">
        <v>48</v>
      </c>
      <c r="G22" s="227">
        <v>17</v>
      </c>
      <c r="H22" s="228">
        <v>51207</v>
      </c>
      <c r="M22" s="18" t="s">
        <v>4071</v>
      </c>
      <c r="O22" s="250"/>
      <c r="P22" s="251"/>
      <c r="Q22" s="251"/>
      <c r="R22" s="251"/>
      <c r="S22" s="252"/>
      <c r="W22" s="18">
        <v>7</v>
      </c>
      <c r="X22" s="18">
        <v>2.67</v>
      </c>
      <c r="Z22" s="250"/>
      <c r="AA22" s="251"/>
      <c r="AB22" s="251"/>
      <c r="AC22" s="252"/>
      <c r="AG22" s="7" t="s">
        <v>3577</v>
      </c>
      <c r="AH22" s="8" t="s">
        <v>4078</v>
      </c>
      <c r="AJ22" s="7" t="s">
        <v>3653</v>
      </c>
      <c r="AK22" s="8" t="s">
        <v>4071</v>
      </c>
      <c r="AR22" s="9" t="s">
        <v>4076</v>
      </c>
      <c r="AS22" s="208">
        <v>51.493094631284933</v>
      </c>
      <c r="AT22" s="208">
        <v>6.0595827329205161</v>
      </c>
      <c r="AU22" s="73">
        <v>42265.629493031782</v>
      </c>
      <c r="BC22" s="7" t="s">
        <v>4076</v>
      </c>
      <c r="BD22" s="207">
        <v>28.40007402390081</v>
      </c>
      <c r="BE22" s="207">
        <v>5.8997921176266255</v>
      </c>
      <c r="BF22" s="89">
        <v>77874.188571535022</v>
      </c>
      <c r="BG22" s="8" t="s">
        <v>67</v>
      </c>
      <c r="BI22" s="7" t="s">
        <v>4076</v>
      </c>
      <c r="BJ22" s="207">
        <v>28.555160660978284</v>
      </c>
      <c r="BK22" s="207">
        <v>18.139101042545576</v>
      </c>
      <c r="BL22" s="89">
        <v>41294.711522319703</v>
      </c>
      <c r="BM22" s="8" t="s">
        <v>67</v>
      </c>
    </row>
    <row r="23" spans="5:65" x14ac:dyDescent="0.3">
      <c r="E23" s="95" t="s">
        <v>3579</v>
      </c>
      <c r="F23" s="226">
        <v>60</v>
      </c>
      <c r="G23" s="227">
        <v>6</v>
      </c>
      <c r="H23" s="228">
        <v>40333</v>
      </c>
      <c r="M23" s="18" t="s">
        <v>4072</v>
      </c>
      <c r="O23" s="250"/>
      <c r="P23" s="251"/>
      <c r="Q23" s="251"/>
      <c r="R23" s="251"/>
      <c r="S23" s="252"/>
      <c r="W23" s="18">
        <v>8</v>
      </c>
      <c r="X23" s="18">
        <v>3.19</v>
      </c>
      <c r="Z23" s="250"/>
      <c r="AA23" s="251"/>
      <c r="AB23" s="251"/>
      <c r="AC23" s="252"/>
      <c r="AG23" s="7" t="s">
        <v>3578</v>
      </c>
      <c r="AH23" s="8" t="s">
        <v>4071</v>
      </c>
      <c r="AJ23" s="7" t="s">
        <v>3666</v>
      </c>
      <c r="AK23" s="8" t="s">
        <v>4071</v>
      </c>
      <c r="BC23" s="217" t="s">
        <v>1464</v>
      </c>
      <c r="BD23" s="218" t="s">
        <v>13</v>
      </c>
      <c r="BE23" s="218" t="s">
        <v>4069</v>
      </c>
      <c r="BF23" s="218" t="s">
        <v>14</v>
      </c>
      <c r="BG23" s="219" t="s">
        <v>4070</v>
      </c>
      <c r="BI23" s="217" t="s">
        <v>1464</v>
      </c>
      <c r="BJ23" s="218" t="s">
        <v>13</v>
      </c>
      <c r="BK23" s="218" t="s">
        <v>4069</v>
      </c>
      <c r="BL23" s="218" t="s">
        <v>14</v>
      </c>
      <c r="BM23" s="219" t="s">
        <v>4070</v>
      </c>
    </row>
    <row r="24" spans="5:65" x14ac:dyDescent="0.3">
      <c r="E24" s="95" t="s">
        <v>3580</v>
      </c>
      <c r="F24" s="226">
        <v>53</v>
      </c>
      <c r="G24" s="227">
        <v>7</v>
      </c>
      <c r="H24" s="228">
        <v>82193</v>
      </c>
      <c r="M24" s="18" t="s">
        <v>4072</v>
      </c>
      <c r="O24" s="250"/>
      <c r="P24" s="251"/>
      <c r="Q24" s="251"/>
      <c r="R24" s="251"/>
      <c r="S24" s="252"/>
      <c r="W24" s="18">
        <v>9</v>
      </c>
      <c r="X24" s="18">
        <v>2.97</v>
      </c>
      <c r="Z24" s="250"/>
      <c r="AA24" s="251"/>
      <c r="AB24" s="251"/>
      <c r="AC24" s="252"/>
      <c r="AG24" s="7" t="s">
        <v>3579</v>
      </c>
      <c r="AH24" s="8" t="s">
        <v>4078</v>
      </c>
      <c r="AJ24" s="7" t="s">
        <v>3668</v>
      </c>
      <c r="AK24" s="8" t="s">
        <v>4071</v>
      </c>
      <c r="BC24" s="7" t="s">
        <v>3569</v>
      </c>
      <c r="BD24">
        <v>48</v>
      </c>
      <c r="BE24">
        <v>14</v>
      </c>
      <c r="BF24" s="89">
        <v>46119</v>
      </c>
      <c r="BG24" s="8" t="s">
        <v>4079</v>
      </c>
      <c r="BI24" s="7" t="s">
        <v>3570</v>
      </c>
      <c r="BJ24">
        <v>50</v>
      </c>
      <c r="BK24">
        <v>18</v>
      </c>
      <c r="BL24" s="89">
        <v>82168</v>
      </c>
      <c r="BM24" s="8" t="s">
        <v>4071</v>
      </c>
    </row>
    <row r="25" spans="5:65" x14ac:dyDescent="0.3">
      <c r="E25" s="95" t="s">
        <v>3581</v>
      </c>
      <c r="F25" s="226">
        <v>36</v>
      </c>
      <c r="G25" s="227">
        <v>9</v>
      </c>
      <c r="H25" s="228">
        <v>47721</v>
      </c>
      <c r="M25" s="18" t="s">
        <v>4074</v>
      </c>
      <c r="O25" s="247"/>
      <c r="P25" s="248"/>
      <c r="Q25" s="248"/>
      <c r="R25" s="248"/>
      <c r="S25" s="249"/>
      <c r="W25" s="19">
        <v>10</v>
      </c>
      <c r="X25" s="19">
        <v>2.76</v>
      </c>
      <c r="Z25" s="247"/>
      <c r="AA25" s="248"/>
      <c r="AB25" s="248"/>
      <c r="AC25" s="249"/>
      <c r="AG25" s="7" t="s">
        <v>3580</v>
      </c>
      <c r="AH25" s="8" t="s">
        <v>4077</v>
      </c>
      <c r="AJ25" s="7" t="s">
        <v>3680</v>
      </c>
      <c r="AK25" s="8" t="s">
        <v>4071</v>
      </c>
      <c r="BC25" s="7" t="s">
        <v>3570</v>
      </c>
      <c r="BD25">
        <v>50</v>
      </c>
      <c r="BE25">
        <v>18</v>
      </c>
      <c r="BF25" s="89">
        <v>82168</v>
      </c>
      <c r="BG25" s="8" t="s">
        <v>4073</v>
      </c>
      <c r="BI25" s="7" t="s">
        <v>3572</v>
      </c>
      <c r="BJ25">
        <v>53</v>
      </c>
      <c r="BK25">
        <v>20</v>
      </c>
      <c r="BL25" s="89">
        <v>72918</v>
      </c>
      <c r="BM25" s="8" t="s">
        <v>4071</v>
      </c>
    </row>
    <row r="26" spans="5:65" x14ac:dyDescent="0.3">
      <c r="E26" s="95" t="s">
        <v>3582</v>
      </c>
      <c r="F26" s="226">
        <v>24</v>
      </c>
      <c r="G26" s="227">
        <v>5</v>
      </c>
      <c r="H26" s="228">
        <v>46206</v>
      </c>
      <c r="M26" s="18" t="s">
        <v>4074</v>
      </c>
      <c r="AG26" s="7" t="s">
        <v>3581</v>
      </c>
      <c r="AH26" s="8" t="s">
        <v>4074</v>
      </c>
      <c r="AJ26" s="7" t="s">
        <v>3696</v>
      </c>
      <c r="AK26" s="8" t="s">
        <v>4071</v>
      </c>
      <c r="BC26" s="7" t="s">
        <v>3571</v>
      </c>
      <c r="BD26">
        <v>53</v>
      </c>
      <c r="BE26">
        <v>9</v>
      </c>
      <c r="BF26" s="89">
        <v>73681</v>
      </c>
      <c r="BG26" s="8" t="s">
        <v>4077</v>
      </c>
      <c r="BI26" s="7" t="s">
        <v>3584</v>
      </c>
      <c r="BJ26">
        <v>52</v>
      </c>
      <c r="BK26">
        <v>18</v>
      </c>
      <c r="BL26" s="89">
        <v>77616</v>
      </c>
      <c r="BM26" s="8" t="s">
        <v>4071</v>
      </c>
    </row>
    <row r="27" spans="5:65" x14ac:dyDescent="0.3">
      <c r="E27" s="95" t="s">
        <v>3583</v>
      </c>
      <c r="F27" s="226">
        <v>31</v>
      </c>
      <c r="G27" s="227">
        <v>19</v>
      </c>
      <c r="H27" s="228">
        <v>42016</v>
      </c>
      <c r="M27" s="18" t="s">
        <v>4073</v>
      </c>
      <c r="AG27" s="7" t="s">
        <v>3582</v>
      </c>
      <c r="AH27" s="8" t="s">
        <v>4074</v>
      </c>
      <c r="AJ27" s="7" t="s">
        <v>3698</v>
      </c>
      <c r="AK27" s="8" t="s">
        <v>4071</v>
      </c>
      <c r="BC27" s="7" t="s">
        <v>3572</v>
      </c>
      <c r="BD27">
        <v>53</v>
      </c>
      <c r="BE27">
        <v>20</v>
      </c>
      <c r="BF27" s="89">
        <v>72918</v>
      </c>
      <c r="BG27" s="8" t="s">
        <v>4073</v>
      </c>
      <c r="BI27" s="7" t="s">
        <v>3588</v>
      </c>
      <c r="BJ27">
        <v>55</v>
      </c>
      <c r="BK27">
        <v>15</v>
      </c>
      <c r="BL27" s="89">
        <v>75648</v>
      </c>
      <c r="BM27" s="8" t="s">
        <v>4071</v>
      </c>
    </row>
    <row r="28" spans="5:65" x14ac:dyDescent="0.3">
      <c r="E28" s="95" t="s">
        <v>3584</v>
      </c>
      <c r="F28" s="226">
        <v>52</v>
      </c>
      <c r="G28" s="227">
        <v>18</v>
      </c>
      <c r="H28" s="228">
        <v>77616</v>
      </c>
      <c r="M28" s="18" t="s">
        <v>4071</v>
      </c>
      <c r="AG28" s="7" t="s">
        <v>3583</v>
      </c>
      <c r="AH28" s="8" t="s">
        <v>4072</v>
      </c>
      <c r="AJ28" s="7" t="s">
        <v>3703</v>
      </c>
      <c r="AK28" s="8" t="s">
        <v>4071</v>
      </c>
      <c r="BC28" s="7" t="s">
        <v>3573</v>
      </c>
      <c r="BD28">
        <v>29</v>
      </c>
      <c r="BE28">
        <v>20</v>
      </c>
      <c r="BF28" s="89">
        <v>81027</v>
      </c>
      <c r="BG28" s="8" t="s">
        <v>4078</v>
      </c>
      <c r="BI28" s="7" t="s">
        <v>3589</v>
      </c>
      <c r="BJ28">
        <v>50</v>
      </c>
      <c r="BK28">
        <v>18</v>
      </c>
      <c r="BL28" s="89">
        <v>77607</v>
      </c>
      <c r="BM28" s="8" t="s">
        <v>4071</v>
      </c>
    </row>
    <row r="29" spans="5:65" x14ac:dyDescent="0.3">
      <c r="E29" s="95" t="s">
        <v>3585</v>
      </c>
      <c r="F29" s="226">
        <v>55</v>
      </c>
      <c r="G29" s="227">
        <v>10</v>
      </c>
      <c r="H29" s="228">
        <v>40154</v>
      </c>
      <c r="M29" s="18" t="s">
        <v>4072</v>
      </c>
      <c r="AG29" s="7" t="s">
        <v>3584</v>
      </c>
      <c r="AH29" s="8" t="s">
        <v>4076</v>
      </c>
      <c r="AJ29" s="7" t="s">
        <v>3707</v>
      </c>
      <c r="AK29" s="8" t="s">
        <v>4071</v>
      </c>
      <c r="BC29" s="7" t="s">
        <v>3574</v>
      </c>
      <c r="BD29">
        <v>50</v>
      </c>
      <c r="BE29">
        <v>8</v>
      </c>
      <c r="BF29" s="89">
        <v>33888</v>
      </c>
      <c r="BG29" s="8" t="s">
        <v>4074</v>
      </c>
      <c r="BI29" s="7" t="s">
        <v>3592</v>
      </c>
      <c r="BJ29">
        <v>51</v>
      </c>
      <c r="BK29">
        <v>18</v>
      </c>
      <c r="BL29" s="89">
        <v>87175</v>
      </c>
      <c r="BM29" s="8" t="s">
        <v>4071</v>
      </c>
    </row>
    <row r="30" spans="5:65" x14ac:dyDescent="0.3">
      <c r="E30" s="95" t="s">
        <v>3586</v>
      </c>
      <c r="F30" s="226">
        <v>26</v>
      </c>
      <c r="G30" s="227">
        <v>7</v>
      </c>
      <c r="H30" s="228">
        <v>80528</v>
      </c>
      <c r="M30" s="18" t="s">
        <v>4074</v>
      </c>
      <c r="AG30" s="7" t="s">
        <v>3585</v>
      </c>
      <c r="AH30" s="8" t="s">
        <v>4078</v>
      </c>
      <c r="AJ30" s="7" t="s">
        <v>3708</v>
      </c>
      <c r="AK30" s="8" t="s">
        <v>4071</v>
      </c>
      <c r="BC30" s="7" t="s">
        <v>3575</v>
      </c>
      <c r="BD30">
        <v>27</v>
      </c>
      <c r="BE30">
        <v>23</v>
      </c>
      <c r="BF30" s="89">
        <v>81587</v>
      </c>
      <c r="BG30" s="8" t="s">
        <v>4078</v>
      </c>
      <c r="BI30" s="7" t="s">
        <v>3611</v>
      </c>
      <c r="BJ30">
        <v>57</v>
      </c>
      <c r="BK30">
        <v>17</v>
      </c>
      <c r="BL30" s="89">
        <v>71923</v>
      </c>
      <c r="BM30" s="8" t="s">
        <v>4071</v>
      </c>
    </row>
    <row r="31" spans="5:65" x14ac:dyDescent="0.3">
      <c r="E31" s="95" t="s">
        <v>3587</v>
      </c>
      <c r="F31" s="226">
        <v>51</v>
      </c>
      <c r="G31" s="227">
        <v>7</v>
      </c>
      <c r="H31" s="228">
        <v>40128</v>
      </c>
      <c r="M31" s="18" t="s">
        <v>4072</v>
      </c>
      <c r="AG31" s="7" t="s">
        <v>3586</v>
      </c>
      <c r="AH31" s="8" t="s">
        <v>4079</v>
      </c>
      <c r="AJ31" s="7" t="s">
        <v>3710</v>
      </c>
      <c r="AK31" s="8" t="s">
        <v>4071</v>
      </c>
      <c r="BC31" s="7" t="s">
        <v>3576</v>
      </c>
      <c r="BD31">
        <v>28</v>
      </c>
      <c r="BE31">
        <v>19</v>
      </c>
      <c r="BF31" s="89">
        <v>83505</v>
      </c>
      <c r="BG31" s="8" t="s">
        <v>4078</v>
      </c>
      <c r="BI31" s="7" t="s">
        <v>3622</v>
      </c>
      <c r="BJ31">
        <v>52</v>
      </c>
      <c r="BK31">
        <v>18</v>
      </c>
      <c r="BL31" s="89">
        <v>87480</v>
      </c>
      <c r="BM31" s="8" t="s">
        <v>4071</v>
      </c>
    </row>
    <row r="32" spans="5:65" x14ac:dyDescent="0.3">
      <c r="E32" s="95" t="s">
        <v>3588</v>
      </c>
      <c r="F32" s="226">
        <v>55</v>
      </c>
      <c r="G32" s="227">
        <v>15</v>
      </c>
      <c r="H32" s="228">
        <v>75648</v>
      </c>
      <c r="M32" s="18" t="s">
        <v>4071</v>
      </c>
      <c r="AG32" s="7" t="s">
        <v>3587</v>
      </c>
      <c r="AH32" s="8" t="s">
        <v>4078</v>
      </c>
      <c r="AJ32" s="7" t="s">
        <v>3732</v>
      </c>
      <c r="AK32" s="8" t="s">
        <v>4071</v>
      </c>
      <c r="BC32" s="7" t="s">
        <v>3577</v>
      </c>
      <c r="BD32">
        <v>50</v>
      </c>
      <c r="BE32">
        <v>6</v>
      </c>
      <c r="BF32" s="89">
        <v>40311</v>
      </c>
      <c r="BG32" s="8" t="s">
        <v>4074</v>
      </c>
      <c r="BI32" s="7" t="s">
        <v>3625</v>
      </c>
      <c r="BJ32">
        <v>47</v>
      </c>
      <c r="BK32">
        <v>21</v>
      </c>
      <c r="BL32" s="89">
        <v>80536</v>
      </c>
      <c r="BM32" s="8" t="s">
        <v>4071</v>
      </c>
    </row>
    <row r="33" spans="5:65" x14ac:dyDescent="0.3">
      <c r="E33" s="95" t="s">
        <v>3589</v>
      </c>
      <c r="F33" s="226">
        <v>50</v>
      </c>
      <c r="G33" s="227">
        <v>18</v>
      </c>
      <c r="H33" s="228">
        <v>77607</v>
      </c>
      <c r="M33" s="18" t="s">
        <v>4071</v>
      </c>
      <c r="AG33" s="7" t="s">
        <v>3588</v>
      </c>
      <c r="AH33" s="8" t="s">
        <v>4076</v>
      </c>
      <c r="AJ33" s="7" t="s">
        <v>3741</v>
      </c>
      <c r="AK33" s="8" t="s">
        <v>4071</v>
      </c>
      <c r="BC33" s="7" t="s">
        <v>3578</v>
      </c>
      <c r="BD33">
        <v>48</v>
      </c>
      <c r="BE33">
        <v>17</v>
      </c>
      <c r="BF33" s="89">
        <v>51207</v>
      </c>
      <c r="BG33" s="8" t="s">
        <v>4079</v>
      </c>
      <c r="BI33" s="7" t="s">
        <v>3626</v>
      </c>
      <c r="BJ33">
        <v>49</v>
      </c>
      <c r="BK33">
        <v>19</v>
      </c>
      <c r="BL33" s="89">
        <v>77911</v>
      </c>
      <c r="BM33" s="8" t="s">
        <v>4071</v>
      </c>
    </row>
    <row r="34" spans="5:65" x14ac:dyDescent="0.3">
      <c r="E34" s="95" t="s">
        <v>3590</v>
      </c>
      <c r="F34" s="226">
        <v>48</v>
      </c>
      <c r="G34" s="227">
        <v>20</v>
      </c>
      <c r="H34" s="228">
        <v>40110</v>
      </c>
      <c r="M34" s="18" t="s">
        <v>4071</v>
      </c>
      <c r="AG34" s="7" t="s">
        <v>3589</v>
      </c>
      <c r="AH34" s="8" t="s">
        <v>4076</v>
      </c>
      <c r="AJ34" s="7" t="s">
        <v>3744</v>
      </c>
      <c r="AK34" s="8" t="s">
        <v>4071</v>
      </c>
      <c r="BC34" s="7" t="s">
        <v>3579</v>
      </c>
      <c r="BD34">
        <v>60</v>
      </c>
      <c r="BE34">
        <v>6</v>
      </c>
      <c r="BF34" s="89">
        <v>40333</v>
      </c>
      <c r="BG34" s="8" t="s">
        <v>4074</v>
      </c>
      <c r="BI34" s="7" t="s">
        <v>3644</v>
      </c>
      <c r="BJ34">
        <v>52</v>
      </c>
      <c r="BK34">
        <v>22</v>
      </c>
      <c r="BL34" s="89">
        <v>67720</v>
      </c>
      <c r="BM34" s="8" t="s">
        <v>4071</v>
      </c>
    </row>
    <row r="35" spans="5:65" x14ac:dyDescent="0.3">
      <c r="E35" s="95" t="s">
        <v>3591</v>
      </c>
      <c r="F35" s="226">
        <v>53</v>
      </c>
      <c r="G35" s="227">
        <v>8</v>
      </c>
      <c r="H35" s="228">
        <v>52179</v>
      </c>
      <c r="M35" s="18" t="s">
        <v>4072</v>
      </c>
      <c r="AG35" s="7" t="s">
        <v>3590</v>
      </c>
      <c r="AH35" s="8" t="s">
        <v>4071</v>
      </c>
      <c r="AJ35" s="7" t="s">
        <v>3747</v>
      </c>
      <c r="AK35" s="8" t="s">
        <v>4071</v>
      </c>
      <c r="BC35" s="7" t="s">
        <v>3580</v>
      </c>
      <c r="BD35">
        <v>53</v>
      </c>
      <c r="BE35">
        <v>7</v>
      </c>
      <c r="BF35" s="89">
        <v>82193</v>
      </c>
      <c r="BG35" s="8" t="s">
        <v>4077</v>
      </c>
      <c r="BI35" s="7" t="s">
        <v>3647</v>
      </c>
      <c r="BJ35">
        <v>51</v>
      </c>
      <c r="BK35">
        <v>19</v>
      </c>
      <c r="BL35" s="89">
        <v>72577</v>
      </c>
      <c r="BM35" s="8" t="s">
        <v>4071</v>
      </c>
    </row>
    <row r="36" spans="5:65" x14ac:dyDescent="0.3">
      <c r="E36" s="95" t="s">
        <v>3592</v>
      </c>
      <c r="F36" s="226">
        <v>51</v>
      </c>
      <c r="G36" s="227">
        <v>18</v>
      </c>
      <c r="H36" s="228">
        <v>87175</v>
      </c>
      <c r="M36" s="18" t="s">
        <v>4071</v>
      </c>
      <c r="AG36" s="7" t="s">
        <v>3591</v>
      </c>
      <c r="AH36" s="8" t="s">
        <v>4078</v>
      </c>
      <c r="AJ36" s="7" t="s">
        <v>3752</v>
      </c>
      <c r="AK36" s="8" t="s">
        <v>4071</v>
      </c>
      <c r="BC36" s="7" t="s">
        <v>3581</v>
      </c>
      <c r="BD36">
        <v>36</v>
      </c>
      <c r="BE36">
        <v>9</v>
      </c>
      <c r="BF36" s="89">
        <v>47721</v>
      </c>
      <c r="BG36" s="8" t="s">
        <v>4072</v>
      </c>
      <c r="BI36" s="7" t="s">
        <v>3662</v>
      </c>
      <c r="BJ36">
        <v>53</v>
      </c>
      <c r="BK36">
        <v>18</v>
      </c>
      <c r="BL36" s="89">
        <v>80487</v>
      </c>
      <c r="BM36" s="8" t="s">
        <v>4071</v>
      </c>
    </row>
    <row r="37" spans="5:65" x14ac:dyDescent="0.3">
      <c r="E37" s="95" t="s">
        <v>3593</v>
      </c>
      <c r="F37" s="226">
        <v>51</v>
      </c>
      <c r="G37" s="227">
        <v>16</v>
      </c>
      <c r="H37" s="228">
        <v>36347</v>
      </c>
      <c r="M37" s="18" t="s">
        <v>4071</v>
      </c>
      <c r="AG37" s="7" t="s">
        <v>3592</v>
      </c>
      <c r="AH37" s="8" t="s">
        <v>4076</v>
      </c>
      <c r="AJ37" s="7" t="s">
        <v>3771</v>
      </c>
      <c r="AK37" s="8" t="s">
        <v>4071</v>
      </c>
      <c r="BC37" s="7" t="s">
        <v>3582</v>
      </c>
      <c r="BD37">
        <v>24</v>
      </c>
      <c r="BE37">
        <v>5</v>
      </c>
      <c r="BF37" s="89">
        <v>46206</v>
      </c>
      <c r="BG37" s="8" t="s">
        <v>4072</v>
      </c>
      <c r="BI37" s="7" t="s">
        <v>3674</v>
      </c>
      <c r="BJ37">
        <v>47</v>
      </c>
      <c r="BK37">
        <v>18</v>
      </c>
      <c r="BL37" s="89">
        <v>77946</v>
      </c>
      <c r="BM37" s="8" t="s">
        <v>4071</v>
      </c>
    </row>
    <row r="38" spans="5:65" x14ac:dyDescent="0.3">
      <c r="E38" s="95" t="s">
        <v>3594</v>
      </c>
      <c r="F38" s="226">
        <v>57</v>
      </c>
      <c r="G38" s="227">
        <v>19</v>
      </c>
      <c r="H38" s="228">
        <v>44260</v>
      </c>
      <c r="M38" s="18" t="s">
        <v>4071</v>
      </c>
      <c r="AG38" s="7" t="s">
        <v>3593</v>
      </c>
      <c r="AH38" s="8" t="s">
        <v>4071</v>
      </c>
      <c r="AJ38" s="7" t="s">
        <v>3775</v>
      </c>
      <c r="AK38" s="8" t="s">
        <v>4071</v>
      </c>
      <c r="BC38" s="7" t="s">
        <v>3583</v>
      </c>
      <c r="BD38">
        <v>31</v>
      </c>
      <c r="BE38">
        <v>19</v>
      </c>
      <c r="BF38" s="89">
        <v>42016</v>
      </c>
      <c r="BG38" s="8" t="s">
        <v>4071</v>
      </c>
      <c r="BI38" s="7" t="s">
        <v>3676</v>
      </c>
      <c r="BJ38">
        <v>51</v>
      </c>
      <c r="BK38">
        <v>20</v>
      </c>
      <c r="BL38" s="89">
        <v>79312</v>
      </c>
      <c r="BM38" s="8" t="s">
        <v>4071</v>
      </c>
    </row>
    <row r="39" spans="5:65" x14ac:dyDescent="0.3">
      <c r="E39" s="95" t="s">
        <v>3595</v>
      </c>
      <c r="F39" s="226">
        <v>55</v>
      </c>
      <c r="G39" s="227">
        <v>18</v>
      </c>
      <c r="H39" s="228">
        <v>38400</v>
      </c>
      <c r="M39" s="18" t="s">
        <v>4071</v>
      </c>
      <c r="AG39" s="7" t="s">
        <v>3594</v>
      </c>
      <c r="AH39" s="8" t="s">
        <v>4071</v>
      </c>
      <c r="AJ39" s="7" t="s">
        <v>3777</v>
      </c>
      <c r="AK39" s="8" t="s">
        <v>4071</v>
      </c>
      <c r="BC39" s="7" t="s">
        <v>3584</v>
      </c>
      <c r="BD39">
        <v>52</v>
      </c>
      <c r="BE39">
        <v>18</v>
      </c>
      <c r="BF39" s="89">
        <v>77616</v>
      </c>
      <c r="BG39" s="8" t="s">
        <v>4073</v>
      </c>
      <c r="BI39" s="7" t="s">
        <v>3682</v>
      </c>
      <c r="BJ39">
        <v>56</v>
      </c>
      <c r="BK39">
        <v>16</v>
      </c>
      <c r="BL39" s="89">
        <v>76519</v>
      </c>
      <c r="BM39" s="8" t="s">
        <v>4071</v>
      </c>
    </row>
    <row r="40" spans="5:65" x14ac:dyDescent="0.3">
      <c r="E40" s="95" t="s">
        <v>3596</v>
      </c>
      <c r="F40" s="226">
        <v>35</v>
      </c>
      <c r="G40" s="227">
        <v>16</v>
      </c>
      <c r="H40" s="228">
        <v>38721</v>
      </c>
      <c r="M40" s="18" t="s">
        <v>4073</v>
      </c>
      <c r="AG40" s="7" t="s">
        <v>3595</v>
      </c>
      <c r="AH40" s="8" t="s">
        <v>4071</v>
      </c>
      <c r="AJ40" s="7" t="s">
        <v>3792</v>
      </c>
      <c r="AK40" s="8" t="s">
        <v>4071</v>
      </c>
      <c r="BC40" s="7" t="s">
        <v>3585</v>
      </c>
      <c r="BD40">
        <v>55</v>
      </c>
      <c r="BE40">
        <v>10</v>
      </c>
      <c r="BF40" s="89">
        <v>40154</v>
      </c>
      <c r="BG40" s="8" t="s">
        <v>4074</v>
      </c>
      <c r="BI40" s="7" t="s">
        <v>3683</v>
      </c>
      <c r="BJ40">
        <v>51</v>
      </c>
      <c r="BK40">
        <v>20</v>
      </c>
      <c r="BL40" s="89">
        <v>72598</v>
      </c>
      <c r="BM40" s="8" t="s">
        <v>4071</v>
      </c>
    </row>
    <row r="41" spans="5:65" x14ac:dyDescent="0.3">
      <c r="E41" s="95" t="s">
        <v>3597</v>
      </c>
      <c r="F41" s="226">
        <v>58</v>
      </c>
      <c r="G41" s="227">
        <v>4</v>
      </c>
      <c r="H41" s="228">
        <v>52688</v>
      </c>
      <c r="M41" s="18" t="s">
        <v>4072</v>
      </c>
      <c r="AG41" s="7" t="s">
        <v>3596</v>
      </c>
      <c r="AH41" s="8" t="s">
        <v>4072</v>
      </c>
      <c r="AJ41" s="7" t="s">
        <v>3798</v>
      </c>
      <c r="AK41" s="8" t="s">
        <v>4071</v>
      </c>
      <c r="BC41" s="7" t="s">
        <v>3586</v>
      </c>
      <c r="BD41">
        <v>26</v>
      </c>
      <c r="BE41">
        <v>7</v>
      </c>
      <c r="BF41" s="89">
        <v>80528</v>
      </c>
      <c r="BG41" s="8" t="s">
        <v>4076</v>
      </c>
      <c r="BI41" s="7" t="s">
        <v>3711</v>
      </c>
      <c r="BJ41">
        <v>58</v>
      </c>
      <c r="BK41">
        <v>13</v>
      </c>
      <c r="BL41" s="89">
        <v>82377</v>
      </c>
      <c r="BM41" s="8" t="s">
        <v>4071</v>
      </c>
    </row>
    <row r="42" spans="5:65" x14ac:dyDescent="0.3">
      <c r="E42" s="95" t="s">
        <v>3598</v>
      </c>
      <c r="F42" s="226">
        <v>54</v>
      </c>
      <c r="G42" s="227">
        <v>2</v>
      </c>
      <c r="H42" s="228">
        <v>37993</v>
      </c>
      <c r="M42" s="18" t="s">
        <v>4072</v>
      </c>
      <c r="AG42" s="7" t="s">
        <v>3597</v>
      </c>
      <c r="AH42" s="8" t="s">
        <v>4078</v>
      </c>
      <c r="AJ42" s="7" t="s">
        <v>3801</v>
      </c>
      <c r="AK42" s="8" t="s">
        <v>4071</v>
      </c>
      <c r="BC42" s="7" t="s">
        <v>3587</v>
      </c>
      <c r="BD42">
        <v>51</v>
      </c>
      <c r="BE42">
        <v>7</v>
      </c>
      <c r="BF42" s="89">
        <v>40128</v>
      </c>
      <c r="BG42" s="8" t="s">
        <v>4074</v>
      </c>
      <c r="BI42" s="7" t="s">
        <v>3721</v>
      </c>
      <c r="BJ42">
        <v>53</v>
      </c>
      <c r="BK42">
        <v>16</v>
      </c>
      <c r="BL42" s="89">
        <v>88529</v>
      </c>
      <c r="BM42" s="8" t="s">
        <v>4071</v>
      </c>
    </row>
    <row r="43" spans="5:65" x14ac:dyDescent="0.3">
      <c r="E43" s="95" t="s">
        <v>3599</v>
      </c>
      <c r="F43" s="226">
        <v>50</v>
      </c>
      <c r="G43" s="227">
        <v>20</v>
      </c>
      <c r="H43" s="228">
        <v>37704</v>
      </c>
      <c r="M43" s="18" t="s">
        <v>4071</v>
      </c>
      <c r="AG43" s="7" t="s">
        <v>3598</v>
      </c>
      <c r="AH43" s="8" t="s">
        <v>4078</v>
      </c>
      <c r="AJ43" s="7" t="s">
        <v>3802</v>
      </c>
      <c r="AK43" s="8" t="s">
        <v>4071</v>
      </c>
      <c r="BC43" s="7" t="s">
        <v>3588</v>
      </c>
      <c r="BD43">
        <v>55</v>
      </c>
      <c r="BE43">
        <v>15</v>
      </c>
      <c r="BF43" s="89">
        <v>75648</v>
      </c>
      <c r="BG43" s="8" t="s">
        <v>4073</v>
      </c>
      <c r="BI43" s="7" t="s">
        <v>3743</v>
      </c>
      <c r="BJ43">
        <v>56</v>
      </c>
      <c r="BK43">
        <v>22</v>
      </c>
      <c r="BL43" s="89">
        <v>68970</v>
      </c>
      <c r="BM43" s="8" t="s">
        <v>4071</v>
      </c>
    </row>
    <row r="44" spans="5:65" x14ac:dyDescent="0.3">
      <c r="E44" s="95" t="s">
        <v>3600</v>
      </c>
      <c r="F44" s="226">
        <v>47</v>
      </c>
      <c r="G44" s="227">
        <v>18</v>
      </c>
      <c r="H44" s="228">
        <v>42334</v>
      </c>
      <c r="M44" s="18" t="s">
        <v>4071</v>
      </c>
      <c r="AG44" s="7" t="s">
        <v>3599</v>
      </c>
      <c r="AH44" s="8" t="s">
        <v>4071</v>
      </c>
      <c r="AJ44" s="7" t="s">
        <v>3803</v>
      </c>
      <c r="AK44" s="8" t="s">
        <v>4071</v>
      </c>
      <c r="BC44" s="7" t="s">
        <v>3589</v>
      </c>
      <c r="BD44">
        <v>50</v>
      </c>
      <c r="BE44">
        <v>18</v>
      </c>
      <c r="BF44" s="89">
        <v>77607</v>
      </c>
      <c r="BG44" s="8" t="s">
        <v>4073</v>
      </c>
      <c r="BI44" s="7" t="s">
        <v>3746</v>
      </c>
      <c r="BJ44">
        <v>51</v>
      </c>
      <c r="BK44">
        <v>17</v>
      </c>
      <c r="BL44" s="89">
        <v>78655</v>
      </c>
      <c r="BM44" s="8" t="s">
        <v>4071</v>
      </c>
    </row>
    <row r="45" spans="5:65" x14ac:dyDescent="0.3">
      <c r="E45" s="95" t="s">
        <v>3601</v>
      </c>
      <c r="F45" s="226">
        <v>58</v>
      </c>
      <c r="G45" s="227">
        <v>17</v>
      </c>
      <c r="H45" s="228">
        <v>46811</v>
      </c>
      <c r="M45" s="18" t="s">
        <v>4071</v>
      </c>
      <c r="AG45" s="7" t="s">
        <v>3600</v>
      </c>
      <c r="AH45" s="8" t="s">
        <v>4071</v>
      </c>
      <c r="AJ45" s="7" t="s">
        <v>3809</v>
      </c>
      <c r="AK45" s="8" t="s">
        <v>4071</v>
      </c>
      <c r="BC45" s="7" t="s">
        <v>3590</v>
      </c>
      <c r="BD45">
        <v>48</v>
      </c>
      <c r="BE45">
        <v>20</v>
      </c>
      <c r="BF45" s="89">
        <v>40110</v>
      </c>
      <c r="BG45" s="8" t="s">
        <v>4079</v>
      </c>
      <c r="BI45" s="7" t="s">
        <v>3750</v>
      </c>
      <c r="BJ45">
        <v>52</v>
      </c>
      <c r="BK45">
        <v>18</v>
      </c>
      <c r="BL45" s="89">
        <v>70296</v>
      </c>
      <c r="BM45" s="8" t="s">
        <v>4071</v>
      </c>
    </row>
    <row r="46" spans="5:65" x14ac:dyDescent="0.3">
      <c r="E46" s="95" t="s">
        <v>3602</v>
      </c>
      <c r="F46" s="226">
        <v>26</v>
      </c>
      <c r="G46" s="227">
        <v>6</v>
      </c>
      <c r="H46" s="228">
        <v>50791</v>
      </c>
      <c r="M46" s="18" t="s">
        <v>4074</v>
      </c>
      <c r="AG46" s="7" t="s">
        <v>3601</v>
      </c>
      <c r="AH46" s="8" t="s">
        <v>4071</v>
      </c>
      <c r="AJ46" s="7" t="s">
        <v>3822</v>
      </c>
      <c r="AK46" s="8" t="s">
        <v>4071</v>
      </c>
      <c r="BC46" s="7" t="s">
        <v>3591</v>
      </c>
      <c r="BD46">
        <v>53</v>
      </c>
      <c r="BE46">
        <v>8</v>
      </c>
      <c r="BF46" s="89">
        <v>52179</v>
      </c>
      <c r="BG46" s="8" t="s">
        <v>4074</v>
      </c>
      <c r="BI46" s="7" t="s">
        <v>3762</v>
      </c>
      <c r="BJ46">
        <v>55</v>
      </c>
      <c r="BK46">
        <v>19</v>
      </c>
      <c r="BL46" s="89">
        <v>61187</v>
      </c>
      <c r="BM46" s="8" t="s">
        <v>4071</v>
      </c>
    </row>
    <row r="47" spans="5:65" x14ac:dyDescent="0.3">
      <c r="E47" s="95" t="s">
        <v>3603</v>
      </c>
      <c r="F47" s="226">
        <v>26</v>
      </c>
      <c r="G47" s="227">
        <v>17</v>
      </c>
      <c r="H47" s="228">
        <v>80220</v>
      </c>
      <c r="M47" s="18" t="s">
        <v>4073</v>
      </c>
      <c r="AG47" s="7" t="s">
        <v>3602</v>
      </c>
      <c r="AH47" s="8" t="s">
        <v>4074</v>
      </c>
      <c r="AJ47" s="7" t="s">
        <v>3825</v>
      </c>
      <c r="AK47" s="8" t="s">
        <v>4071</v>
      </c>
      <c r="BC47" s="7" t="s">
        <v>3592</v>
      </c>
      <c r="BD47">
        <v>51</v>
      </c>
      <c r="BE47">
        <v>18</v>
      </c>
      <c r="BF47" s="89">
        <v>87175</v>
      </c>
      <c r="BG47" s="8" t="s">
        <v>4073</v>
      </c>
      <c r="BI47" s="7" t="s">
        <v>3765</v>
      </c>
      <c r="BJ47">
        <v>52</v>
      </c>
      <c r="BK47">
        <v>19</v>
      </c>
      <c r="BL47" s="89">
        <v>86675</v>
      </c>
      <c r="BM47" s="8" t="s">
        <v>4071</v>
      </c>
    </row>
    <row r="48" spans="5:65" x14ac:dyDescent="0.3">
      <c r="E48" s="95" t="s">
        <v>3604</v>
      </c>
      <c r="F48" s="226">
        <v>52</v>
      </c>
      <c r="G48" s="227">
        <v>5</v>
      </c>
      <c r="H48" s="228">
        <v>38750</v>
      </c>
      <c r="M48" s="18" t="s">
        <v>4072</v>
      </c>
      <c r="AG48" s="7" t="s">
        <v>3603</v>
      </c>
      <c r="AH48" s="8" t="s">
        <v>4073</v>
      </c>
      <c r="AJ48" s="7" t="s">
        <v>3828</v>
      </c>
      <c r="AK48" s="8" t="s">
        <v>4071</v>
      </c>
      <c r="BC48" s="7" t="s">
        <v>3593</v>
      </c>
      <c r="BD48">
        <v>51</v>
      </c>
      <c r="BE48">
        <v>16</v>
      </c>
      <c r="BF48" s="89">
        <v>36347</v>
      </c>
      <c r="BG48" s="8" t="s">
        <v>4079</v>
      </c>
      <c r="BI48" s="7" t="s">
        <v>3784</v>
      </c>
      <c r="BJ48">
        <v>50</v>
      </c>
      <c r="BK48">
        <v>23</v>
      </c>
      <c r="BL48" s="89">
        <v>74270</v>
      </c>
      <c r="BM48" s="8" t="s">
        <v>4071</v>
      </c>
    </row>
    <row r="49" spans="5:65" x14ac:dyDescent="0.3">
      <c r="E49" s="95" t="s">
        <v>3605</v>
      </c>
      <c r="F49" s="226">
        <v>48</v>
      </c>
      <c r="G49" s="227">
        <v>5</v>
      </c>
      <c r="H49" s="228">
        <v>49982</v>
      </c>
      <c r="M49" s="18" t="s">
        <v>4072</v>
      </c>
      <c r="AG49" s="7" t="s">
        <v>3604</v>
      </c>
      <c r="AH49" s="8" t="s">
        <v>4078</v>
      </c>
      <c r="AJ49" s="7" t="s">
        <v>3830</v>
      </c>
      <c r="AK49" s="8" t="s">
        <v>4071</v>
      </c>
      <c r="BC49" s="7" t="s">
        <v>3594</v>
      </c>
      <c r="BD49">
        <v>57</v>
      </c>
      <c r="BE49">
        <v>19</v>
      </c>
      <c r="BF49" s="89">
        <v>44260</v>
      </c>
      <c r="BG49" s="8" t="s">
        <v>4079</v>
      </c>
      <c r="BI49" s="7" t="s">
        <v>3790</v>
      </c>
      <c r="BJ49">
        <v>51</v>
      </c>
      <c r="BK49">
        <v>23</v>
      </c>
      <c r="BL49" s="89">
        <v>78894</v>
      </c>
      <c r="BM49" s="8" t="s">
        <v>4071</v>
      </c>
    </row>
    <row r="50" spans="5:65" x14ac:dyDescent="0.3">
      <c r="E50" s="95" t="s">
        <v>3606</v>
      </c>
      <c r="F50" s="226">
        <v>35</v>
      </c>
      <c r="G50" s="227">
        <v>4</v>
      </c>
      <c r="H50" s="228">
        <v>79282</v>
      </c>
      <c r="M50" s="18" t="s">
        <v>4074</v>
      </c>
      <c r="AG50" s="7" t="s">
        <v>3605</v>
      </c>
      <c r="AH50" s="8" t="s">
        <v>4078</v>
      </c>
      <c r="AJ50" s="7" t="s">
        <v>3844</v>
      </c>
      <c r="AK50" s="8" t="s">
        <v>4071</v>
      </c>
      <c r="BC50" s="7" t="s">
        <v>3595</v>
      </c>
      <c r="BD50">
        <v>55</v>
      </c>
      <c r="BE50">
        <v>18</v>
      </c>
      <c r="BF50" s="89">
        <v>38400</v>
      </c>
      <c r="BG50" s="8" t="s">
        <v>4079</v>
      </c>
      <c r="BI50" s="7" t="s">
        <v>3800</v>
      </c>
      <c r="BJ50">
        <v>62</v>
      </c>
      <c r="BK50">
        <v>19</v>
      </c>
      <c r="BL50" s="89">
        <v>75248</v>
      </c>
      <c r="BM50" s="8" t="s">
        <v>4071</v>
      </c>
    </row>
    <row r="51" spans="5:65" x14ac:dyDescent="0.3">
      <c r="E51" s="95" t="s">
        <v>3607</v>
      </c>
      <c r="F51" s="226">
        <v>26</v>
      </c>
      <c r="G51" s="227">
        <v>5</v>
      </c>
      <c r="H51" s="228">
        <v>78237</v>
      </c>
      <c r="M51" s="18" t="s">
        <v>4074</v>
      </c>
      <c r="AG51" s="7" t="s">
        <v>3606</v>
      </c>
      <c r="AH51" s="8" t="s">
        <v>4079</v>
      </c>
      <c r="AJ51" s="7" t="s">
        <v>3845</v>
      </c>
      <c r="AK51" s="8" t="s">
        <v>4071</v>
      </c>
      <c r="BC51" s="7" t="s">
        <v>3596</v>
      </c>
      <c r="BD51">
        <v>35</v>
      </c>
      <c r="BE51">
        <v>16</v>
      </c>
      <c r="BF51" s="89">
        <v>38721</v>
      </c>
      <c r="BG51" s="8" t="s">
        <v>4071</v>
      </c>
      <c r="BI51" s="7" t="s">
        <v>3821</v>
      </c>
      <c r="BJ51">
        <v>56</v>
      </c>
      <c r="BK51">
        <v>16</v>
      </c>
      <c r="BL51" s="89">
        <v>74462</v>
      </c>
      <c r="BM51" s="8" t="s">
        <v>4071</v>
      </c>
    </row>
    <row r="52" spans="5:65" x14ac:dyDescent="0.3">
      <c r="E52" s="95" t="s">
        <v>3608</v>
      </c>
      <c r="F52" s="226">
        <v>30</v>
      </c>
      <c r="G52" s="227">
        <v>17</v>
      </c>
      <c r="H52" s="228">
        <v>78309</v>
      </c>
      <c r="M52" s="18" t="s">
        <v>4073</v>
      </c>
      <c r="AG52" s="7" t="s">
        <v>3607</v>
      </c>
      <c r="AH52" s="8" t="s">
        <v>4079</v>
      </c>
      <c r="AJ52" s="7" t="s">
        <v>3848</v>
      </c>
      <c r="AK52" s="8" t="s">
        <v>4071</v>
      </c>
      <c r="BC52" s="7" t="s">
        <v>3597</v>
      </c>
      <c r="BD52">
        <v>58</v>
      </c>
      <c r="BE52">
        <v>4</v>
      </c>
      <c r="BF52" s="89">
        <v>52688</v>
      </c>
      <c r="BG52" s="8" t="s">
        <v>4074</v>
      </c>
      <c r="BI52" s="7" t="s">
        <v>3850</v>
      </c>
      <c r="BJ52">
        <v>50</v>
      </c>
      <c r="BK52">
        <v>19</v>
      </c>
      <c r="BL52" s="89">
        <v>84093</v>
      </c>
      <c r="BM52" s="8" t="s">
        <v>4071</v>
      </c>
    </row>
    <row r="53" spans="5:65" x14ac:dyDescent="0.3">
      <c r="E53" s="95" t="s">
        <v>3609</v>
      </c>
      <c r="F53" s="226">
        <v>33</v>
      </c>
      <c r="G53" s="227">
        <v>7</v>
      </c>
      <c r="H53" s="228">
        <v>45395</v>
      </c>
      <c r="M53" s="18" t="s">
        <v>4074</v>
      </c>
      <c r="AG53" s="7" t="s">
        <v>3608</v>
      </c>
      <c r="AH53" s="8" t="s">
        <v>4073</v>
      </c>
      <c r="AJ53" s="7" t="s">
        <v>3854</v>
      </c>
      <c r="AK53" s="8" t="s">
        <v>4071</v>
      </c>
      <c r="BC53" s="7" t="s">
        <v>3598</v>
      </c>
      <c r="BD53">
        <v>54</v>
      </c>
      <c r="BE53">
        <v>2</v>
      </c>
      <c r="BF53" s="89">
        <v>37993</v>
      </c>
      <c r="BG53" s="8" t="s">
        <v>4074</v>
      </c>
      <c r="BI53" s="7" t="s">
        <v>3874</v>
      </c>
      <c r="BJ53">
        <v>47</v>
      </c>
      <c r="BK53">
        <v>20</v>
      </c>
      <c r="BL53" s="89">
        <v>70817</v>
      </c>
      <c r="BM53" s="8" t="s">
        <v>4071</v>
      </c>
    </row>
    <row r="54" spans="5:65" x14ac:dyDescent="0.3">
      <c r="E54" s="95" t="s">
        <v>3610</v>
      </c>
      <c r="F54" s="226">
        <v>31</v>
      </c>
      <c r="G54" s="227">
        <v>21</v>
      </c>
      <c r="H54" s="228">
        <v>44483</v>
      </c>
      <c r="M54" s="18" t="s">
        <v>4073</v>
      </c>
      <c r="AG54" s="7" t="s">
        <v>3609</v>
      </c>
      <c r="AH54" s="8" t="s">
        <v>4074</v>
      </c>
      <c r="AJ54" s="7" t="s">
        <v>3866</v>
      </c>
      <c r="AK54" s="8" t="s">
        <v>4071</v>
      </c>
      <c r="BC54" s="7" t="s">
        <v>3599</v>
      </c>
      <c r="BD54">
        <v>50</v>
      </c>
      <c r="BE54">
        <v>20</v>
      </c>
      <c r="BF54" s="89">
        <v>37704</v>
      </c>
      <c r="BG54" s="8" t="s">
        <v>4079</v>
      </c>
      <c r="BI54" s="7" t="s">
        <v>3881</v>
      </c>
      <c r="BJ54">
        <v>53</v>
      </c>
      <c r="BK54">
        <v>21</v>
      </c>
      <c r="BL54" s="89">
        <v>78125</v>
      </c>
      <c r="BM54" s="8" t="s">
        <v>4071</v>
      </c>
    </row>
    <row r="55" spans="5:65" x14ac:dyDescent="0.3">
      <c r="E55" s="95" t="s">
        <v>3611</v>
      </c>
      <c r="F55" s="226">
        <v>57</v>
      </c>
      <c r="G55" s="227">
        <v>17</v>
      </c>
      <c r="H55" s="228">
        <v>71923</v>
      </c>
      <c r="M55" s="18" t="s">
        <v>4071</v>
      </c>
      <c r="AG55" s="7" t="s">
        <v>3610</v>
      </c>
      <c r="AH55" s="8" t="s">
        <v>4072</v>
      </c>
      <c r="AJ55" s="7" t="s">
        <v>3873</v>
      </c>
      <c r="AK55" s="8" t="s">
        <v>4071</v>
      </c>
      <c r="BC55" s="7" t="s">
        <v>3600</v>
      </c>
      <c r="BD55">
        <v>47</v>
      </c>
      <c r="BE55">
        <v>18</v>
      </c>
      <c r="BF55" s="89">
        <v>42334</v>
      </c>
      <c r="BG55" s="8" t="s">
        <v>4079</v>
      </c>
      <c r="BI55" s="7" t="s">
        <v>3908</v>
      </c>
      <c r="BJ55">
        <v>53</v>
      </c>
      <c r="BK55">
        <v>16</v>
      </c>
      <c r="BL55" s="89">
        <v>81369</v>
      </c>
      <c r="BM55" s="8" t="s">
        <v>4071</v>
      </c>
    </row>
    <row r="56" spans="5:65" x14ac:dyDescent="0.3">
      <c r="E56" s="95" t="s">
        <v>3612</v>
      </c>
      <c r="F56" s="226">
        <v>33</v>
      </c>
      <c r="G56" s="227">
        <v>6</v>
      </c>
      <c r="H56" s="228">
        <v>75514</v>
      </c>
      <c r="M56" s="18" t="s">
        <v>4074</v>
      </c>
      <c r="AG56" s="7" t="s">
        <v>3611</v>
      </c>
      <c r="AH56" s="8" t="s">
        <v>4076</v>
      </c>
      <c r="AJ56" s="7" t="s">
        <v>3878</v>
      </c>
      <c r="AK56" s="8" t="s">
        <v>4071</v>
      </c>
      <c r="BC56" s="7" t="s">
        <v>3601</v>
      </c>
      <c r="BD56">
        <v>58</v>
      </c>
      <c r="BE56">
        <v>17</v>
      </c>
      <c r="BF56" s="89">
        <v>46811</v>
      </c>
      <c r="BG56" s="8" t="s">
        <v>4079</v>
      </c>
      <c r="BI56" s="7" t="s">
        <v>3910</v>
      </c>
      <c r="BJ56">
        <v>55</v>
      </c>
      <c r="BK56">
        <v>16</v>
      </c>
      <c r="BL56" s="89">
        <v>79960</v>
      </c>
      <c r="BM56" s="8" t="s">
        <v>4071</v>
      </c>
    </row>
    <row r="57" spans="5:65" x14ac:dyDescent="0.3">
      <c r="E57" s="95" t="s">
        <v>3613</v>
      </c>
      <c r="F57" s="226">
        <v>32</v>
      </c>
      <c r="G57" s="227">
        <v>3</v>
      </c>
      <c r="H57" s="228">
        <v>76820</v>
      </c>
      <c r="M57" s="18" t="s">
        <v>4074</v>
      </c>
      <c r="AG57" s="7" t="s">
        <v>3612</v>
      </c>
      <c r="AH57" s="8" t="s">
        <v>4079</v>
      </c>
      <c r="AJ57" s="7" t="s">
        <v>3886</v>
      </c>
      <c r="AK57" s="8" t="s">
        <v>4071</v>
      </c>
      <c r="BC57" s="7" t="s">
        <v>3602</v>
      </c>
      <c r="BD57">
        <v>26</v>
      </c>
      <c r="BE57">
        <v>6</v>
      </c>
      <c r="BF57" s="89">
        <v>50791</v>
      </c>
      <c r="BG57" s="8" t="s">
        <v>4072</v>
      </c>
      <c r="BI57" s="7" t="s">
        <v>3912</v>
      </c>
      <c r="BJ57">
        <v>59</v>
      </c>
      <c r="BK57">
        <v>16</v>
      </c>
      <c r="BL57" s="89">
        <v>85033</v>
      </c>
      <c r="BM57" s="8" t="s">
        <v>4071</v>
      </c>
    </row>
    <row r="58" spans="5:65" x14ac:dyDescent="0.3">
      <c r="E58" s="95" t="s">
        <v>3614</v>
      </c>
      <c r="F58" s="226">
        <v>43</v>
      </c>
      <c r="G58" s="227">
        <v>3</v>
      </c>
      <c r="H58" s="228">
        <v>36892</v>
      </c>
      <c r="M58" s="18" t="s">
        <v>4072</v>
      </c>
      <c r="AG58" s="7" t="s">
        <v>3613</v>
      </c>
      <c r="AH58" s="8" t="s">
        <v>4079</v>
      </c>
      <c r="AJ58" s="7" t="s">
        <v>3899</v>
      </c>
      <c r="AK58" s="8" t="s">
        <v>4071</v>
      </c>
      <c r="BC58" s="7" t="s">
        <v>3603</v>
      </c>
      <c r="BD58">
        <v>26</v>
      </c>
      <c r="BE58">
        <v>17</v>
      </c>
      <c r="BF58" s="89">
        <v>80220</v>
      </c>
      <c r="BG58" s="8" t="s">
        <v>4078</v>
      </c>
      <c r="BI58" s="7" t="s">
        <v>3919</v>
      </c>
      <c r="BJ58">
        <v>48</v>
      </c>
      <c r="BK58">
        <v>18</v>
      </c>
      <c r="BL58" s="89">
        <v>79484</v>
      </c>
      <c r="BM58" s="8" t="s">
        <v>4071</v>
      </c>
    </row>
    <row r="59" spans="5:65" x14ac:dyDescent="0.3">
      <c r="E59" s="95" t="s">
        <v>3615</v>
      </c>
      <c r="F59" s="226">
        <v>51</v>
      </c>
      <c r="G59" s="227">
        <v>4</v>
      </c>
      <c r="H59" s="228">
        <v>34704</v>
      </c>
      <c r="M59" s="18" t="s">
        <v>4072</v>
      </c>
      <c r="AG59" s="7" t="s">
        <v>3614</v>
      </c>
      <c r="AH59" s="8" t="s">
        <v>4078</v>
      </c>
      <c r="AJ59" s="7" t="s">
        <v>3909</v>
      </c>
      <c r="AK59" s="8" t="s">
        <v>4071</v>
      </c>
      <c r="BC59" s="7" t="s">
        <v>3604</v>
      </c>
      <c r="BD59">
        <v>52</v>
      </c>
      <c r="BE59">
        <v>5</v>
      </c>
      <c r="BF59" s="89">
        <v>38750</v>
      </c>
      <c r="BG59" s="8" t="s">
        <v>4074</v>
      </c>
      <c r="BI59" s="7" t="s">
        <v>3930</v>
      </c>
      <c r="BJ59">
        <v>54</v>
      </c>
      <c r="BK59">
        <v>18</v>
      </c>
      <c r="BL59" s="89">
        <v>79050</v>
      </c>
      <c r="BM59" s="8" t="s">
        <v>4071</v>
      </c>
    </row>
    <row r="60" spans="5:65" x14ac:dyDescent="0.3">
      <c r="E60" s="95" t="s">
        <v>3616</v>
      </c>
      <c r="F60" s="226">
        <v>23</v>
      </c>
      <c r="G60" s="227">
        <v>6</v>
      </c>
      <c r="H60" s="228">
        <v>82006</v>
      </c>
      <c r="M60" s="18" t="s">
        <v>4074</v>
      </c>
      <c r="AG60" s="7" t="s">
        <v>3615</v>
      </c>
      <c r="AH60" s="8" t="s">
        <v>4078</v>
      </c>
      <c r="AJ60" s="7" t="s">
        <v>3913</v>
      </c>
      <c r="AK60" s="8" t="s">
        <v>4071</v>
      </c>
      <c r="BC60" s="7" t="s">
        <v>3605</v>
      </c>
      <c r="BD60">
        <v>48</v>
      </c>
      <c r="BE60">
        <v>5</v>
      </c>
      <c r="BF60" s="89">
        <v>49982</v>
      </c>
      <c r="BG60" s="8" t="s">
        <v>4074</v>
      </c>
      <c r="BI60" s="7" t="s">
        <v>3936</v>
      </c>
      <c r="BJ60">
        <v>46</v>
      </c>
      <c r="BK60">
        <v>18</v>
      </c>
      <c r="BL60" s="89">
        <v>81036</v>
      </c>
      <c r="BM60" s="8" t="s">
        <v>4071</v>
      </c>
    </row>
    <row r="61" spans="5:65" x14ac:dyDescent="0.3">
      <c r="E61" s="95" t="s">
        <v>3617</v>
      </c>
      <c r="F61" s="226">
        <v>28</v>
      </c>
      <c r="G61" s="227">
        <v>7</v>
      </c>
      <c r="H61" s="228">
        <v>83982</v>
      </c>
      <c r="M61" s="18" t="s">
        <v>4074</v>
      </c>
      <c r="AG61" s="7" t="s">
        <v>3616</v>
      </c>
      <c r="AH61" s="8" t="s">
        <v>4079</v>
      </c>
      <c r="AJ61" s="7" t="s">
        <v>3916</v>
      </c>
      <c r="AK61" s="8" t="s">
        <v>4071</v>
      </c>
      <c r="BC61" s="7" t="s">
        <v>3606</v>
      </c>
      <c r="BD61">
        <v>35</v>
      </c>
      <c r="BE61">
        <v>4</v>
      </c>
      <c r="BF61" s="89">
        <v>79282</v>
      </c>
      <c r="BG61" s="8" t="s">
        <v>4076</v>
      </c>
      <c r="BI61" s="7" t="s">
        <v>3945</v>
      </c>
      <c r="BJ61">
        <v>44</v>
      </c>
      <c r="BK61">
        <v>21</v>
      </c>
      <c r="BL61" s="89">
        <v>91683</v>
      </c>
      <c r="BM61" s="8" t="s">
        <v>4071</v>
      </c>
    </row>
    <row r="62" spans="5:65" x14ac:dyDescent="0.3">
      <c r="E62" s="95" t="s">
        <v>3618</v>
      </c>
      <c r="F62" s="226">
        <v>51</v>
      </c>
      <c r="G62" s="227">
        <v>16</v>
      </c>
      <c r="H62" s="228">
        <v>40021</v>
      </c>
      <c r="M62" s="18" t="s">
        <v>4071</v>
      </c>
      <c r="AG62" s="7" t="s">
        <v>3617</v>
      </c>
      <c r="AH62" s="8" t="s">
        <v>4079</v>
      </c>
      <c r="AJ62" s="7" t="s">
        <v>3918</v>
      </c>
      <c r="AK62" s="8" t="s">
        <v>4071</v>
      </c>
      <c r="BC62" s="7" t="s">
        <v>3607</v>
      </c>
      <c r="BD62">
        <v>26</v>
      </c>
      <c r="BE62">
        <v>5</v>
      </c>
      <c r="BF62" s="89">
        <v>78237</v>
      </c>
      <c r="BG62" s="8" t="s">
        <v>4076</v>
      </c>
      <c r="BI62" s="7" t="s">
        <v>3950</v>
      </c>
      <c r="BJ62">
        <v>49</v>
      </c>
      <c r="BK62">
        <v>17</v>
      </c>
      <c r="BL62" s="89">
        <v>89818</v>
      </c>
      <c r="BM62" s="8" t="s">
        <v>4071</v>
      </c>
    </row>
    <row r="63" spans="5:65" x14ac:dyDescent="0.3">
      <c r="E63" s="95" t="s">
        <v>3619</v>
      </c>
      <c r="F63" s="226">
        <v>51</v>
      </c>
      <c r="G63" s="227">
        <v>20</v>
      </c>
      <c r="H63" s="228">
        <v>56370</v>
      </c>
      <c r="M63" s="18" t="s">
        <v>4071</v>
      </c>
      <c r="AG63" s="7" t="s">
        <v>3618</v>
      </c>
      <c r="AH63" s="8" t="s">
        <v>4071</v>
      </c>
      <c r="AJ63" s="7" t="s">
        <v>3924</v>
      </c>
      <c r="AK63" s="8" t="s">
        <v>4071</v>
      </c>
      <c r="BC63" s="7" t="s">
        <v>3608</v>
      </c>
      <c r="BD63">
        <v>30</v>
      </c>
      <c r="BE63">
        <v>17</v>
      </c>
      <c r="BF63" s="89">
        <v>78309</v>
      </c>
      <c r="BG63" s="8" t="s">
        <v>4078</v>
      </c>
      <c r="BI63" s="7" t="s">
        <v>3954</v>
      </c>
      <c r="BJ63">
        <v>54</v>
      </c>
      <c r="BK63">
        <v>19</v>
      </c>
      <c r="BL63" s="89">
        <v>76342</v>
      </c>
      <c r="BM63" s="8" t="s">
        <v>4071</v>
      </c>
    </row>
    <row r="64" spans="5:65" x14ac:dyDescent="0.3">
      <c r="E64" s="95" t="s">
        <v>3620</v>
      </c>
      <c r="F64" s="226">
        <v>48</v>
      </c>
      <c r="G64" s="227">
        <v>5</v>
      </c>
      <c r="H64" s="228">
        <v>41429</v>
      </c>
      <c r="M64" s="18" t="s">
        <v>4072</v>
      </c>
      <c r="AG64" s="7" t="s">
        <v>3619</v>
      </c>
      <c r="AH64" s="8" t="s">
        <v>4071</v>
      </c>
      <c r="AJ64" s="7" t="s">
        <v>3933</v>
      </c>
      <c r="AK64" s="8" t="s">
        <v>4071</v>
      </c>
      <c r="BC64" s="7" t="s">
        <v>3609</v>
      </c>
      <c r="BD64">
        <v>33</v>
      </c>
      <c r="BE64">
        <v>7</v>
      </c>
      <c r="BF64" s="89">
        <v>45395</v>
      </c>
      <c r="BG64" s="8" t="s">
        <v>4072</v>
      </c>
      <c r="BI64" s="7" t="s">
        <v>3963</v>
      </c>
      <c r="BJ64">
        <v>51</v>
      </c>
      <c r="BK64">
        <v>17</v>
      </c>
      <c r="BL64" s="89">
        <v>60031</v>
      </c>
      <c r="BM64" s="8" t="s">
        <v>4071</v>
      </c>
    </row>
    <row r="65" spans="5:65" x14ac:dyDescent="0.3">
      <c r="E65" s="95" t="s">
        <v>3621</v>
      </c>
      <c r="F65" s="226">
        <v>28</v>
      </c>
      <c r="G65" s="227">
        <v>5</v>
      </c>
      <c r="H65" s="228">
        <v>34311</v>
      </c>
      <c r="M65" s="18" t="s">
        <v>4074</v>
      </c>
      <c r="AG65" s="7" t="s">
        <v>3620</v>
      </c>
      <c r="AH65" s="8" t="s">
        <v>4078</v>
      </c>
      <c r="AJ65" s="7" t="s">
        <v>3941</v>
      </c>
      <c r="AK65" s="8" t="s">
        <v>4071</v>
      </c>
      <c r="BC65" s="7" t="s">
        <v>3610</v>
      </c>
      <c r="BD65">
        <v>31</v>
      </c>
      <c r="BE65">
        <v>21</v>
      </c>
      <c r="BF65" s="89">
        <v>44483</v>
      </c>
      <c r="BG65" s="8" t="s">
        <v>4071</v>
      </c>
      <c r="BI65" s="7" t="s">
        <v>3967</v>
      </c>
      <c r="BJ65">
        <v>48</v>
      </c>
      <c r="BK65">
        <v>17</v>
      </c>
      <c r="BL65" s="89">
        <v>77675</v>
      </c>
      <c r="BM65" s="8" t="s">
        <v>4071</v>
      </c>
    </row>
    <row r="66" spans="5:65" x14ac:dyDescent="0.3">
      <c r="E66" s="95" t="s">
        <v>3622</v>
      </c>
      <c r="F66" s="226">
        <v>52</v>
      </c>
      <c r="G66" s="227">
        <v>18</v>
      </c>
      <c r="H66" s="228">
        <v>87480</v>
      </c>
      <c r="M66" s="18" t="s">
        <v>4071</v>
      </c>
      <c r="AG66" s="7" t="s">
        <v>3621</v>
      </c>
      <c r="AH66" s="8" t="s">
        <v>4074</v>
      </c>
      <c r="AJ66" s="7" t="s">
        <v>3943</v>
      </c>
      <c r="AK66" s="8" t="s">
        <v>4071</v>
      </c>
      <c r="BC66" s="7" t="s">
        <v>3611</v>
      </c>
      <c r="BD66">
        <v>57</v>
      </c>
      <c r="BE66">
        <v>17</v>
      </c>
      <c r="BF66" s="89">
        <v>71923</v>
      </c>
      <c r="BG66" s="8" t="s">
        <v>4073</v>
      </c>
      <c r="BI66" s="7" t="s">
        <v>3971</v>
      </c>
      <c r="BJ66">
        <v>55</v>
      </c>
      <c r="BK66">
        <v>19</v>
      </c>
      <c r="BL66" s="89">
        <v>81005</v>
      </c>
      <c r="BM66" s="8" t="s">
        <v>4071</v>
      </c>
    </row>
    <row r="67" spans="5:65" x14ac:dyDescent="0.3">
      <c r="E67" s="95" t="s">
        <v>3623</v>
      </c>
      <c r="F67" s="226">
        <v>41</v>
      </c>
      <c r="G67" s="227">
        <v>7</v>
      </c>
      <c r="H67" s="228">
        <v>78356</v>
      </c>
      <c r="M67" s="18" t="s">
        <v>4072</v>
      </c>
      <c r="AG67" s="7" t="s">
        <v>3622</v>
      </c>
      <c r="AH67" s="8" t="s">
        <v>4076</v>
      </c>
      <c r="AJ67" s="7" t="s">
        <v>3946</v>
      </c>
      <c r="AK67" s="8" t="s">
        <v>4071</v>
      </c>
      <c r="BC67" s="7" t="s">
        <v>3612</v>
      </c>
      <c r="BD67">
        <v>33</v>
      </c>
      <c r="BE67">
        <v>6</v>
      </c>
      <c r="BF67" s="89">
        <v>75514</v>
      </c>
      <c r="BG67" s="8" t="s">
        <v>4076</v>
      </c>
      <c r="BI67" s="7" t="s">
        <v>3983</v>
      </c>
      <c r="BJ67">
        <v>45</v>
      </c>
      <c r="BK67">
        <v>17</v>
      </c>
      <c r="BL67" s="89">
        <v>85871</v>
      </c>
      <c r="BM67" s="8" t="s">
        <v>4071</v>
      </c>
    </row>
    <row r="68" spans="5:65" x14ac:dyDescent="0.3">
      <c r="E68" s="95" t="s">
        <v>3624</v>
      </c>
      <c r="F68" s="226">
        <v>23</v>
      </c>
      <c r="G68" s="227">
        <v>19</v>
      </c>
      <c r="H68" s="228">
        <v>66471</v>
      </c>
      <c r="M68" s="18" t="s">
        <v>4073</v>
      </c>
      <c r="AG68" s="7" t="s">
        <v>3623</v>
      </c>
      <c r="AH68" s="8" t="s">
        <v>4077</v>
      </c>
      <c r="AJ68" s="7" t="s">
        <v>3957</v>
      </c>
      <c r="AK68" s="8" t="s">
        <v>4071</v>
      </c>
      <c r="BC68" s="7" t="s">
        <v>3613</v>
      </c>
      <c r="BD68">
        <v>32</v>
      </c>
      <c r="BE68">
        <v>3</v>
      </c>
      <c r="BF68" s="89">
        <v>76820</v>
      </c>
      <c r="BG68" s="8" t="s">
        <v>4076</v>
      </c>
      <c r="BI68" s="7" t="s">
        <v>3998</v>
      </c>
      <c r="BJ68">
        <v>54</v>
      </c>
      <c r="BK68">
        <v>18</v>
      </c>
      <c r="BL68" s="89">
        <v>67127</v>
      </c>
      <c r="BM68" s="8" t="s">
        <v>4071</v>
      </c>
    </row>
    <row r="69" spans="5:65" x14ac:dyDescent="0.3">
      <c r="E69" s="95" t="s">
        <v>3625</v>
      </c>
      <c r="F69" s="226">
        <v>47</v>
      </c>
      <c r="G69" s="227">
        <v>21</v>
      </c>
      <c r="H69" s="228">
        <v>80536</v>
      </c>
      <c r="M69" s="18" t="s">
        <v>4071</v>
      </c>
      <c r="AG69" s="7" t="s">
        <v>3624</v>
      </c>
      <c r="AH69" s="8" t="s">
        <v>4073</v>
      </c>
      <c r="AJ69" s="7" t="s">
        <v>3958</v>
      </c>
      <c r="AK69" s="8" t="s">
        <v>4071</v>
      </c>
      <c r="BC69" s="7" t="s">
        <v>3614</v>
      </c>
      <c r="BD69">
        <v>43</v>
      </c>
      <c r="BE69">
        <v>3</v>
      </c>
      <c r="BF69" s="89">
        <v>36892</v>
      </c>
      <c r="BG69" s="8" t="s">
        <v>4074</v>
      </c>
      <c r="BI69" s="7" t="s">
        <v>4006</v>
      </c>
      <c r="BJ69">
        <v>53</v>
      </c>
      <c r="BK69">
        <v>18</v>
      </c>
      <c r="BL69" s="89">
        <v>74001</v>
      </c>
      <c r="BM69" s="8" t="s">
        <v>4071</v>
      </c>
    </row>
    <row r="70" spans="5:65" x14ac:dyDescent="0.3">
      <c r="E70" s="95" t="s">
        <v>3626</v>
      </c>
      <c r="F70" s="226">
        <v>49</v>
      </c>
      <c r="G70" s="227">
        <v>19</v>
      </c>
      <c r="H70" s="228">
        <v>77911</v>
      </c>
      <c r="M70" s="18" t="s">
        <v>4071</v>
      </c>
      <c r="AG70" s="7" t="s">
        <v>3625</v>
      </c>
      <c r="AH70" s="8" t="s">
        <v>4076</v>
      </c>
      <c r="AJ70" s="7" t="s">
        <v>3965</v>
      </c>
      <c r="AK70" s="8" t="s">
        <v>4071</v>
      </c>
      <c r="BC70" s="7" t="s">
        <v>3615</v>
      </c>
      <c r="BD70">
        <v>51</v>
      </c>
      <c r="BE70">
        <v>4</v>
      </c>
      <c r="BF70" s="89">
        <v>34704</v>
      </c>
      <c r="BG70" s="8" t="s">
        <v>4074</v>
      </c>
      <c r="BI70" s="7" t="s">
        <v>4020</v>
      </c>
      <c r="BJ70">
        <v>49</v>
      </c>
      <c r="BK70">
        <v>17</v>
      </c>
      <c r="BL70" s="89">
        <v>70782</v>
      </c>
      <c r="BM70" s="8" t="s">
        <v>4071</v>
      </c>
    </row>
    <row r="71" spans="5:65" x14ac:dyDescent="0.3">
      <c r="E71" s="95" t="s">
        <v>3627</v>
      </c>
      <c r="F71" s="226">
        <v>47</v>
      </c>
      <c r="G71" s="227">
        <v>7</v>
      </c>
      <c r="H71" s="228">
        <v>35232</v>
      </c>
      <c r="M71" s="18" t="s">
        <v>4072</v>
      </c>
      <c r="AG71" s="7" t="s">
        <v>3626</v>
      </c>
      <c r="AH71" s="8" t="s">
        <v>4076</v>
      </c>
      <c r="AJ71" s="7" t="s">
        <v>3978</v>
      </c>
      <c r="AK71" s="8" t="s">
        <v>4071</v>
      </c>
      <c r="BC71" s="7" t="s">
        <v>3616</v>
      </c>
      <c r="BD71">
        <v>23</v>
      </c>
      <c r="BE71">
        <v>6</v>
      </c>
      <c r="BF71" s="89">
        <v>82006</v>
      </c>
      <c r="BG71" s="8" t="s">
        <v>4076</v>
      </c>
      <c r="BI71" s="7" t="s">
        <v>4037</v>
      </c>
      <c r="BJ71">
        <v>54</v>
      </c>
      <c r="BK71">
        <v>19</v>
      </c>
      <c r="BL71" s="89">
        <v>71793</v>
      </c>
      <c r="BM71" s="8" t="s">
        <v>4071</v>
      </c>
    </row>
    <row r="72" spans="5:65" x14ac:dyDescent="0.3">
      <c r="E72" s="95" t="s">
        <v>3628</v>
      </c>
      <c r="F72" s="226">
        <v>49</v>
      </c>
      <c r="G72" s="227">
        <v>3</v>
      </c>
      <c r="H72" s="228">
        <v>42530</v>
      </c>
      <c r="M72" s="18" t="s">
        <v>4072</v>
      </c>
      <c r="AG72" s="7" t="s">
        <v>3627</v>
      </c>
      <c r="AH72" s="8" t="s">
        <v>4078</v>
      </c>
      <c r="AJ72" s="7" t="s">
        <v>3979</v>
      </c>
      <c r="AK72" s="8" t="s">
        <v>4071</v>
      </c>
      <c r="BC72" s="7" t="s">
        <v>3617</v>
      </c>
      <c r="BD72">
        <v>28</v>
      </c>
      <c r="BE72">
        <v>7</v>
      </c>
      <c r="BF72" s="89">
        <v>83982</v>
      </c>
      <c r="BG72" s="8" t="s">
        <v>4076</v>
      </c>
      <c r="BI72" s="7" t="s">
        <v>4053</v>
      </c>
      <c r="BJ72">
        <v>57</v>
      </c>
      <c r="BK72">
        <v>16</v>
      </c>
      <c r="BL72" s="89">
        <v>76610</v>
      </c>
      <c r="BM72" s="8" t="s">
        <v>4071</v>
      </c>
    </row>
    <row r="73" spans="5:65" x14ac:dyDescent="0.3">
      <c r="E73" s="95" t="s">
        <v>3629</v>
      </c>
      <c r="F73" s="226">
        <v>31</v>
      </c>
      <c r="G73" s="227">
        <v>18</v>
      </c>
      <c r="H73" s="228">
        <v>26486</v>
      </c>
      <c r="M73" s="18" t="s">
        <v>4073</v>
      </c>
      <c r="AG73" s="7" t="s">
        <v>3628</v>
      </c>
      <c r="AH73" s="8" t="s">
        <v>4078</v>
      </c>
      <c r="AJ73" s="7" t="s">
        <v>3989</v>
      </c>
      <c r="AK73" s="8" t="s">
        <v>4071</v>
      </c>
      <c r="BC73" s="7" t="s">
        <v>3618</v>
      </c>
      <c r="BD73">
        <v>51</v>
      </c>
      <c r="BE73">
        <v>16</v>
      </c>
      <c r="BF73" s="89">
        <v>40021</v>
      </c>
      <c r="BG73" s="8" t="s">
        <v>4079</v>
      </c>
      <c r="BI73" s="7" t="s">
        <v>4064</v>
      </c>
      <c r="BJ73">
        <v>45</v>
      </c>
      <c r="BK73">
        <v>19</v>
      </c>
      <c r="BL73" s="89">
        <v>79581</v>
      </c>
      <c r="BM73" s="8" t="s">
        <v>4071</v>
      </c>
    </row>
    <row r="74" spans="5:65" x14ac:dyDescent="0.3">
      <c r="E74" s="95" t="s">
        <v>3630</v>
      </c>
      <c r="F74" s="226">
        <v>23</v>
      </c>
      <c r="G74" s="227">
        <v>5</v>
      </c>
      <c r="H74" s="228">
        <v>35734</v>
      </c>
      <c r="M74" s="18" t="s">
        <v>4074</v>
      </c>
      <c r="AG74" s="7" t="s">
        <v>3629</v>
      </c>
      <c r="AH74" s="8" t="s">
        <v>4072</v>
      </c>
      <c r="AJ74" s="7" t="s">
        <v>3994</v>
      </c>
      <c r="AK74" s="8" t="s">
        <v>4071</v>
      </c>
      <c r="BC74" s="7" t="s">
        <v>3619</v>
      </c>
      <c r="BD74">
        <v>51</v>
      </c>
      <c r="BE74">
        <v>20</v>
      </c>
      <c r="BF74" s="89">
        <v>56370</v>
      </c>
      <c r="BG74" s="8" t="s">
        <v>4079</v>
      </c>
      <c r="BI74" s="7" t="s">
        <v>4067</v>
      </c>
      <c r="BJ74">
        <v>55</v>
      </c>
      <c r="BK74">
        <v>17</v>
      </c>
      <c r="BL74" s="89">
        <v>74359</v>
      </c>
      <c r="BM74" s="8" t="s">
        <v>4071</v>
      </c>
    </row>
    <row r="75" spans="5:65" x14ac:dyDescent="0.3">
      <c r="E75" s="95" t="s">
        <v>3631</v>
      </c>
      <c r="F75" s="226">
        <v>50</v>
      </c>
      <c r="G75" s="227">
        <v>16</v>
      </c>
      <c r="H75" s="228">
        <v>42337</v>
      </c>
      <c r="M75" s="18" t="s">
        <v>4071</v>
      </c>
      <c r="AG75" s="7" t="s">
        <v>3630</v>
      </c>
      <c r="AH75" s="8" t="s">
        <v>4074</v>
      </c>
      <c r="AJ75" s="7" t="s">
        <v>4011</v>
      </c>
      <c r="AK75" s="8" t="s">
        <v>4071</v>
      </c>
      <c r="BC75" s="7" t="s">
        <v>3620</v>
      </c>
      <c r="BD75">
        <v>48</v>
      </c>
      <c r="BE75">
        <v>5</v>
      </c>
      <c r="BF75" s="89">
        <v>41429</v>
      </c>
      <c r="BG75" s="8" t="s">
        <v>4074</v>
      </c>
      <c r="BI75" s="7" t="s">
        <v>3569</v>
      </c>
      <c r="BJ75">
        <v>48</v>
      </c>
      <c r="BK75">
        <v>14</v>
      </c>
      <c r="BL75" s="89">
        <v>46119</v>
      </c>
      <c r="BM75" s="8" t="s">
        <v>4073</v>
      </c>
    </row>
    <row r="76" spans="5:65" x14ac:dyDescent="0.3">
      <c r="E76" s="95" t="s">
        <v>3632</v>
      </c>
      <c r="F76" s="226">
        <v>35</v>
      </c>
      <c r="G76" s="227">
        <v>16</v>
      </c>
      <c r="H76" s="228">
        <v>41143</v>
      </c>
      <c r="M76" s="18" t="s">
        <v>4073</v>
      </c>
      <c r="AG76" s="7" t="s">
        <v>3631</v>
      </c>
      <c r="AH76" s="8" t="s">
        <v>4071</v>
      </c>
      <c r="AJ76" s="7" t="s">
        <v>4013</v>
      </c>
      <c r="AK76" s="8" t="s">
        <v>4071</v>
      </c>
      <c r="BC76" s="7" t="s">
        <v>3621</v>
      </c>
      <c r="BD76">
        <v>28</v>
      </c>
      <c r="BE76">
        <v>5</v>
      </c>
      <c r="BF76" s="89">
        <v>34311</v>
      </c>
      <c r="BG76" s="8" t="s">
        <v>4072</v>
      </c>
      <c r="BI76" s="7" t="s">
        <v>3578</v>
      </c>
      <c r="BJ76">
        <v>48</v>
      </c>
      <c r="BK76">
        <v>17</v>
      </c>
      <c r="BL76" s="89">
        <v>51207</v>
      </c>
      <c r="BM76" s="8" t="s">
        <v>4073</v>
      </c>
    </row>
    <row r="77" spans="5:65" x14ac:dyDescent="0.3">
      <c r="E77" s="95" t="s">
        <v>3633</v>
      </c>
      <c r="F77" s="226">
        <v>30</v>
      </c>
      <c r="G77" s="227">
        <v>9</v>
      </c>
      <c r="H77" s="228">
        <v>48137</v>
      </c>
      <c r="M77" s="18" t="s">
        <v>4074</v>
      </c>
      <c r="AG77" s="7" t="s">
        <v>3632</v>
      </c>
      <c r="AH77" s="8" t="s">
        <v>4072</v>
      </c>
      <c r="AJ77" s="7" t="s">
        <v>4019</v>
      </c>
      <c r="AK77" s="8" t="s">
        <v>4071</v>
      </c>
      <c r="BC77" s="7" t="s">
        <v>3622</v>
      </c>
      <c r="BD77">
        <v>52</v>
      </c>
      <c r="BE77">
        <v>18</v>
      </c>
      <c r="BF77" s="89">
        <v>87480</v>
      </c>
      <c r="BG77" s="8" t="s">
        <v>4073</v>
      </c>
      <c r="BI77" s="7" t="s">
        <v>3590</v>
      </c>
      <c r="BJ77">
        <v>48</v>
      </c>
      <c r="BK77">
        <v>20</v>
      </c>
      <c r="BL77" s="89">
        <v>40110</v>
      </c>
      <c r="BM77" s="8" t="s">
        <v>4073</v>
      </c>
    </row>
    <row r="78" spans="5:65" x14ac:dyDescent="0.3">
      <c r="E78" s="95" t="s">
        <v>3634</v>
      </c>
      <c r="F78" s="226">
        <v>25</v>
      </c>
      <c r="G78" s="227">
        <v>17</v>
      </c>
      <c r="H78" s="228">
        <v>82038</v>
      </c>
      <c r="M78" s="18" t="s">
        <v>4073</v>
      </c>
      <c r="AG78" s="7" t="s">
        <v>3633</v>
      </c>
      <c r="AH78" s="8" t="s">
        <v>4074</v>
      </c>
      <c r="AJ78" s="7" t="s">
        <v>4027</v>
      </c>
      <c r="AK78" s="8" t="s">
        <v>4071</v>
      </c>
      <c r="BC78" s="7" t="s">
        <v>3623</v>
      </c>
      <c r="BD78">
        <v>41</v>
      </c>
      <c r="BE78">
        <v>7</v>
      </c>
      <c r="BF78" s="89">
        <v>78356</v>
      </c>
      <c r="BG78" s="8" t="s">
        <v>4077</v>
      </c>
      <c r="BI78" s="7" t="s">
        <v>3593</v>
      </c>
      <c r="BJ78">
        <v>51</v>
      </c>
      <c r="BK78">
        <v>16</v>
      </c>
      <c r="BL78" s="89">
        <v>36347</v>
      </c>
      <c r="BM78" s="8" t="s">
        <v>4073</v>
      </c>
    </row>
    <row r="79" spans="5:65" x14ac:dyDescent="0.3">
      <c r="E79" s="95" t="s">
        <v>3635</v>
      </c>
      <c r="F79" s="226">
        <v>52</v>
      </c>
      <c r="G79" s="227">
        <v>18</v>
      </c>
      <c r="H79" s="228">
        <v>36967</v>
      </c>
      <c r="M79" s="18" t="s">
        <v>4071</v>
      </c>
      <c r="AG79" s="7" t="s">
        <v>3634</v>
      </c>
      <c r="AH79" s="8" t="s">
        <v>4073</v>
      </c>
      <c r="AJ79" s="7" t="s">
        <v>4031</v>
      </c>
      <c r="AK79" s="8" t="s">
        <v>4071</v>
      </c>
      <c r="BC79" s="7" t="s">
        <v>3624</v>
      </c>
      <c r="BD79">
        <v>23</v>
      </c>
      <c r="BE79">
        <v>19</v>
      </c>
      <c r="BF79" s="89">
        <v>66471</v>
      </c>
      <c r="BG79" s="8" t="s">
        <v>4078</v>
      </c>
      <c r="BI79" s="7" t="s">
        <v>3594</v>
      </c>
      <c r="BJ79">
        <v>57</v>
      </c>
      <c r="BK79">
        <v>19</v>
      </c>
      <c r="BL79" s="89">
        <v>44260</v>
      </c>
      <c r="BM79" s="8" t="s">
        <v>4073</v>
      </c>
    </row>
    <row r="80" spans="5:65" x14ac:dyDescent="0.3">
      <c r="E80" s="95" t="s">
        <v>3636</v>
      </c>
      <c r="F80" s="226">
        <v>23</v>
      </c>
      <c r="G80" s="227">
        <v>6</v>
      </c>
      <c r="H80" s="228">
        <v>38402</v>
      </c>
      <c r="M80" s="18" t="s">
        <v>4074</v>
      </c>
      <c r="AG80" s="7" t="s">
        <v>3635</v>
      </c>
      <c r="AH80" s="8" t="s">
        <v>4071</v>
      </c>
      <c r="AJ80" s="7" t="s">
        <v>4034</v>
      </c>
      <c r="AK80" s="8" t="s">
        <v>4071</v>
      </c>
      <c r="BC80" s="7" t="s">
        <v>3625</v>
      </c>
      <c r="BD80">
        <v>47</v>
      </c>
      <c r="BE80">
        <v>21</v>
      </c>
      <c r="BF80" s="89">
        <v>80536</v>
      </c>
      <c r="BG80" s="8" t="s">
        <v>4073</v>
      </c>
      <c r="BI80" s="7" t="s">
        <v>3595</v>
      </c>
      <c r="BJ80">
        <v>55</v>
      </c>
      <c r="BK80">
        <v>18</v>
      </c>
      <c r="BL80" s="89">
        <v>38400</v>
      </c>
      <c r="BM80" s="8" t="s">
        <v>4073</v>
      </c>
    </row>
    <row r="81" spans="5:65" x14ac:dyDescent="0.3">
      <c r="E81" s="95" t="s">
        <v>3637</v>
      </c>
      <c r="F81" s="226">
        <v>54</v>
      </c>
      <c r="G81" s="227">
        <v>23</v>
      </c>
      <c r="H81" s="228">
        <v>38208</v>
      </c>
      <c r="M81" s="18" t="s">
        <v>4071</v>
      </c>
      <c r="AG81" s="7" t="s">
        <v>3636</v>
      </c>
      <c r="AH81" s="8" t="s">
        <v>4074</v>
      </c>
      <c r="AJ81" s="7" t="s">
        <v>4038</v>
      </c>
      <c r="AK81" s="8" t="s">
        <v>4071</v>
      </c>
      <c r="BC81" s="7" t="s">
        <v>3626</v>
      </c>
      <c r="BD81">
        <v>49</v>
      </c>
      <c r="BE81">
        <v>19</v>
      </c>
      <c r="BF81" s="89">
        <v>77911</v>
      </c>
      <c r="BG81" s="8" t="s">
        <v>4073</v>
      </c>
      <c r="BI81" s="7" t="s">
        <v>3599</v>
      </c>
      <c r="BJ81">
        <v>50</v>
      </c>
      <c r="BK81">
        <v>20</v>
      </c>
      <c r="BL81" s="89">
        <v>37704</v>
      </c>
      <c r="BM81" s="8" t="s">
        <v>4073</v>
      </c>
    </row>
    <row r="82" spans="5:65" x14ac:dyDescent="0.3">
      <c r="E82" s="95" t="s">
        <v>3638</v>
      </c>
      <c r="F82" s="226">
        <v>36</v>
      </c>
      <c r="G82" s="227">
        <v>17</v>
      </c>
      <c r="H82" s="228">
        <v>38424</v>
      </c>
      <c r="M82" s="18" t="s">
        <v>4073</v>
      </c>
      <c r="AG82" s="7" t="s">
        <v>3637</v>
      </c>
      <c r="AH82" s="8" t="s">
        <v>4071</v>
      </c>
      <c r="AJ82" s="7" t="s">
        <v>4051</v>
      </c>
      <c r="AK82" s="8" t="s">
        <v>4071</v>
      </c>
      <c r="BC82" s="7" t="s">
        <v>3627</v>
      </c>
      <c r="BD82">
        <v>47</v>
      </c>
      <c r="BE82">
        <v>7</v>
      </c>
      <c r="BF82" s="89">
        <v>35232</v>
      </c>
      <c r="BG82" s="8" t="s">
        <v>4074</v>
      </c>
      <c r="BI82" s="7" t="s">
        <v>3600</v>
      </c>
      <c r="BJ82">
        <v>47</v>
      </c>
      <c r="BK82">
        <v>18</v>
      </c>
      <c r="BL82" s="89">
        <v>42334</v>
      </c>
      <c r="BM82" s="8" t="s">
        <v>4073</v>
      </c>
    </row>
    <row r="83" spans="5:65" x14ac:dyDescent="0.3">
      <c r="E83" s="95" t="s">
        <v>3639</v>
      </c>
      <c r="F83" s="226">
        <v>57</v>
      </c>
      <c r="G83" s="227">
        <v>18</v>
      </c>
      <c r="H83" s="228">
        <v>41793</v>
      </c>
      <c r="M83" s="18" t="s">
        <v>4071</v>
      </c>
      <c r="AG83" s="7" t="s">
        <v>3638</v>
      </c>
      <c r="AH83" s="8" t="s">
        <v>4072</v>
      </c>
      <c r="AJ83" s="7" t="s">
        <v>4068</v>
      </c>
      <c r="AK83" s="8" t="s">
        <v>4071</v>
      </c>
      <c r="BC83" s="7" t="s">
        <v>3628</v>
      </c>
      <c r="BD83">
        <v>49</v>
      </c>
      <c r="BE83">
        <v>3</v>
      </c>
      <c r="BF83" s="89">
        <v>42530</v>
      </c>
      <c r="BG83" s="8" t="s">
        <v>4074</v>
      </c>
      <c r="BI83" s="7" t="s">
        <v>3601</v>
      </c>
      <c r="BJ83">
        <v>58</v>
      </c>
      <c r="BK83">
        <v>17</v>
      </c>
      <c r="BL83" s="89">
        <v>46811</v>
      </c>
      <c r="BM83" s="8" t="s">
        <v>4073</v>
      </c>
    </row>
    <row r="84" spans="5:65" x14ac:dyDescent="0.3">
      <c r="E84" s="95" t="s">
        <v>3640</v>
      </c>
      <c r="F84" s="226">
        <v>49</v>
      </c>
      <c r="G84" s="227">
        <v>19</v>
      </c>
      <c r="H84" s="228">
        <v>29138</v>
      </c>
      <c r="M84" s="18" t="s">
        <v>4071</v>
      </c>
      <c r="AG84" s="7" t="s">
        <v>3639</v>
      </c>
      <c r="AH84" s="8" t="s">
        <v>4071</v>
      </c>
      <c r="AJ84" s="7" t="s">
        <v>3569</v>
      </c>
      <c r="AK84" s="8" t="s">
        <v>4073</v>
      </c>
      <c r="BC84" s="7" t="s">
        <v>3629</v>
      </c>
      <c r="BD84">
        <v>31</v>
      </c>
      <c r="BE84">
        <v>18</v>
      </c>
      <c r="BF84" s="89">
        <v>26486</v>
      </c>
      <c r="BG84" s="8" t="s">
        <v>4071</v>
      </c>
      <c r="BI84" s="7" t="s">
        <v>3618</v>
      </c>
      <c r="BJ84">
        <v>51</v>
      </c>
      <c r="BK84">
        <v>16</v>
      </c>
      <c r="BL84" s="89">
        <v>40021</v>
      </c>
      <c r="BM84" s="8" t="s">
        <v>4073</v>
      </c>
    </row>
    <row r="85" spans="5:65" x14ac:dyDescent="0.3">
      <c r="E85" s="95" t="s">
        <v>3641</v>
      </c>
      <c r="F85" s="226">
        <v>28</v>
      </c>
      <c r="G85" s="227">
        <v>16</v>
      </c>
      <c r="H85" s="228">
        <v>77079</v>
      </c>
      <c r="M85" s="18" t="s">
        <v>4073</v>
      </c>
      <c r="AG85" s="7" t="s">
        <v>3640</v>
      </c>
      <c r="AH85" s="8" t="s">
        <v>4071</v>
      </c>
      <c r="AJ85" s="7" t="s">
        <v>3578</v>
      </c>
      <c r="AK85" s="8" t="s">
        <v>4073</v>
      </c>
      <c r="BC85" s="7" t="s">
        <v>3630</v>
      </c>
      <c r="BD85">
        <v>23</v>
      </c>
      <c r="BE85">
        <v>5</v>
      </c>
      <c r="BF85" s="89">
        <v>35734</v>
      </c>
      <c r="BG85" s="8" t="s">
        <v>4072</v>
      </c>
      <c r="BI85" s="7" t="s">
        <v>3619</v>
      </c>
      <c r="BJ85">
        <v>51</v>
      </c>
      <c r="BK85">
        <v>20</v>
      </c>
      <c r="BL85" s="89">
        <v>56370</v>
      </c>
      <c r="BM85" s="8" t="s">
        <v>4073</v>
      </c>
    </row>
    <row r="86" spans="5:65" x14ac:dyDescent="0.3">
      <c r="E86" s="95" t="s">
        <v>3642</v>
      </c>
      <c r="F86" s="226">
        <v>26</v>
      </c>
      <c r="G86" s="227">
        <v>4</v>
      </c>
      <c r="H86" s="228">
        <v>41482</v>
      </c>
      <c r="M86" s="18" t="s">
        <v>4074</v>
      </c>
      <c r="AG86" s="7" t="s">
        <v>3641</v>
      </c>
      <c r="AH86" s="8" t="s">
        <v>4073</v>
      </c>
      <c r="AJ86" s="7" t="s">
        <v>3590</v>
      </c>
      <c r="AK86" s="8" t="s">
        <v>4073</v>
      </c>
      <c r="BC86" s="7" t="s">
        <v>3631</v>
      </c>
      <c r="BD86">
        <v>50</v>
      </c>
      <c r="BE86">
        <v>16</v>
      </c>
      <c r="BF86" s="89">
        <v>42337</v>
      </c>
      <c r="BG86" s="8" t="s">
        <v>4079</v>
      </c>
      <c r="BI86" s="7" t="s">
        <v>3631</v>
      </c>
      <c r="BJ86">
        <v>50</v>
      </c>
      <c r="BK86">
        <v>16</v>
      </c>
      <c r="BL86" s="89">
        <v>42337</v>
      </c>
      <c r="BM86" s="8" t="s">
        <v>4073</v>
      </c>
    </row>
    <row r="87" spans="5:65" x14ac:dyDescent="0.3">
      <c r="E87" s="95" t="s">
        <v>3643</v>
      </c>
      <c r="F87" s="226">
        <v>42</v>
      </c>
      <c r="G87" s="227">
        <v>6</v>
      </c>
      <c r="H87" s="228">
        <v>43873</v>
      </c>
      <c r="M87" s="18" t="s">
        <v>4072</v>
      </c>
      <c r="AG87" s="7" t="s">
        <v>3642</v>
      </c>
      <c r="AH87" s="8" t="s">
        <v>4074</v>
      </c>
      <c r="AJ87" s="7" t="s">
        <v>3593</v>
      </c>
      <c r="AK87" s="8" t="s">
        <v>4073</v>
      </c>
      <c r="BC87" s="7" t="s">
        <v>3632</v>
      </c>
      <c r="BD87">
        <v>35</v>
      </c>
      <c r="BE87">
        <v>16</v>
      </c>
      <c r="BF87" s="89">
        <v>41143</v>
      </c>
      <c r="BG87" s="8" t="s">
        <v>4071</v>
      </c>
      <c r="BI87" s="7" t="s">
        <v>3635</v>
      </c>
      <c r="BJ87">
        <v>52</v>
      </c>
      <c r="BK87">
        <v>18</v>
      </c>
      <c r="BL87" s="89">
        <v>36967</v>
      </c>
      <c r="BM87" s="8" t="s">
        <v>4073</v>
      </c>
    </row>
    <row r="88" spans="5:65" x14ac:dyDescent="0.3">
      <c r="E88" s="95" t="s">
        <v>3644</v>
      </c>
      <c r="F88" s="226">
        <v>52</v>
      </c>
      <c r="G88" s="227">
        <v>22</v>
      </c>
      <c r="H88" s="228">
        <v>67720</v>
      </c>
      <c r="M88" s="18" t="s">
        <v>4071</v>
      </c>
      <c r="AG88" s="7" t="s">
        <v>3643</v>
      </c>
      <c r="AH88" s="8" t="s">
        <v>4078</v>
      </c>
      <c r="AJ88" s="7" t="s">
        <v>3594</v>
      </c>
      <c r="AK88" s="8" t="s">
        <v>4073</v>
      </c>
      <c r="BC88" s="7" t="s">
        <v>3633</v>
      </c>
      <c r="BD88">
        <v>30</v>
      </c>
      <c r="BE88">
        <v>9</v>
      </c>
      <c r="BF88" s="89">
        <v>48137</v>
      </c>
      <c r="BG88" s="8" t="s">
        <v>4072</v>
      </c>
      <c r="BI88" s="7" t="s">
        <v>3637</v>
      </c>
      <c r="BJ88">
        <v>54</v>
      </c>
      <c r="BK88">
        <v>23</v>
      </c>
      <c r="BL88" s="89">
        <v>38208</v>
      </c>
      <c r="BM88" s="8" t="s">
        <v>4073</v>
      </c>
    </row>
    <row r="89" spans="5:65" x14ac:dyDescent="0.3">
      <c r="E89" s="95" t="s">
        <v>3645</v>
      </c>
      <c r="F89" s="226">
        <v>55</v>
      </c>
      <c r="G89" s="227">
        <v>8</v>
      </c>
      <c r="H89" s="228">
        <v>83118</v>
      </c>
      <c r="M89" s="18" t="s">
        <v>4072</v>
      </c>
      <c r="AG89" s="7" t="s">
        <v>3644</v>
      </c>
      <c r="AH89" s="8" t="s">
        <v>4076</v>
      </c>
      <c r="AJ89" s="7" t="s">
        <v>3595</v>
      </c>
      <c r="AK89" s="8" t="s">
        <v>4073</v>
      </c>
      <c r="BC89" s="7" t="s">
        <v>3634</v>
      </c>
      <c r="BD89">
        <v>25</v>
      </c>
      <c r="BE89">
        <v>17</v>
      </c>
      <c r="BF89" s="89">
        <v>82038</v>
      </c>
      <c r="BG89" s="8" t="s">
        <v>4078</v>
      </c>
      <c r="BI89" s="7" t="s">
        <v>3639</v>
      </c>
      <c r="BJ89">
        <v>57</v>
      </c>
      <c r="BK89">
        <v>18</v>
      </c>
      <c r="BL89" s="89">
        <v>41793</v>
      </c>
      <c r="BM89" s="8" t="s">
        <v>4073</v>
      </c>
    </row>
    <row r="90" spans="5:65" x14ac:dyDescent="0.3">
      <c r="E90" s="95" t="s">
        <v>3646</v>
      </c>
      <c r="F90" s="226">
        <v>25</v>
      </c>
      <c r="G90" s="227">
        <v>3</v>
      </c>
      <c r="H90" s="228">
        <v>40833</v>
      </c>
      <c r="M90" s="18" t="s">
        <v>4074</v>
      </c>
      <c r="AG90" s="7" t="s">
        <v>3645</v>
      </c>
      <c r="AH90" s="8" t="s">
        <v>4077</v>
      </c>
      <c r="AJ90" s="7" t="s">
        <v>3599</v>
      </c>
      <c r="AK90" s="8" t="s">
        <v>4073</v>
      </c>
      <c r="BC90" s="7" t="s">
        <v>3635</v>
      </c>
      <c r="BD90">
        <v>52</v>
      </c>
      <c r="BE90">
        <v>18</v>
      </c>
      <c r="BF90" s="89">
        <v>36967</v>
      </c>
      <c r="BG90" s="8" t="s">
        <v>4079</v>
      </c>
      <c r="BI90" s="7" t="s">
        <v>3640</v>
      </c>
      <c r="BJ90">
        <v>49</v>
      </c>
      <c r="BK90">
        <v>19</v>
      </c>
      <c r="BL90" s="89">
        <v>29138</v>
      </c>
      <c r="BM90" s="8" t="s">
        <v>4073</v>
      </c>
    </row>
    <row r="91" spans="5:65" x14ac:dyDescent="0.3">
      <c r="E91" s="95" t="s">
        <v>3647</v>
      </c>
      <c r="F91" s="226">
        <v>51</v>
      </c>
      <c r="G91" s="227">
        <v>19</v>
      </c>
      <c r="H91" s="228">
        <v>72577</v>
      </c>
      <c r="M91" s="18" t="s">
        <v>4071</v>
      </c>
      <c r="AG91" s="7" t="s">
        <v>3646</v>
      </c>
      <c r="AH91" s="8" t="s">
        <v>4074</v>
      </c>
      <c r="AJ91" s="7" t="s">
        <v>3600</v>
      </c>
      <c r="AK91" s="8" t="s">
        <v>4073</v>
      </c>
      <c r="BC91" s="7" t="s">
        <v>3636</v>
      </c>
      <c r="BD91">
        <v>23</v>
      </c>
      <c r="BE91">
        <v>6</v>
      </c>
      <c r="BF91" s="89">
        <v>38402</v>
      </c>
      <c r="BG91" s="8" t="s">
        <v>4072</v>
      </c>
      <c r="BI91" s="7" t="s">
        <v>3648</v>
      </c>
      <c r="BJ91">
        <v>56</v>
      </c>
      <c r="BK91">
        <v>21</v>
      </c>
      <c r="BL91" s="89">
        <v>36401</v>
      </c>
      <c r="BM91" s="8" t="s">
        <v>4073</v>
      </c>
    </row>
    <row r="92" spans="5:65" x14ac:dyDescent="0.3">
      <c r="E92" s="95" t="s">
        <v>3648</v>
      </c>
      <c r="F92" s="226">
        <v>56</v>
      </c>
      <c r="G92" s="227">
        <v>21</v>
      </c>
      <c r="H92" s="228">
        <v>36401</v>
      </c>
      <c r="M92" s="18" t="s">
        <v>4071</v>
      </c>
      <c r="AG92" s="7" t="s">
        <v>3647</v>
      </c>
      <c r="AH92" s="8" t="s">
        <v>4076</v>
      </c>
      <c r="AJ92" s="7" t="s">
        <v>3601</v>
      </c>
      <c r="AK92" s="8" t="s">
        <v>4073</v>
      </c>
      <c r="BC92" s="7" t="s">
        <v>3637</v>
      </c>
      <c r="BD92">
        <v>54</v>
      </c>
      <c r="BE92">
        <v>23</v>
      </c>
      <c r="BF92" s="89">
        <v>38208</v>
      </c>
      <c r="BG92" s="8" t="s">
        <v>4079</v>
      </c>
      <c r="BI92" s="7" t="s">
        <v>3655</v>
      </c>
      <c r="BJ92">
        <v>56</v>
      </c>
      <c r="BK92">
        <v>18</v>
      </c>
      <c r="BL92" s="89">
        <v>38958</v>
      </c>
      <c r="BM92" s="8" t="s">
        <v>4073</v>
      </c>
    </row>
    <row r="93" spans="5:65" x14ac:dyDescent="0.3">
      <c r="E93" s="95" t="s">
        <v>3649</v>
      </c>
      <c r="F93" s="226">
        <v>28</v>
      </c>
      <c r="G93" s="227">
        <v>16</v>
      </c>
      <c r="H93" s="228">
        <v>87120</v>
      </c>
      <c r="M93" s="18" t="s">
        <v>4073</v>
      </c>
      <c r="AG93" s="7" t="s">
        <v>3648</v>
      </c>
      <c r="AH93" s="8" t="s">
        <v>4071</v>
      </c>
      <c r="AJ93" s="7" t="s">
        <v>3618</v>
      </c>
      <c r="AK93" s="8" t="s">
        <v>4073</v>
      </c>
      <c r="BC93" s="7" t="s">
        <v>3638</v>
      </c>
      <c r="BD93">
        <v>36</v>
      </c>
      <c r="BE93">
        <v>17</v>
      </c>
      <c r="BF93" s="89">
        <v>38424</v>
      </c>
      <c r="BG93" s="8" t="s">
        <v>4071</v>
      </c>
      <c r="BI93" s="7" t="s">
        <v>3661</v>
      </c>
      <c r="BJ93">
        <v>46</v>
      </c>
      <c r="BK93">
        <v>18</v>
      </c>
      <c r="BL93" s="89">
        <v>56633</v>
      </c>
      <c r="BM93" s="8" t="s">
        <v>4073</v>
      </c>
    </row>
    <row r="94" spans="5:65" x14ac:dyDescent="0.3">
      <c r="E94" s="95" t="s">
        <v>3650</v>
      </c>
      <c r="F94" s="226">
        <v>53</v>
      </c>
      <c r="G94" s="227">
        <v>4</v>
      </c>
      <c r="H94" s="228">
        <v>38208</v>
      </c>
      <c r="M94" s="18" t="s">
        <v>4072</v>
      </c>
      <c r="AG94" s="7" t="s">
        <v>3649</v>
      </c>
      <c r="AH94" s="8" t="s">
        <v>4073</v>
      </c>
      <c r="AJ94" s="7" t="s">
        <v>3619</v>
      </c>
      <c r="AK94" s="8" t="s">
        <v>4073</v>
      </c>
      <c r="BC94" s="7" t="s">
        <v>3639</v>
      </c>
      <c r="BD94">
        <v>57</v>
      </c>
      <c r="BE94">
        <v>18</v>
      </c>
      <c r="BF94" s="89">
        <v>41793</v>
      </c>
      <c r="BG94" s="8" t="s">
        <v>4079</v>
      </c>
      <c r="BI94" s="7" t="s">
        <v>3667</v>
      </c>
      <c r="BJ94">
        <v>57</v>
      </c>
      <c r="BK94">
        <v>18</v>
      </c>
      <c r="BL94" s="89">
        <v>57262</v>
      </c>
      <c r="BM94" s="8" t="s">
        <v>4073</v>
      </c>
    </row>
    <row r="95" spans="5:65" x14ac:dyDescent="0.3">
      <c r="E95" s="95" t="s">
        <v>3651</v>
      </c>
      <c r="F95" s="226">
        <v>48</v>
      </c>
      <c r="G95" s="227">
        <v>4</v>
      </c>
      <c r="H95" s="228">
        <v>88819</v>
      </c>
      <c r="M95" s="18" t="s">
        <v>4072</v>
      </c>
      <c r="AG95" s="7" t="s">
        <v>3650</v>
      </c>
      <c r="AH95" s="8" t="s">
        <v>4078</v>
      </c>
      <c r="AJ95" s="7" t="s">
        <v>3631</v>
      </c>
      <c r="AK95" s="8" t="s">
        <v>4073</v>
      </c>
      <c r="BC95" s="7" t="s">
        <v>3640</v>
      </c>
      <c r="BD95">
        <v>49</v>
      </c>
      <c r="BE95">
        <v>19</v>
      </c>
      <c r="BF95" s="89">
        <v>29138</v>
      </c>
      <c r="BG95" s="8" t="s">
        <v>4079</v>
      </c>
      <c r="BI95" s="7" t="s">
        <v>3681</v>
      </c>
      <c r="BJ95">
        <v>50</v>
      </c>
      <c r="BK95">
        <v>19</v>
      </c>
      <c r="BL95" s="89">
        <v>39872</v>
      </c>
      <c r="BM95" s="8" t="s">
        <v>4073</v>
      </c>
    </row>
    <row r="96" spans="5:65" x14ac:dyDescent="0.3">
      <c r="E96" s="95" t="s">
        <v>3652</v>
      </c>
      <c r="F96" s="226">
        <v>23</v>
      </c>
      <c r="G96" s="227">
        <v>5</v>
      </c>
      <c r="H96" s="228">
        <v>87485</v>
      </c>
      <c r="M96" s="18" t="s">
        <v>4074</v>
      </c>
      <c r="AG96" s="7" t="s">
        <v>3651</v>
      </c>
      <c r="AH96" s="8" t="s">
        <v>4077</v>
      </c>
      <c r="AJ96" s="7" t="s">
        <v>3635</v>
      </c>
      <c r="AK96" s="8" t="s">
        <v>4073</v>
      </c>
      <c r="BC96" s="7" t="s">
        <v>3641</v>
      </c>
      <c r="BD96">
        <v>28</v>
      </c>
      <c r="BE96">
        <v>16</v>
      </c>
      <c r="BF96" s="89">
        <v>77079</v>
      </c>
      <c r="BG96" s="8" t="s">
        <v>4078</v>
      </c>
      <c r="BI96" s="7" t="s">
        <v>3685</v>
      </c>
      <c r="BJ96">
        <v>54</v>
      </c>
      <c r="BK96">
        <v>17</v>
      </c>
      <c r="BL96" s="89">
        <v>44089</v>
      </c>
      <c r="BM96" s="8" t="s">
        <v>4073</v>
      </c>
    </row>
    <row r="97" spans="5:65" x14ac:dyDescent="0.3">
      <c r="E97" s="95" t="s">
        <v>3653</v>
      </c>
      <c r="F97" s="226">
        <v>33</v>
      </c>
      <c r="G97" s="227">
        <v>3</v>
      </c>
      <c r="H97" s="228">
        <v>80448</v>
      </c>
      <c r="M97" s="18" t="s">
        <v>4074</v>
      </c>
      <c r="AG97" s="7" t="s">
        <v>3652</v>
      </c>
      <c r="AH97" s="8" t="s">
        <v>4079</v>
      </c>
      <c r="AJ97" s="7" t="s">
        <v>3637</v>
      </c>
      <c r="AK97" s="8" t="s">
        <v>4073</v>
      </c>
      <c r="BC97" s="7" t="s">
        <v>3642</v>
      </c>
      <c r="BD97">
        <v>26</v>
      </c>
      <c r="BE97">
        <v>4</v>
      </c>
      <c r="BF97" s="89">
        <v>41482</v>
      </c>
      <c r="BG97" s="8" t="s">
        <v>4072</v>
      </c>
      <c r="BI97" s="7" t="s">
        <v>3709</v>
      </c>
      <c r="BJ97">
        <v>55</v>
      </c>
      <c r="BK97">
        <v>16</v>
      </c>
      <c r="BL97" s="89">
        <v>37775</v>
      </c>
      <c r="BM97" s="8" t="s">
        <v>4073</v>
      </c>
    </row>
    <row r="98" spans="5:65" x14ac:dyDescent="0.3">
      <c r="E98" s="95" t="s">
        <v>3654</v>
      </c>
      <c r="F98" s="226">
        <v>50</v>
      </c>
      <c r="G98" s="227">
        <v>6</v>
      </c>
      <c r="H98" s="228">
        <v>38817</v>
      </c>
      <c r="M98" s="18" t="s">
        <v>4072</v>
      </c>
      <c r="AG98" s="7" t="s">
        <v>3653</v>
      </c>
      <c r="AH98" s="8" t="s">
        <v>4079</v>
      </c>
      <c r="AJ98" s="7" t="s">
        <v>3639</v>
      </c>
      <c r="AK98" s="8" t="s">
        <v>4073</v>
      </c>
      <c r="BC98" s="7" t="s">
        <v>3643</v>
      </c>
      <c r="BD98">
        <v>42</v>
      </c>
      <c r="BE98">
        <v>6</v>
      </c>
      <c r="BF98" s="89">
        <v>43873</v>
      </c>
      <c r="BG98" s="8" t="s">
        <v>4074</v>
      </c>
      <c r="BI98" s="7" t="s">
        <v>3715</v>
      </c>
      <c r="BJ98">
        <v>53</v>
      </c>
      <c r="BK98">
        <v>17</v>
      </c>
      <c r="BL98" s="89">
        <v>37233</v>
      </c>
      <c r="BM98" s="8" t="s">
        <v>4073</v>
      </c>
    </row>
    <row r="99" spans="5:65" x14ac:dyDescent="0.3">
      <c r="E99" s="95" t="s">
        <v>3655</v>
      </c>
      <c r="F99" s="226">
        <v>56</v>
      </c>
      <c r="G99" s="227">
        <v>18</v>
      </c>
      <c r="H99" s="228">
        <v>38958</v>
      </c>
      <c r="M99" s="18" t="s">
        <v>4071</v>
      </c>
      <c r="AG99" s="7" t="s">
        <v>3654</v>
      </c>
      <c r="AH99" s="8" t="s">
        <v>4078</v>
      </c>
      <c r="AJ99" s="7" t="s">
        <v>3640</v>
      </c>
      <c r="AK99" s="8" t="s">
        <v>4073</v>
      </c>
      <c r="BC99" s="7" t="s">
        <v>3644</v>
      </c>
      <c r="BD99">
        <v>52</v>
      </c>
      <c r="BE99">
        <v>22</v>
      </c>
      <c r="BF99" s="89">
        <v>67720</v>
      </c>
      <c r="BG99" s="8" t="s">
        <v>4073</v>
      </c>
      <c r="BI99" s="7" t="s">
        <v>3716</v>
      </c>
      <c r="BJ99">
        <v>50</v>
      </c>
      <c r="BK99">
        <v>18</v>
      </c>
      <c r="BL99" s="89">
        <v>47242</v>
      </c>
      <c r="BM99" s="8" t="s">
        <v>4073</v>
      </c>
    </row>
    <row r="100" spans="5:65" x14ac:dyDescent="0.3">
      <c r="E100" s="95" t="s">
        <v>3656</v>
      </c>
      <c r="F100" s="226">
        <v>33</v>
      </c>
      <c r="G100" s="227">
        <v>4</v>
      </c>
      <c r="H100" s="228">
        <v>41225</v>
      </c>
      <c r="M100" s="18" t="s">
        <v>4074</v>
      </c>
      <c r="AG100" s="7" t="s">
        <v>3655</v>
      </c>
      <c r="AH100" s="8" t="s">
        <v>4071</v>
      </c>
      <c r="AJ100" s="7" t="s">
        <v>3648</v>
      </c>
      <c r="AK100" s="8" t="s">
        <v>4073</v>
      </c>
      <c r="BC100" s="7" t="s">
        <v>3645</v>
      </c>
      <c r="BD100">
        <v>55</v>
      </c>
      <c r="BE100">
        <v>8</v>
      </c>
      <c r="BF100" s="89">
        <v>83118</v>
      </c>
      <c r="BG100" s="8" t="s">
        <v>4077</v>
      </c>
      <c r="BI100" s="7" t="s">
        <v>3718</v>
      </c>
      <c r="BJ100">
        <v>52</v>
      </c>
      <c r="BK100">
        <v>19</v>
      </c>
      <c r="BL100" s="89">
        <v>39580</v>
      </c>
      <c r="BM100" s="8" t="s">
        <v>4073</v>
      </c>
    </row>
    <row r="101" spans="5:65" x14ac:dyDescent="0.3">
      <c r="E101" s="95" t="s">
        <v>3657</v>
      </c>
      <c r="F101" s="226">
        <v>30</v>
      </c>
      <c r="G101" s="227">
        <v>21</v>
      </c>
      <c r="H101" s="228">
        <v>42677</v>
      </c>
      <c r="M101" s="18" t="s">
        <v>4073</v>
      </c>
      <c r="AG101" s="7" t="s">
        <v>3656</v>
      </c>
      <c r="AH101" s="8" t="s">
        <v>4074</v>
      </c>
      <c r="AJ101" s="7" t="s">
        <v>3655</v>
      </c>
      <c r="AK101" s="8" t="s">
        <v>4073</v>
      </c>
      <c r="BC101" s="7" t="s">
        <v>3646</v>
      </c>
      <c r="BD101">
        <v>25</v>
      </c>
      <c r="BE101">
        <v>3</v>
      </c>
      <c r="BF101" s="89">
        <v>40833</v>
      </c>
      <c r="BG101" s="8" t="s">
        <v>4072</v>
      </c>
      <c r="BI101" s="7" t="s">
        <v>3730</v>
      </c>
      <c r="BJ101">
        <v>59</v>
      </c>
      <c r="BK101">
        <v>18</v>
      </c>
      <c r="BL101" s="89">
        <v>36642</v>
      </c>
      <c r="BM101" s="8" t="s">
        <v>4073</v>
      </c>
    </row>
    <row r="102" spans="5:65" x14ac:dyDescent="0.3">
      <c r="E102" s="95" t="s">
        <v>3658</v>
      </c>
      <c r="F102" s="226">
        <v>59</v>
      </c>
      <c r="G102" s="227">
        <v>1</v>
      </c>
      <c r="H102" s="228">
        <v>45960</v>
      </c>
      <c r="M102" s="18" t="s">
        <v>4072</v>
      </c>
      <c r="AG102" s="7" t="s">
        <v>3657</v>
      </c>
      <c r="AH102" s="8" t="s">
        <v>4072</v>
      </c>
      <c r="AJ102" s="7" t="s">
        <v>3661</v>
      </c>
      <c r="AK102" s="8" t="s">
        <v>4073</v>
      </c>
      <c r="BC102" s="7" t="s">
        <v>3647</v>
      </c>
      <c r="BD102">
        <v>51</v>
      </c>
      <c r="BE102">
        <v>19</v>
      </c>
      <c r="BF102" s="89">
        <v>72577</v>
      </c>
      <c r="BG102" s="8" t="s">
        <v>4073</v>
      </c>
      <c r="BI102" s="7" t="s">
        <v>3756</v>
      </c>
      <c r="BJ102">
        <v>42</v>
      </c>
      <c r="BK102">
        <v>19</v>
      </c>
      <c r="BL102" s="89">
        <v>42872</v>
      </c>
      <c r="BM102" s="8" t="s">
        <v>4073</v>
      </c>
    </row>
    <row r="103" spans="5:65" x14ac:dyDescent="0.3">
      <c r="E103" s="95" t="s">
        <v>3659</v>
      </c>
      <c r="F103" s="226">
        <v>27</v>
      </c>
      <c r="G103" s="227">
        <v>7</v>
      </c>
      <c r="H103" s="228">
        <v>45576</v>
      </c>
      <c r="M103" s="18" t="s">
        <v>4074</v>
      </c>
      <c r="AG103" s="7" t="s">
        <v>3658</v>
      </c>
      <c r="AH103" s="8" t="s">
        <v>4078</v>
      </c>
      <c r="AJ103" s="7" t="s">
        <v>3667</v>
      </c>
      <c r="AK103" s="8" t="s">
        <v>4073</v>
      </c>
      <c r="BC103" s="7" t="s">
        <v>3648</v>
      </c>
      <c r="BD103">
        <v>56</v>
      </c>
      <c r="BE103">
        <v>21</v>
      </c>
      <c r="BF103" s="89">
        <v>36401</v>
      </c>
      <c r="BG103" s="8" t="s">
        <v>4079</v>
      </c>
      <c r="BI103" s="7" t="s">
        <v>3758</v>
      </c>
      <c r="BJ103">
        <v>49</v>
      </c>
      <c r="BK103">
        <v>21</v>
      </c>
      <c r="BL103" s="89">
        <v>52123</v>
      </c>
      <c r="BM103" s="8" t="s">
        <v>4073</v>
      </c>
    </row>
    <row r="104" spans="5:65" x14ac:dyDescent="0.3">
      <c r="E104" s="95" t="s">
        <v>3660</v>
      </c>
      <c r="F104" s="226">
        <v>30</v>
      </c>
      <c r="G104" s="227">
        <v>4</v>
      </c>
      <c r="H104" s="228">
        <v>35054</v>
      </c>
      <c r="M104" s="18" t="s">
        <v>4074</v>
      </c>
      <c r="AG104" s="7" t="s">
        <v>3659</v>
      </c>
      <c r="AH104" s="8" t="s">
        <v>4074</v>
      </c>
      <c r="AJ104" s="7" t="s">
        <v>3681</v>
      </c>
      <c r="AK104" s="8" t="s">
        <v>4073</v>
      </c>
      <c r="BC104" s="7" t="s">
        <v>3649</v>
      </c>
      <c r="BD104">
        <v>28</v>
      </c>
      <c r="BE104">
        <v>16</v>
      </c>
      <c r="BF104" s="89">
        <v>87120</v>
      </c>
      <c r="BG104" s="8" t="s">
        <v>4078</v>
      </c>
      <c r="BI104" s="7" t="s">
        <v>3772</v>
      </c>
      <c r="BJ104">
        <v>58</v>
      </c>
      <c r="BK104">
        <v>21</v>
      </c>
      <c r="BL104" s="89">
        <v>47255</v>
      </c>
      <c r="BM104" s="8" t="s">
        <v>4073</v>
      </c>
    </row>
    <row r="105" spans="5:65" x14ac:dyDescent="0.3">
      <c r="E105" s="95" t="s">
        <v>3661</v>
      </c>
      <c r="F105" s="226">
        <v>46</v>
      </c>
      <c r="G105" s="227">
        <v>18</v>
      </c>
      <c r="H105" s="228">
        <v>56633</v>
      </c>
      <c r="M105" s="18" t="s">
        <v>4071</v>
      </c>
      <c r="AG105" s="7" t="s">
        <v>3660</v>
      </c>
      <c r="AH105" s="8" t="s">
        <v>4074</v>
      </c>
      <c r="AJ105" s="7" t="s">
        <v>3685</v>
      </c>
      <c r="AK105" s="8" t="s">
        <v>4073</v>
      </c>
      <c r="BC105" s="7" t="s">
        <v>3650</v>
      </c>
      <c r="BD105">
        <v>53</v>
      </c>
      <c r="BE105">
        <v>4</v>
      </c>
      <c r="BF105" s="89">
        <v>38208</v>
      </c>
      <c r="BG105" s="8" t="s">
        <v>4074</v>
      </c>
      <c r="BI105" s="7" t="s">
        <v>3804</v>
      </c>
      <c r="BJ105">
        <v>43</v>
      </c>
      <c r="BK105">
        <v>22</v>
      </c>
      <c r="BL105" s="89">
        <v>45076</v>
      </c>
      <c r="BM105" s="8" t="s">
        <v>4073</v>
      </c>
    </row>
    <row r="106" spans="5:65" x14ac:dyDescent="0.3">
      <c r="E106" s="95" t="s">
        <v>3662</v>
      </c>
      <c r="F106" s="226">
        <v>53</v>
      </c>
      <c r="G106" s="227">
        <v>18</v>
      </c>
      <c r="H106" s="228">
        <v>80487</v>
      </c>
      <c r="M106" s="18" t="s">
        <v>4071</v>
      </c>
      <c r="AG106" s="7" t="s">
        <v>3661</v>
      </c>
      <c r="AH106" s="8" t="s">
        <v>4071</v>
      </c>
      <c r="AJ106" s="7" t="s">
        <v>3709</v>
      </c>
      <c r="AK106" s="8" t="s">
        <v>4073</v>
      </c>
      <c r="BC106" s="7" t="s">
        <v>3651</v>
      </c>
      <c r="BD106">
        <v>48</v>
      </c>
      <c r="BE106">
        <v>4</v>
      </c>
      <c r="BF106" s="89">
        <v>88819</v>
      </c>
      <c r="BG106" s="8" t="s">
        <v>4077</v>
      </c>
      <c r="BI106" s="7" t="s">
        <v>3814</v>
      </c>
      <c r="BJ106">
        <v>51</v>
      </c>
      <c r="BK106">
        <v>17</v>
      </c>
      <c r="BL106" s="89">
        <v>39186</v>
      </c>
      <c r="BM106" s="8" t="s">
        <v>4073</v>
      </c>
    </row>
    <row r="107" spans="5:65" x14ac:dyDescent="0.3">
      <c r="E107" s="95" t="s">
        <v>3663</v>
      </c>
      <c r="F107" s="226">
        <v>25</v>
      </c>
      <c r="G107" s="227">
        <v>20</v>
      </c>
      <c r="H107" s="228">
        <v>27941</v>
      </c>
      <c r="M107" s="18" t="s">
        <v>4073</v>
      </c>
      <c r="AG107" s="7" t="s">
        <v>3662</v>
      </c>
      <c r="AH107" s="8" t="s">
        <v>4076</v>
      </c>
      <c r="AJ107" s="7" t="s">
        <v>3715</v>
      </c>
      <c r="AK107" s="8" t="s">
        <v>4073</v>
      </c>
      <c r="BC107" s="7" t="s">
        <v>3652</v>
      </c>
      <c r="BD107">
        <v>23</v>
      </c>
      <c r="BE107">
        <v>5</v>
      </c>
      <c r="BF107" s="89">
        <v>87485</v>
      </c>
      <c r="BG107" s="8" t="s">
        <v>4076</v>
      </c>
      <c r="BI107" s="7" t="s">
        <v>3815</v>
      </c>
      <c r="BJ107">
        <v>56</v>
      </c>
      <c r="BK107">
        <v>18</v>
      </c>
      <c r="BL107" s="89">
        <v>40604</v>
      </c>
      <c r="BM107" s="8" t="s">
        <v>4073</v>
      </c>
    </row>
    <row r="108" spans="5:65" x14ac:dyDescent="0.3">
      <c r="E108" s="95" t="s">
        <v>3664</v>
      </c>
      <c r="F108" s="226">
        <v>45</v>
      </c>
      <c r="G108" s="227">
        <v>6</v>
      </c>
      <c r="H108" s="228">
        <v>42218</v>
      </c>
      <c r="M108" s="18" t="s">
        <v>4072</v>
      </c>
      <c r="AG108" s="7" t="s">
        <v>3663</v>
      </c>
      <c r="AH108" s="8" t="s">
        <v>4072</v>
      </c>
      <c r="AJ108" s="7" t="s">
        <v>3716</v>
      </c>
      <c r="AK108" s="8" t="s">
        <v>4073</v>
      </c>
      <c r="BC108" s="7" t="s">
        <v>3653</v>
      </c>
      <c r="BD108">
        <v>33</v>
      </c>
      <c r="BE108">
        <v>3</v>
      </c>
      <c r="BF108" s="89">
        <v>80448</v>
      </c>
      <c r="BG108" s="8" t="s">
        <v>4076</v>
      </c>
      <c r="BI108" s="7" t="s">
        <v>3824</v>
      </c>
      <c r="BJ108">
        <v>55</v>
      </c>
      <c r="BK108">
        <v>17</v>
      </c>
      <c r="BL108" s="89">
        <v>54227</v>
      </c>
      <c r="BM108" s="8" t="s">
        <v>4073</v>
      </c>
    </row>
    <row r="109" spans="5:65" x14ac:dyDescent="0.3">
      <c r="E109" s="95" t="s">
        <v>3665</v>
      </c>
      <c r="F109" s="226">
        <v>34</v>
      </c>
      <c r="G109" s="227">
        <v>5</v>
      </c>
      <c r="H109" s="228">
        <v>51163</v>
      </c>
      <c r="M109" s="18" t="s">
        <v>4074</v>
      </c>
      <c r="AG109" s="7" t="s">
        <v>3664</v>
      </c>
      <c r="AH109" s="8" t="s">
        <v>4078</v>
      </c>
      <c r="AJ109" s="7" t="s">
        <v>3718</v>
      </c>
      <c r="AK109" s="8" t="s">
        <v>4073</v>
      </c>
      <c r="BC109" s="7" t="s">
        <v>3654</v>
      </c>
      <c r="BD109">
        <v>50</v>
      </c>
      <c r="BE109">
        <v>6</v>
      </c>
      <c r="BF109" s="89">
        <v>38817</v>
      </c>
      <c r="BG109" s="8" t="s">
        <v>4074</v>
      </c>
      <c r="BI109" s="7" t="s">
        <v>3831</v>
      </c>
      <c r="BJ109">
        <v>51</v>
      </c>
      <c r="BK109">
        <v>22</v>
      </c>
      <c r="BL109" s="89">
        <v>38118</v>
      </c>
      <c r="BM109" s="8" t="s">
        <v>4073</v>
      </c>
    </row>
    <row r="110" spans="5:65" x14ac:dyDescent="0.3">
      <c r="E110" s="95" t="s">
        <v>3666</v>
      </c>
      <c r="F110" s="226">
        <v>33</v>
      </c>
      <c r="G110" s="227">
        <v>4</v>
      </c>
      <c r="H110" s="228">
        <v>84188</v>
      </c>
      <c r="M110" s="18" t="s">
        <v>4074</v>
      </c>
      <c r="AG110" s="7" t="s">
        <v>3665</v>
      </c>
      <c r="AH110" s="8" t="s">
        <v>4074</v>
      </c>
      <c r="AJ110" s="7" t="s">
        <v>3730</v>
      </c>
      <c r="AK110" s="8" t="s">
        <v>4073</v>
      </c>
      <c r="BC110" s="7" t="s">
        <v>3655</v>
      </c>
      <c r="BD110">
        <v>56</v>
      </c>
      <c r="BE110">
        <v>18</v>
      </c>
      <c r="BF110" s="89">
        <v>38958</v>
      </c>
      <c r="BG110" s="8" t="s">
        <v>4079</v>
      </c>
      <c r="BI110" s="7" t="s">
        <v>3832</v>
      </c>
      <c r="BJ110">
        <v>50</v>
      </c>
      <c r="BK110">
        <v>18</v>
      </c>
      <c r="BL110" s="89">
        <v>29711</v>
      </c>
      <c r="BM110" s="8" t="s">
        <v>4073</v>
      </c>
    </row>
    <row r="111" spans="5:65" x14ac:dyDescent="0.3">
      <c r="E111" s="95" t="s">
        <v>3667</v>
      </c>
      <c r="F111" s="226">
        <v>57</v>
      </c>
      <c r="G111" s="227">
        <v>18</v>
      </c>
      <c r="H111" s="228">
        <v>57262</v>
      </c>
      <c r="M111" s="18" t="s">
        <v>4071</v>
      </c>
      <c r="AG111" s="7" t="s">
        <v>3666</v>
      </c>
      <c r="AH111" s="8" t="s">
        <v>4079</v>
      </c>
      <c r="AJ111" s="7" t="s">
        <v>3756</v>
      </c>
      <c r="AK111" s="8" t="s">
        <v>4073</v>
      </c>
      <c r="BC111" s="7" t="s">
        <v>3656</v>
      </c>
      <c r="BD111">
        <v>33</v>
      </c>
      <c r="BE111">
        <v>4</v>
      </c>
      <c r="BF111" s="89">
        <v>41225</v>
      </c>
      <c r="BG111" s="8" t="s">
        <v>4072</v>
      </c>
      <c r="BI111" s="7" t="s">
        <v>3839</v>
      </c>
      <c r="BJ111">
        <v>51</v>
      </c>
      <c r="BK111">
        <v>21</v>
      </c>
      <c r="BL111" s="89">
        <v>35496</v>
      </c>
      <c r="BM111" s="8" t="s">
        <v>4073</v>
      </c>
    </row>
    <row r="112" spans="5:65" x14ac:dyDescent="0.3">
      <c r="E112" s="95" t="s">
        <v>3668</v>
      </c>
      <c r="F112" s="226">
        <v>21</v>
      </c>
      <c r="G112" s="227">
        <v>6</v>
      </c>
      <c r="H112" s="228">
        <v>75325</v>
      </c>
      <c r="M112" s="18" t="s">
        <v>4074</v>
      </c>
      <c r="AG112" s="7" t="s">
        <v>3667</v>
      </c>
      <c r="AH112" s="8" t="s">
        <v>4071</v>
      </c>
      <c r="AJ112" s="7" t="s">
        <v>3758</v>
      </c>
      <c r="AK112" s="8" t="s">
        <v>4073</v>
      </c>
      <c r="BC112" s="7" t="s">
        <v>3657</v>
      </c>
      <c r="BD112">
        <v>30</v>
      </c>
      <c r="BE112">
        <v>21</v>
      </c>
      <c r="BF112" s="89">
        <v>42677</v>
      </c>
      <c r="BG112" s="8" t="s">
        <v>4071</v>
      </c>
      <c r="BI112" s="7" t="s">
        <v>3842</v>
      </c>
      <c r="BJ112">
        <v>53</v>
      </c>
      <c r="BK112">
        <v>18</v>
      </c>
      <c r="BL112" s="89">
        <v>31153</v>
      </c>
      <c r="BM112" s="8" t="s">
        <v>4073</v>
      </c>
    </row>
    <row r="113" spans="5:65" x14ac:dyDescent="0.3">
      <c r="E113" s="95" t="s">
        <v>3669</v>
      </c>
      <c r="F113" s="226">
        <v>32</v>
      </c>
      <c r="G113" s="227">
        <v>16</v>
      </c>
      <c r="H113" s="228">
        <v>84281</v>
      </c>
      <c r="M113" s="18" t="s">
        <v>4073</v>
      </c>
      <c r="AG113" s="7" t="s">
        <v>3668</v>
      </c>
      <c r="AH113" s="8" t="s">
        <v>4079</v>
      </c>
      <c r="AJ113" s="7" t="s">
        <v>3772</v>
      </c>
      <c r="AK113" s="8" t="s">
        <v>4073</v>
      </c>
      <c r="BC113" s="7" t="s">
        <v>3658</v>
      </c>
      <c r="BD113">
        <v>59</v>
      </c>
      <c r="BE113">
        <v>1</v>
      </c>
      <c r="BF113" s="89">
        <v>45960</v>
      </c>
      <c r="BG113" s="8" t="s">
        <v>4074</v>
      </c>
      <c r="BI113" s="7" t="s">
        <v>3851</v>
      </c>
      <c r="BJ113">
        <v>56</v>
      </c>
      <c r="BK113">
        <v>15</v>
      </c>
      <c r="BL113" s="89">
        <v>33006</v>
      </c>
      <c r="BM113" s="8" t="s">
        <v>4073</v>
      </c>
    </row>
    <row r="114" spans="5:65" x14ac:dyDescent="0.3">
      <c r="E114" s="95" t="s">
        <v>3670</v>
      </c>
      <c r="F114" s="226">
        <v>34</v>
      </c>
      <c r="G114" s="227">
        <v>16</v>
      </c>
      <c r="H114" s="228">
        <v>47746</v>
      </c>
      <c r="M114" s="18" t="s">
        <v>4073</v>
      </c>
      <c r="AG114" s="7" t="s">
        <v>3669</v>
      </c>
      <c r="AH114" s="8" t="s">
        <v>4073</v>
      </c>
      <c r="AJ114" s="7" t="s">
        <v>3804</v>
      </c>
      <c r="AK114" s="8" t="s">
        <v>4073</v>
      </c>
      <c r="BC114" s="7" t="s">
        <v>3659</v>
      </c>
      <c r="BD114">
        <v>27</v>
      </c>
      <c r="BE114">
        <v>7</v>
      </c>
      <c r="BF114" s="89">
        <v>45576</v>
      </c>
      <c r="BG114" s="8" t="s">
        <v>4072</v>
      </c>
      <c r="BI114" s="7" t="s">
        <v>3867</v>
      </c>
      <c r="BJ114">
        <v>48</v>
      </c>
      <c r="BK114">
        <v>18</v>
      </c>
      <c r="BL114" s="89">
        <v>52002</v>
      </c>
      <c r="BM114" s="8" t="s">
        <v>4073</v>
      </c>
    </row>
    <row r="115" spans="5:65" x14ac:dyDescent="0.3">
      <c r="E115" s="95" t="s">
        <v>3671</v>
      </c>
      <c r="F115" s="226">
        <v>31</v>
      </c>
      <c r="G115" s="227">
        <v>18</v>
      </c>
      <c r="H115" s="228">
        <v>44719</v>
      </c>
      <c r="M115" s="18" t="s">
        <v>4073</v>
      </c>
      <c r="AG115" s="7" t="s">
        <v>3670</v>
      </c>
      <c r="AH115" s="8" t="s">
        <v>4072</v>
      </c>
      <c r="AJ115" s="7" t="s">
        <v>3814</v>
      </c>
      <c r="AK115" s="8" t="s">
        <v>4073</v>
      </c>
      <c r="BC115" s="7" t="s">
        <v>3660</v>
      </c>
      <c r="BD115">
        <v>30</v>
      </c>
      <c r="BE115">
        <v>4</v>
      </c>
      <c r="BF115" s="89">
        <v>35054</v>
      </c>
      <c r="BG115" s="8" t="s">
        <v>4072</v>
      </c>
      <c r="BI115" s="7" t="s">
        <v>3869</v>
      </c>
      <c r="BJ115">
        <v>51</v>
      </c>
      <c r="BK115">
        <v>20</v>
      </c>
      <c r="BL115" s="89">
        <v>47091</v>
      </c>
      <c r="BM115" s="8" t="s">
        <v>4073</v>
      </c>
    </row>
    <row r="116" spans="5:65" x14ac:dyDescent="0.3">
      <c r="E116" s="95" t="s">
        <v>3672</v>
      </c>
      <c r="F116" s="226">
        <v>28</v>
      </c>
      <c r="G116" s="227">
        <v>17</v>
      </c>
      <c r="H116" s="228">
        <v>44577</v>
      </c>
      <c r="M116" s="18" t="s">
        <v>4073</v>
      </c>
      <c r="AG116" s="7" t="s">
        <v>3671</v>
      </c>
      <c r="AH116" s="8" t="s">
        <v>4072</v>
      </c>
      <c r="AJ116" s="7" t="s">
        <v>3815</v>
      </c>
      <c r="AK116" s="8" t="s">
        <v>4073</v>
      </c>
      <c r="BC116" s="7" t="s">
        <v>3661</v>
      </c>
      <c r="BD116">
        <v>46</v>
      </c>
      <c r="BE116">
        <v>18</v>
      </c>
      <c r="BF116" s="89">
        <v>56633</v>
      </c>
      <c r="BG116" s="8" t="s">
        <v>4079</v>
      </c>
      <c r="BI116" s="7" t="s">
        <v>3870</v>
      </c>
      <c r="BJ116">
        <v>52</v>
      </c>
      <c r="BK116">
        <v>20</v>
      </c>
      <c r="BL116" s="89">
        <v>35625</v>
      </c>
      <c r="BM116" s="8" t="s">
        <v>4073</v>
      </c>
    </row>
    <row r="117" spans="5:65" x14ac:dyDescent="0.3">
      <c r="E117" s="95" t="s">
        <v>3673</v>
      </c>
      <c r="F117" s="226">
        <v>58</v>
      </c>
      <c r="G117" s="227">
        <v>6</v>
      </c>
      <c r="H117" s="228">
        <v>45702</v>
      </c>
      <c r="M117" s="18" t="s">
        <v>4072</v>
      </c>
      <c r="AG117" s="7" t="s">
        <v>3672</v>
      </c>
      <c r="AH117" s="8" t="s">
        <v>4072</v>
      </c>
      <c r="AJ117" s="7" t="s">
        <v>3824</v>
      </c>
      <c r="AK117" s="8" t="s">
        <v>4073</v>
      </c>
      <c r="BC117" s="7" t="s">
        <v>3662</v>
      </c>
      <c r="BD117">
        <v>53</v>
      </c>
      <c r="BE117">
        <v>18</v>
      </c>
      <c r="BF117" s="89">
        <v>80487</v>
      </c>
      <c r="BG117" s="8" t="s">
        <v>4073</v>
      </c>
      <c r="BI117" s="7" t="s">
        <v>3884</v>
      </c>
      <c r="BJ117">
        <v>52</v>
      </c>
      <c r="BK117">
        <v>22</v>
      </c>
      <c r="BL117" s="89">
        <v>43672</v>
      </c>
      <c r="BM117" s="8" t="s">
        <v>4073</v>
      </c>
    </row>
    <row r="118" spans="5:65" x14ac:dyDescent="0.3">
      <c r="E118" s="95" t="s">
        <v>3674</v>
      </c>
      <c r="F118" s="226">
        <v>47</v>
      </c>
      <c r="G118" s="227">
        <v>18</v>
      </c>
      <c r="H118" s="228">
        <v>77946</v>
      </c>
      <c r="M118" s="18" t="s">
        <v>4071</v>
      </c>
      <c r="AG118" s="7" t="s">
        <v>3673</v>
      </c>
      <c r="AH118" s="8" t="s">
        <v>4078</v>
      </c>
      <c r="AJ118" s="7" t="s">
        <v>3831</v>
      </c>
      <c r="AK118" s="8" t="s">
        <v>4073</v>
      </c>
      <c r="BC118" s="7" t="s">
        <v>3663</v>
      </c>
      <c r="BD118">
        <v>25</v>
      </c>
      <c r="BE118">
        <v>20</v>
      </c>
      <c r="BF118" s="89">
        <v>27941</v>
      </c>
      <c r="BG118" s="8" t="s">
        <v>4071</v>
      </c>
      <c r="BI118" s="7" t="s">
        <v>3885</v>
      </c>
      <c r="BJ118">
        <v>56</v>
      </c>
      <c r="BK118">
        <v>18</v>
      </c>
      <c r="BL118" s="89">
        <v>49130</v>
      </c>
      <c r="BM118" s="8" t="s">
        <v>4073</v>
      </c>
    </row>
    <row r="119" spans="5:65" x14ac:dyDescent="0.3">
      <c r="E119" s="95" t="s">
        <v>3675</v>
      </c>
      <c r="F119" s="226">
        <v>29</v>
      </c>
      <c r="G119" s="227">
        <v>20</v>
      </c>
      <c r="H119" s="228">
        <v>42844</v>
      </c>
      <c r="M119" s="18" t="s">
        <v>4073</v>
      </c>
      <c r="AG119" s="7" t="s">
        <v>3674</v>
      </c>
      <c r="AH119" s="8" t="s">
        <v>4076</v>
      </c>
      <c r="AJ119" s="7" t="s">
        <v>3832</v>
      </c>
      <c r="AK119" s="8" t="s">
        <v>4073</v>
      </c>
      <c r="BC119" s="7" t="s">
        <v>3664</v>
      </c>
      <c r="BD119">
        <v>45</v>
      </c>
      <c r="BE119">
        <v>6</v>
      </c>
      <c r="BF119" s="89">
        <v>42218</v>
      </c>
      <c r="BG119" s="8" t="s">
        <v>4074</v>
      </c>
      <c r="BI119" s="7" t="s">
        <v>3894</v>
      </c>
      <c r="BJ119">
        <v>47</v>
      </c>
      <c r="BK119">
        <v>15</v>
      </c>
      <c r="BL119" s="89">
        <v>50045</v>
      </c>
      <c r="BM119" s="8" t="s">
        <v>4073</v>
      </c>
    </row>
    <row r="120" spans="5:65" x14ac:dyDescent="0.3">
      <c r="E120" s="95" t="s">
        <v>3676</v>
      </c>
      <c r="F120" s="226">
        <v>51</v>
      </c>
      <c r="G120" s="227">
        <v>20</v>
      </c>
      <c r="H120" s="228">
        <v>79312</v>
      </c>
      <c r="M120" s="18" t="s">
        <v>4071</v>
      </c>
      <c r="AG120" s="7" t="s">
        <v>3675</v>
      </c>
      <c r="AH120" s="8" t="s">
        <v>4072</v>
      </c>
      <c r="AJ120" s="7" t="s">
        <v>3839</v>
      </c>
      <c r="AK120" s="8" t="s">
        <v>4073</v>
      </c>
      <c r="BC120" s="7" t="s">
        <v>3665</v>
      </c>
      <c r="BD120">
        <v>34</v>
      </c>
      <c r="BE120">
        <v>5</v>
      </c>
      <c r="BF120" s="89">
        <v>51163</v>
      </c>
      <c r="BG120" s="8" t="s">
        <v>4072</v>
      </c>
      <c r="BI120" s="7" t="s">
        <v>3896</v>
      </c>
      <c r="BJ120">
        <v>52</v>
      </c>
      <c r="BK120">
        <v>18</v>
      </c>
      <c r="BL120" s="89">
        <v>40280</v>
      </c>
      <c r="BM120" s="8" t="s">
        <v>4073</v>
      </c>
    </row>
    <row r="121" spans="5:65" x14ac:dyDescent="0.3">
      <c r="E121" s="95" t="s">
        <v>3677</v>
      </c>
      <c r="F121" s="226">
        <v>23</v>
      </c>
      <c r="G121" s="227">
        <v>20</v>
      </c>
      <c r="H121" s="228">
        <v>40913</v>
      </c>
      <c r="M121" s="18" t="s">
        <v>4073</v>
      </c>
      <c r="AG121" s="7" t="s">
        <v>3676</v>
      </c>
      <c r="AH121" s="8" t="s">
        <v>4076</v>
      </c>
      <c r="AJ121" s="7" t="s">
        <v>3842</v>
      </c>
      <c r="AK121" s="8" t="s">
        <v>4073</v>
      </c>
      <c r="BC121" s="7" t="s">
        <v>3666</v>
      </c>
      <c r="BD121">
        <v>33</v>
      </c>
      <c r="BE121">
        <v>4</v>
      </c>
      <c r="BF121" s="89">
        <v>84188</v>
      </c>
      <c r="BG121" s="8" t="s">
        <v>4076</v>
      </c>
      <c r="BI121" s="7" t="s">
        <v>3917</v>
      </c>
      <c r="BJ121">
        <v>52</v>
      </c>
      <c r="BK121">
        <v>19</v>
      </c>
      <c r="BL121" s="89">
        <v>33042</v>
      </c>
      <c r="BM121" s="8" t="s">
        <v>4073</v>
      </c>
    </row>
    <row r="122" spans="5:65" x14ac:dyDescent="0.3">
      <c r="E122" s="95" t="s">
        <v>3678</v>
      </c>
      <c r="F122" s="226">
        <v>32</v>
      </c>
      <c r="G122" s="227">
        <v>19</v>
      </c>
      <c r="H122" s="228">
        <v>47448</v>
      </c>
      <c r="M122" s="18" t="s">
        <v>4073</v>
      </c>
      <c r="AG122" s="7" t="s">
        <v>3677</v>
      </c>
      <c r="AH122" s="8" t="s">
        <v>4072</v>
      </c>
      <c r="AJ122" s="7" t="s">
        <v>3851</v>
      </c>
      <c r="AK122" s="8" t="s">
        <v>4073</v>
      </c>
      <c r="BC122" s="7" t="s">
        <v>3667</v>
      </c>
      <c r="BD122">
        <v>57</v>
      </c>
      <c r="BE122">
        <v>18</v>
      </c>
      <c r="BF122" s="89">
        <v>57262</v>
      </c>
      <c r="BG122" s="8" t="s">
        <v>4079</v>
      </c>
      <c r="BI122" s="7" t="s">
        <v>3922</v>
      </c>
      <c r="BJ122">
        <v>46</v>
      </c>
      <c r="BK122">
        <v>20</v>
      </c>
      <c r="BL122" s="89">
        <v>40342</v>
      </c>
      <c r="BM122" s="8" t="s">
        <v>4073</v>
      </c>
    </row>
    <row r="123" spans="5:65" x14ac:dyDescent="0.3">
      <c r="E123" s="95" t="s">
        <v>3679</v>
      </c>
      <c r="F123" s="226">
        <v>30</v>
      </c>
      <c r="G123" s="227">
        <v>19</v>
      </c>
      <c r="H123" s="228">
        <v>71824</v>
      </c>
      <c r="M123" s="18" t="s">
        <v>4073</v>
      </c>
      <c r="AG123" s="7" t="s">
        <v>3678</v>
      </c>
      <c r="AH123" s="8" t="s">
        <v>4072</v>
      </c>
      <c r="AJ123" s="7" t="s">
        <v>3867</v>
      </c>
      <c r="AK123" s="8" t="s">
        <v>4073</v>
      </c>
      <c r="BC123" s="7" t="s">
        <v>3668</v>
      </c>
      <c r="BD123">
        <v>21</v>
      </c>
      <c r="BE123">
        <v>6</v>
      </c>
      <c r="BF123" s="89">
        <v>75325</v>
      </c>
      <c r="BG123" s="8" t="s">
        <v>4076</v>
      </c>
      <c r="BI123" s="7" t="s">
        <v>3925</v>
      </c>
      <c r="BJ123">
        <v>58</v>
      </c>
      <c r="BK123">
        <v>18</v>
      </c>
      <c r="BL123" s="89">
        <v>37479</v>
      </c>
      <c r="BM123" s="8" t="s">
        <v>4073</v>
      </c>
    </row>
    <row r="124" spans="5:65" x14ac:dyDescent="0.3">
      <c r="E124" s="95" t="s">
        <v>3680</v>
      </c>
      <c r="F124" s="226">
        <v>27</v>
      </c>
      <c r="G124" s="227">
        <v>7</v>
      </c>
      <c r="H124" s="228">
        <v>84883</v>
      </c>
      <c r="M124" s="18" t="s">
        <v>4074</v>
      </c>
      <c r="AG124" s="7" t="s">
        <v>3679</v>
      </c>
      <c r="AH124" s="8" t="s">
        <v>4073</v>
      </c>
      <c r="AJ124" s="7" t="s">
        <v>3869</v>
      </c>
      <c r="AK124" s="8" t="s">
        <v>4073</v>
      </c>
      <c r="BC124" s="7" t="s">
        <v>3669</v>
      </c>
      <c r="BD124">
        <v>32</v>
      </c>
      <c r="BE124">
        <v>16</v>
      </c>
      <c r="BF124" s="89">
        <v>84281</v>
      </c>
      <c r="BG124" s="8" t="s">
        <v>4078</v>
      </c>
      <c r="BI124" s="7" t="s">
        <v>3931</v>
      </c>
      <c r="BJ124">
        <v>53</v>
      </c>
      <c r="BK124">
        <v>16</v>
      </c>
      <c r="BL124" s="89">
        <v>37623</v>
      </c>
      <c r="BM124" s="8" t="s">
        <v>4073</v>
      </c>
    </row>
    <row r="125" spans="5:65" x14ac:dyDescent="0.3">
      <c r="E125" s="95" t="s">
        <v>3681</v>
      </c>
      <c r="F125" s="226">
        <v>50</v>
      </c>
      <c r="G125" s="227">
        <v>19</v>
      </c>
      <c r="H125" s="228">
        <v>39872</v>
      </c>
      <c r="M125" s="18" t="s">
        <v>4071</v>
      </c>
      <c r="AG125" s="7" t="s">
        <v>3680</v>
      </c>
      <c r="AH125" s="8" t="s">
        <v>4079</v>
      </c>
      <c r="AJ125" s="7" t="s">
        <v>3870</v>
      </c>
      <c r="AK125" s="8" t="s">
        <v>4073</v>
      </c>
      <c r="BC125" s="7" t="s">
        <v>3670</v>
      </c>
      <c r="BD125">
        <v>34</v>
      </c>
      <c r="BE125">
        <v>16</v>
      </c>
      <c r="BF125" s="89">
        <v>47746</v>
      </c>
      <c r="BG125" s="8" t="s">
        <v>4071</v>
      </c>
      <c r="BI125" s="7" t="s">
        <v>3937</v>
      </c>
      <c r="BJ125">
        <v>53</v>
      </c>
      <c r="BK125">
        <v>14</v>
      </c>
      <c r="BL125" s="89">
        <v>32973</v>
      </c>
      <c r="BM125" s="8" t="s">
        <v>4073</v>
      </c>
    </row>
    <row r="126" spans="5:65" x14ac:dyDescent="0.3">
      <c r="E126" s="95" t="s">
        <v>3682</v>
      </c>
      <c r="F126" s="226">
        <v>56</v>
      </c>
      <c r="G126" s="227">
        <v>16</v>
      </c>
      <c r="H126" s="228">
        <v>76519</v>
      </c>
      <c r="M126" s="18" t="s">
        <v>4071</v>
      </c>
      <c r="AG126" s="7" t="s">
        <v>3681</v>
      </c>
      <c r="AH126" s="8" t="s">
        <v>4071</v>
      </c>
      <c r="AJ126" s="7" t="s">
        <v>3884</v>
      </c>
      <c r="AK126" s="8" t="s">
        <v>4073</v>
      </c>
      <c r="BC126" s="7" t="s">
        <v>3671</v>
      </c>
      <c r="BD126">
        <v>31</v>
      </c>
      <c r="BE126">
        <v>18</v>
      </c>
      <c r="BF126" s="89">
        <v>44719</v>
      </c>
      <c r="BG126" s="8" t="s">
        <v>4071</v>
      </c>
      <c r="BI126" s="7" t="s">
        <v>3949</v>
      </c>
      <c r="BJ126">
        <v>49</v>
      </c>
      <c r="BK126">
        <v>21</v>
      </c>
      <c r="BL126" s="89">
        <v>41260</v>
      </c>
      <c r="BM126" s="8" t="s">
        <v>4073</v>
      </c>
    </row>
    <row r="127" spans="5:65" x14ac:dyDescent="0.3">
      <c r="E127" s="95" t="s">
        <v>3683</v>
      </c>
      <c r="F127" s="226">
        <v>51</v>
      </c>
      <c r="G127" s="227">
        <v>20</v>
      </c>
      <c r="H127" s="228">
        <v>72598</v>
      </c>
      <c r="M127" s="18" t="s">
        <v>4071</v>
      </c>
      <c r="AG127" s="7" t="s">
        <v>3682</v>
      </c>
      <c r="AH127" s="8" t="s">
        <v>4076</v>
      </c>
      <c r="AJ127" s="7" t="s">
        <v>3885</v>
      </c>
      <c r="AK127" s="8" t="s">
        <v>4073</v>
      </c>
      <c r="BC127" s="7" t="s">
        <v>3672</v>
      </c>
      <c r="BD127">
        <v>28</v>
      </c>
      <c r="BE127">
        <v>17</v>
      </c>
      <c r="BF127" s="89">
        <v>44577</v>
      </c>
      <c r="BG127" s="8" t="s">
        <v>4071</v>
      </c>
      <c r="BI127" s="7" t="s">
        <v>3961</v>
      </c>
      <c r="BJ127">
        <v>53</v>
      </c>
      <c r="BK127">
        <v>17</v>
      </c>
      <c r="BL127" s="89">
        <v>41678</v>
      </c>
      <c r="BM127" s="8" t="s">
        <v>4073</v>
      </c>
    </row>
    <row r="128" spans="5:65" x14ac:dyDescent="0.3">
      <c r="E128" s="95" t="s">
        <v>3684</v>
      </c>
      <c r="F128" s="226">
        <v>47</v>
      </c>
      <c r="G128" s="227">
        <v>2</v>
      </c>
      <c r="H128" s="228">
        <v>77082</v>
      </c>
      <c r="M128" s="18" t="s">
        <v>4072</v>
      </c>
      <c r="AG128" s="7" t="s">
        <v>3683</v>
      </c>
      <c r="AH128" s="8" t="s">
        <v>4076</v>
      </c>
      <c r="AJ128" s="7" t="s">
        <v>3894</v>
      </c>
      <c r="AK128" s="8" t="s">
        <v>4073</v>
      </c>
      <c r="BC128" s="7" t="s">
        <v>3673</v>
      </c>
      <c r="BD128">
        <v>58</v>
      </c>
      <c r="BE128">
        <v>6</v>
      </c>
      <c r="BF128" s="89">
        <v>45702</v>
      </c>
      <c r="BG128" s="8" t="s">
        <v>4074</v>
      </c>
      <c r="BI128" s="7" t="s">
        <v>3962</v>
      </c>
      <c r="BJ128">
        <v>54</v>
      </c>
      <c r="BK128">
        <v>20</v>
      </c>
      <c r="BL128" s="89">
        <v>54874</v>
      </c>
      <c r="BM128" s="8" t="s">
        <v>4073</v>
      </c>
    </row>
    <row r="129" spans="5:65" x14ac:dyDescent="0.3">
      <c r="E129" s="95" t="s">
        <v>3685</v>
      </c>
      <c r="F129" s="226">
        <v>54</v>
      </c>
      <c r="G129" s="227">
        <v>17</v>
      </c>
      <c r="H129" s="228">
        <v>44089</v>
      </c>
      <c r="M129" s="18" t="s">
        <v>4071</v>
      </c>
      <c r="AG129" s="7" t="s">
        <v>3684</v>
      </c>
      <c r="AH129" s="8" t="s">
        <v>4077</v>
      </c>
      <c r="AJ129" s="7" t="s">
        <v>3896</v>
      </c>
      <c r="AK129" s="8" t="s">
        <v>4073</v>
      </c>
      <c r="BC129" s="7" t="s">
        <v>3674</v>
      </c>
      <c r="BD129">
        <v>47</v>
      </c>
      <c r="BE129">
        <v>18</v>
      </c>
      <c r="BF129" s="89">
        <v>77946</v>
      </c>
      <c r="BG129" s="8" t="s">
        <v>4073</v>
      </c>
      <c r="BI129" s="7" t="s">
        <v>3968</v>
      </c>
      <c r="BJ129">
        <v>52</v>
      </c>
      <c r="BK129">
        <v>18</v>
      </c>
      <c r="BL129" s="89">
        <v>44391</v>
      </c>
      <c r="BM129" s="8" t="s">
        <v>4073</v>
      </c>
    </row>
    <row r="130" spans="5:65" x14ac:dyDescent="0.3">
      <c r="E130" s="95" t="s">
        <v>3686</v>
      </c>
      <c r="F130" s="226">
        <v>45</v>
      </c>
      <c r="G130" s="227">
        <v>8</v>
      </c>
      <c r="H130" s="228">
        <v>41858</v>
      </c>
      <c r="M130" s="18" t="s">
        <v>4072</v>
      </c>
      <c r="AG130" s="7" t="s">
        <v>3685</v>
      </c>
      <c r="AH130" s="8" t="s">
        <v>4071</v>
      </c>
      <c r="AJ130" s="7" t="s">
        <v>3917</v>
      </c>
      <c r="AK130" s="8" t="s">
        <v>4073</v>
      </c>
      <c r="BC130" s="7" t="s">
        <v>3675</v>
      </c>
      <c r="BD130">
        <v>29</v>
      </c>
      <c r="BE130">
        <v>20</v>
      </c>
      <c r="BF130" s="89">
        <v>42844</v>
      </c>
      <c r="BG130" s="8" t="s">
        <v>4071</v>
      </c>
      <c r="BI130" s="7" t="s">
        <v>3985</v>
      </c>
      <c r="BJ130">
        <v>55</v>
      </c>
      <c r="BK130">
        <v>18</v>
      </c>
      <c r="BL130" s="89">
        <v>47643</v>
      </c>
      <c r="BM130" s="8" t="s">
        <v>4073</v>
      </c>
    </row>
    <row r="131" spans="5:65" x14ac:dyDescent="0.3">
      <c r="E131" s="95" t="s">
        <v>3687</v>
      </c>
      <c r="F131" s="226">
        <v>59</v>
      </c>
      <c r="G131" s="227">
        <v>8</v>
      </c>
      <c r="H131" s="228">
        <v>70991</v>
      </c>
      <c r="M131" s="18" t="s">
        <v>4072</v>
      </c>
      <c r="AG131" s="7" t="s">
        <v>3686</v>
      </c>
      <c r="AH131" s="8" t="s">
        <v>4078</v>
      </c>
      <c r="AJ131" s="7" t="s">
        <v>3922</v>
      </c>
      <c r="AK131" s="8" t="s">
        <v>4073</v>
      </c>
      <c r="BC131" s="7" t="s">
        <v>3676</v>
      </c>
      <c r="BD131">
        <v>51</v>
      </c>
      <c r="BE131">
        <v>20</v>
      </c>
      <c r="BF131" s="89">
        <v>79312</v>
      </c>
      <c r="BG131" s="8" t="s">
        <v>4073</v>
      </c>
      <c r="BI131" s="7" t="s">
        <v>3986</v>
      </c>
      <c r="BJ131">
        <v>52</v>
      </c>
      <c r="BK131">
        <v>17</v>
      </c>
      <c r="BL131" s="89">
        <v>41897</v>
      </c>
      <c r="BM131" s="8" t="s">
        <v>4073</v>
      </c>
    </row>
    <row r="132" spans="5:65" x14ac:dyDescent="0.3">
      <c r="E132" s="95" t="s">
        <v>3688</v>
      </c>
      <c r="F132" s="226">
        <v>24</v>
      </c>
      <c r="G132" s="227">
        <v>9</v>
      </c>
      <c r="H132" s="228">
        <v>39558</v>
      </c>
      <c r="M132" s="18" t="s">
        <v>4074</v>
      </c>
      <c r="AG132" s="7" t="s">
        <v>3687</v>
      </c>
      <c r="AH132" s="8" t="s">
        <v>4077</v>
      </c>
      <c r="AJ132" s="7" t="s">
        <v>3925</v>
      </c>
      <c r="AK132" s="8" t="s">
        <v>4073</v>
      </c>
      <c r="BC132" s="7" t="s">
        <v>3677</v>
      </c>
      <c r="BD132">
        <v>23</v>
      </c>
      <c r="BE132">
        <v>20</v>
      </c>
      <c r="BF132" s="89">
        <v>40913</v>
      </c>
      <c r="BG132" s="8" t="s">
        <v>4071</v>
      </c>
      <c r="BI132" s="7" t="s">
        <v>4000</v>
      </c>
      <c r="BJ132">
        <v>54</v>
      </c>
      <c r="BK132">
        <v>23</v>
      </c>
      <c r="BL132" s="89">
        <v>39579</v>
      </c>
      <c r="BM132" s="8" t="s">
        <v>4073</v>
      </c>
    </row>
    <row r="133" spans="5:65" x14ac:dyDescent="0.3">
      <c r="E133" s="95" t="s">
        <v>3689</v>
      </c>
      <c r="F133" s="226">
        <v>53</v>
      </c>
      <c r="G133" s="227">
        <v>5</v>
      </c>
      <c r="H133" s="228">
        <v>73125</v>
      </c>
      <c r="M133" s="18" t="s">
        <v>4072</v>
      </c>
      <c r="AG133" s="7" t="s">
        <v>3688</v>
      </c>
      <c r="AH133" s="8" t="s">
        <v>4074</v>
      </c>
      <c r="AJ133" s="7" t="s">
        <v>3931</v>
      </c>
      <c r="AK133" s="8" t="s">
        <v>4073</v>
      </c>
      <c r="BC133" s="7" t="s">
        <v>3678</v>
      </c>
      <c r="BD133">
        <v>32</v>
      </c>
      <c r="BE133">
        <v>19</v>
      </c>
      <c r="BF133" s="89">
        <v>47448</v>
      </c>
      <c r="BG133" s="8" t="s">
        <v>4071</v>
      </c>
      <c r="BI133" s="7" t="s">
        <v>4041</v>
      </c>
      <c r="BJ133">
        <v>52</v>
      </c>
      <c r="BK133">
        <v>18</v>
      </c>
      <c r="BL133" s="89">
        <v>40457</v>
      </c>
      <c r="BM133" s="8" t="s">
        <v>4073</v>
      </c>
    </row>
    <row r="134" spans="5:65" x14ac:dyDescent="0.3">
      <c r="E134" s="95" t="s">
        <v>3690</v>
      </c>
      <c r="F134" s="226">
        <v>31</v>
      </c>
      <c r="G134" s="227">
        <v>15</v>
      </c>
      <c r="H134" s="228">
        <v>71896</v>
      </c>
      <c r="M134" s="18" t="s">
        <v>4073</v>
      </c>
      <c r="AG134" s="7" t="s">
        <v>3689</v>
      </c>
      <c r="AH134" s="8" t="s">
        <v>4077</v>
      </c>
      <c r="AJ134" s="7" t="s">
        <v>3937</v>
      </c>
      <c r="AK134" s="8" t="s">
        <v>4073</v>
      </c>
      <c r="BC134" s="7" t="s">
        <v>3679</v>
      </c>
      <c r="BD134">
        <v>30</v>
      </c>
      <c r="BE134">
        <v>19</v>
      </c>
      <c r="BF134" s="89">
        <v>71824</v>
      </c>
      <c r="BG134" s="8" t="s">
        <v>4078</v>
      </c>
      <c r="BI134" s="7" t="s">
        <v>4043</v>
      </c>
      <c r="BJ134">
        <v>44</v>
      </c>
      <c r="BK134">
        <v>20</v>
      </c>
      <c r="BL134" s="89">
        <v>52626</v>
      </c>
      <c r="BM134" s="8" t="s">
        <v>4073</v>
      </c>
    </row>
    <row r="135" spans="5:65" x14ac:dyDescent="0.3">
      <c r="E135" s="95" t="s">
        <v>3691</v>
      </c>
      <c r="F135" s="226">
        <v>28</v>
      </c>
      <c r="G135" s="227">
        <v>19</v>
      </c>
      <c r="H135" s="228">
        <v>40663</v>
      </c>
      <c r="M135" s="18" t="s">
        <v>4073</v>
      </c>
      <c r="AG135" s="7" t="s">
        <v>3690</v>
      </c>
      <c r="AH135" s="8" t="s">
        <v>4073</v>
      </c>
      <c r="AJ135" s="7" t="s">
        <v>3949</v>
      </c>
      <c r="AK135" s="8" t="s">
        <v>4073</v>
      </c>
      <c r="BC135" s="7" t="s">
        <v>3680</v>
      </c>
      <c r="BD135">
        <v>27</v>
      </c>
      <c r="BE135">
        <v>7</v>
      </c>
      <c r="BF135" s="89">
        <v>84883</v>
      </c>
      <c r="BG135" s="8" t="s">
        <v>4076</v>
      </c>
      <c r="BI135" s="7" t="s">
        <v>4055</v>
      </c>
      <c r="BJ135">
        <v>55</v>
      </c>
      <c r="BK135">
        <v>23</v>
      </c>
      <c r="BL135" s="89">
        <v>31152</v>
      </c>
      <c r="BM135" s="8" t="s">
        <v>4073</v>
      </c>
    </row>
    <row r="136" spans="5:65" x14ac:dyDescent="0.3">
      <c r="E136" s="95" t="s">
        <v>3692</v>
      </c>
      <c r="F136" s="226">
        <v>26</v>
      </c>
      <c r="G136" s="227">
        <v>18</v>
      </c>
      <c r="H136" s="228">
        <v>38423</v>
      </c>
      <c r="M136" s="18" t="s">
        <v>4073</v>
      </c>
      <c r="AG136" s="7" t="s">
        <v>3691</v>
      </c>
      <c r="AH136" s="8" t="s">
        <v>4072</v>
      </c>
      <c r="AJ136" s="7" t="s">
        <v>3961</v>
      </c>
      <c r="AK136" s="8" t="s">
        <v>4073</v>
      </c>
      <c r="BC136" s="7" t="s">
        <v>3681</v>
      </c>
      <c r="BD136">
        <v>50</v>
      </c>
      <c r="BE136">
        <v>19</v>
      </c>
      <c r="BF136" s="89">
        <v>39872</v>
      </c>
      <c r="BG136" s="8" t="s">
        <v>4079</v>
      </c>
      <c r="BI136" s="7" t="s">
        <v>4056</v>
      </c>
      <c r="BJ136">
        <v>57</v>
      </c>
      <c r="BK136">
        <v>17</v>
      </c>
      <c r="BL136" s="89">
        <v>50612</v>
      </c>
      <c r="BM136" s="8" t="s">
        <v>4073</v>
      </c>
    </row>
    <row r="137" spans="5:65" x14ac:dyDescent="0.3">
      <c r="E137" s="95" t="s">
        <v>3693</v>
      </c>
      <c r="F137" s="226">
        <v>29</v>
      </c>
      <c r="G137" s="227">
        <v>6</v>
      </c>
      <c r="H137" s="228">
        <v>45578</v>
      </c>
      <c r="M137" s="18" t="s">
        <v>4074</v>
      </c>
      <c r="AG137" s="7" t="s">
        <v>3692</v>
      </c>
      <c r="AH137" s="8" t="s">
        <v>4072</v>
      </c>
      <c r="AJ137" s="7" t="s">
        <v>3962</v>
      </c>
      <c r="AK137" s="8" t="s">
        <v>4073</v>
      </c>
      <c r="BC137" s="7" t="s">
        <v>3682</v>
      </c>
      <c r="BD137">
        <v>56</v>
      </c>
      <c r="BE137">
        <v>16</v>
      </c>
      <c r="BF137" s="89">
        <v>76519</v>
      </c>
      <c r="BG137" s="8" t="s">
        <v>4073</v>
      </c>
      <c r="BI137" s="7" t="s">
        <v>4057</v>
      </c>
      <c r="BJ137">
        <v>54</v>
      </c>
      <c r="BK137">
        <v>16</v>
      </c>
      <c r="BL137" s="89">
        <v>31758</v>
      </c>
      <c r="BM137" s="8" t="s">
        <v>4073</v>
      </c>
    </row>
    <row r="138" spans="5:65" x14ac:dyDescent="0.3">
      <c r="E138" s="95" t="s">
        <v>3694</v>
      </c>
      <c r="F138" s="226">
        <v>32</v>
      </c>
      <c r="G138" s="227">
        <v>4</v>
      </c>
      <c r="H138" s="228">
        <v>38805</v>
      </c>
      <c r="M138" s="18" t="s">
        <v>4074</v>
      </c>
      <c r="AG138" s="7" t="s">
        <v>3693</v>
      </c>
      <c r="AH138" s="8" t="s">
        <v>4074</v>
      </c>
      <c r="AJ138" s="7" t="s">
        <v>3968</v>
      </c>
      <c r="AK138" s="8" t="s">
        <v>4073</v>
      </c>
      <c r="BC138" s="7" t="s">
        <v>3683</v>
      </c>
      <c r="BD138">
        <v>51</v>
      </c>
      <c r="BE138">
        <v>20</v>
      </c>
      <c r="BF138" s="89">
        <v>72598</v>
      </c>
      <c r="BG138" s="8" t="s">
        <v>4073</v>
      </c>
      <c r="BI138" s="7" t="s">
        <v>4058</v>
      </c>
      <c r="BJ138">
        <v>43</v>
      </c>
      <c r="BK138">
        <v>19</v>
      </c>
      <c r="BL138" s="89">
        <v>48679</v>
      </c>
      <c r="BM138" s="8" t="s">
        <v>4073</v>
      </c>
    </row>
    <row r="139" spans="5:65" x14ac:dyDescent="0.3">
      <c r="E139" s="95" t="s">
        <v>3695</v>
      </c>
      <c r="F139" s="226">
        <v>26</v>
      </c>
      <c r="G139" s="227">
        <v>18</v>
      </c>
      <c r="H139" s="228">
        <v>43467</v>
      </c>
      <c r="M139" s="18" t="s">
        <v>4073</v>
      </c>
      <c r="AG139" s="7" t="s">
        <v>3694</v>
      </c>
      <c r="AH139" s="8" t="s">
        <v>4074</v>
      </c>
      <c r="AJ139" s="7" t="s">
        <v>3985</v>
      </c>
      <c r="AK139" s="8" t="s">
        <v>4073</v>
      </c>
      <c r="BC139" s="7" t="s">
        <v>3684</v>
      </c>
      <c r="BD139">
        <v>47</v>
      </c>
      <c r="BE139">
        <v>2</v>
      </c>
      <c r="BF139" s="89">
        <v>77082</v>
      </c>
      <c r="BG139" s="8" t="s">
        <v>4077</v>
      </c>
      <c r="BI139" s="7" t="s">
        <v>3586</v>
      </c>
      <c r="BJ139">
        <v>26</v>
      </c>
      <c r="BK139">
        <v>7</v>
      </c>
      <c r="BL139" s="89">
        <v>80528</v>
      </c>
      <c r="BM139" s="8" t="s">
        <v>4074</v>
      </c>
    </row>
    <row r="140" spans="5:65" x14ac:dyDescent="0.3">
      <c r="E140" s="95" t="s">
        <v>3696</v>
      </c>
      <c r="F140" s="226">
        <v>30</v>
      </c>
      <c r="G140" s="227">
        <v>8</v>
      </c>
      <c r="H140" s="228">
        <v>73970</v>
      </c>
      <c r="M140" s="18" t="s">
        <v>4074</v>
      </c>
      <c r="AG140" s="7" t="s">
        <v>3695</v>
      </c>
      <c r="AH140" s="8" t="s">
        <v>4072</v>
      </c>
      <c r="AJ140" s="7" t="s">
        <v>3986</v>
      </c>
      <c r="AK140" s="8" t="s">
        <v>4073</v>
      </c>
      <c r="BC140" s="7" t="s">
        <v>3685</v>
      </c>
      <c r="BD140">
        <v>54</v>
      </c>
      <c r="BE140">
        <v>17</v>
      </c>
      <c r="BF140" s="89">
        <v>44089</v>
      </c>
      <c r="BG140" s="8" t="s">
        <v>4079</v>
      </c>
      <c r="BI140" s="7" t="s">
        <v>3606</v>
      </c>
      <c r="BJ140">
        <v>35</v>
      </c>
      <c r="BK140">
        <v>4</v>
      </c>
      <c r="BL140" s="89">
        <v>79282</v>
      </c>
      <c r="BM140" s="8" t="s">
        <v>4074</v>
      </c>
    </row>
    <row r="141" spans="5:65" x14ac:dyDescent="0.3">
      <c r="E141" s="95" t="s">
        <v>3697</v>
      </c>
      <c r="F141" s="226">
        <v>26</v>
      </c>
      <c r="G141" s="227">
        <v>4</v>
      </c>
      <c r="H141" s="228">
        <v>45215</v>
      </c>
      <c r="M141" s="18" t="s">
        <v>4074</v>
      </c>
      <c r="AG141" s="7" t="s">
        <v>3696</v>
      </c>
      <c r="AH141" s="8" t="s">
        <v>4079</v>
      </c>
      <c r="AJ141" s="7" t="s">
        <v>4000</v>
      </c>
      <c r="AK141" s="8" t="s">
        <v>4073</v>
      </c>
      <c r="BC141" s="7" t="s">
        <v>3686</v>
      </c>
      <c r="BD141">
        <v>45</v>
      </c>
      <c r="BE141">
        <v>8</v>
      </c>
      <c r="BF141" s="89">
        <v>41858</v>
      </c>
      <c r="BG141" s="8" t="s">
        <v>4074</v>
      </c>
      <c r="BI141" s="7" t="s">
        <v>3607</v>
      </c>
      <c r="BJ141">
        <v>26</v>
      </c>
      <c r="BK141">
        <v>5</v>
      </c>
      <c r="BL141" s="89">
        <v>78237</v>
      </c>
      <c r="BM141" s="8" t="s">
        <v>4074</v>
      </c>
    </row>
    <row r="142" spans="5:65" x14ac:dyDescent="0.3">
      <c r="E142" s="95" t="s">
        <v>3698</v>
      </c>
      <c r="F142" s="226">
        <v>31</v>
      </c>
      <c r="G142" s="227">
        <v>10</v>
      </c>
      <c r="H142" s="228">
        <v>85618</v>
      </c>
      <c r="M142" s="18" t="s">
        <v>4074</v>
      </c>
      <c r="AG142" s="7" t="s">
        <v>3697</v>
      </c>
      <c r="AH142" s="8" t="s">
        <v>4074</v>
      </c>
      <c r="AJ142" s="7" t="s">
        <v>4041</v>
      </c>
      <c r="AK142" s="8" t="s">
        <v>4073</v>
      </c>
      <c r="BC142" s="7" t="s">
        <v>3687</v>
      </c>
      <c r="BD142">
        <v>59</v>
      </c>
      <c r="BE142">
        <v>8</v>
      </c>
      <c r="BF142" s="89">
        <v>70991</v>
      </c>
      <c r="BG142" s="8" t="s">
        <v>4077</v>
      </c>
      <c r="BI142" s="7" t="s">
        <v>3612</v>
      </c>
      <c r="BJ142">
        <v>33</v>
      </c>
      <c r="BK142">
        <v>6</v>
      </c>
      <c r="BL142" s="89">
        <v>75514</v>
      </c>
      <c r="BM142" s="8" t="s">
        <v>4074</v>
      </c>
    </row>
    <row r="143" spans="5:65" x14ac:dyDescent="0.3">
      <c r="E143" s="95" t="s">
        <v>3699</v>
      </c>
      <c r="F143" s="226">
        <v>22</v>
      </c>
      <c r="G143" s="227">
        <v>13</v>
      </c>
      <c r="H143" s="228">
        <v>42668</v>
      </c>
      <c r="M143" s="18" t="s">
        <v>4073</v>
      </c>
      <c r="AG143" s="7" t="s">
        <v>3698</v>
      </c>
      <c r="AH143" s="8" t="s">
        <v>4079</v>
      </c>
      <c r="AJ143" s="7" t="s">
        <v>4043</v>
      </c>
      <c r="AK143" s="8" t="s">
        <v>4073</v>
      </c>
      <c r="BC143" s="7" t="s">
        <v>3688</v>
      </c>
      <c r="BD143">
        <v>24</v>
      </c>
      <c r="BE143">
        <v>9</v>
      </c>
      <c r="BF143" s="89">
        <v>39558</v>
      </c>
      <c r="BG143" s="8" t="s">
        <v>4072</v>
      </c>
      <c r="BI143" s="7" t="s">
        <v>3613</v>
      </c>
      <c r="BJ143">
        <v>32</v>
      </c>
      <c r="BK143">
        <v>3</v>
      </c>
      <c r="BL143" s="89">
        <v>76820</v>
      </c>
      <c r="BM143" s="8" t="s">
        <v>4074</v>
      </c>
    </row>
    <row r="144" spans="5:65" x14ac:dyDescent="0.3">
      <c r="E144" s="95" t="s">
        <v>3700</v>
      </c>
      <c r="F144" s="226">
        <v>60</v>
      </c>
      <c r="G144" s="227">
        <v>9</v>
      </c>
      <c r="H144" s="228">
        <v>39188</v>
      </c>
      <c r="M144" s="18" t="s">
        <v>4072</v>
      </c>
      <c r="AG144" s="7" t="s">
        <v>3699</v>
      </c>
      <c r="AH144" s="8" t="s">
        <v>4072</v>
      </c>
      <c r="AJ144" s="7" t="s">
        <v>4055</v>
      </c>
      <c r="AK144" s="8" t="s">
        <v>4073</v>
      </c>
      <c r="BC144" s="7" t="s">
        <v>3689</v>
      </c>
      <c r="BD144">
        <v>53</v>
      </c>
      <c r="BE144">
        <v>5</v>
      </c>
      <c r="BF144" s="89">
        <v>73125</v>
      </c>
      <c r="BG144" s="8" t="s">
        <v>4077</v>
      </c>
      <c r="BI144" s="7" t="s">
        <v>3616</v>
      </c>
      <c r="BJ144">
        <v>23</v>
      </c>
      <c r="BK144">
        <v>6</v>
      </c>
      <c r="BL144" s="89">
        <v>82006</v>
      </c>
      <c r="BM144" s="8" t="s">
        <v>4074</v>
      </c>
    </row>
    <row r="145" spans="5:65" x14ac:dyDescent="0.3">
      <c r="E145" s="95" t="s">
        <v>3701</v>
      </c>
      <c r="F145" s="226">
        <v>54</v>
      </c>
      <c r="G145" s="227">
        <v>5</v>
      </c>
      <c r="H145" s="228">
        <v>67508</v>
      </c>
      <c r="M145" s="18" t="s">
        <v>4072</v>
      </c>
      <c r="AG145" s="7" t="s">
        <v>3700</v>
      </c>
      <c r="AH145" s="8" t="s">
        <v>4078</v>
      </c>
      <c r="AJ145" s="7" t="s">
        <v>4056</v>
      </c>
      <c r="AK145" s="8" t="s">
        <v>4073</v>
      </c>
      <c r="BC145" s="7" t="s">
        <v>3690</v>
      </c>
      <c r="BD145">
        <v>31</v>
      </c>
      <c r="BE145">
        <v>15</v>
      </c>
      <c r="BF145" s="89">
        <v>71896</v>
      </c>
      <c r="BG145" s="8" t="s">
        <v>4078</v>
      </c>
      <c r="BI145" s="7" t="s">
        <v>3617</v>
      </c>
      <c r="BJ145">
        <v>28</v>
      </c>
      <c r="BK145">
        <v>7</v>
      </c>
      <c r="BL145" s="89">
        <v>83982</v>
      </c>
      <c r="BM145" s="8" t="s">
        <v>4074</v>
      </c>
    </row>
    <row r="146" spans="5:65" x14ac:dyDescent="0.3">
      <c r="E146" s="95" t="s">
        <v>3702</v>
      </c>
      <c r="F146" s="226">
        <v>29</v>
      </c>
      <c r="G146" s="227">
        <v>18</v>
      </c>
      <c r="H146" s="228">
        <v>50059</v>
      </c>
      <c r="M146" s="18" t="s">
        <v>4073</v>
      </c>
      <c r="AG146" s="7" t="s">
        <v>3701</v>
      </c>
      <c r="AH146" s="8" t="s">
        <v>4077</v>
      </c>
      <c r="AJ146" s="7" t="s">
        <v>4057</v>
      </c>
      <c r="AK146" s="8" t="s">
        <v>4073</v>
      </c>
      <c r="BC146" s="7" t="s">
        <v>3691</v>
      </c>
      <c r="BD146">
        <v>28</v>
      </c>
      <c r="BE146">
        <v>19</v>
      </c>
      <c r="BF146" s="89">
        <v>40663</v>
      </c>
      <c r="BG146" s="8" t="s">
        <v>4071</v>
      </c>
      <c r="BI146" s="7" t="s">
        <v>3652</v>
      </c>
      <c r="BJ146">
        <v>23</v>
      </c>
      <c r="BK146">
        <v>5</v>
      </c>
      <c r="BL146" s="89">
        <v>87485</v>
      </c>
      <c r="BM146" s="8" t="s">
        <v>4074</v>
      </c>
    </row>
    <row r="147" spans="5:65" x14ac:dyDescent="0.3">
      <c r="E147" s="95" t="s">
        <v>3703</v>
      </c>
      <c r="F147" s="226">
        <v>26</v>
      </c>
      <c r="G147" s="227">
        <v>5</v>
      </c>
      <c r="H147" s="228">
        <v>84456</v>
      </c>
      <c r="M147" s="18" t="s">
        <v>4074</v>
      </c>
      <c r="AG147" s="7" t="s">
        <v>3702</v>
      </c>
      <c r="AH147" s="8" t="s">
        <v>4072</v>
      </c>
      <c r="AJ147" s="7" t="s">
        <v>4058</v>
      </c>
      <c r="AK147" s="8" t="s">
        <v>4073</v>
      </c>
      <c r="BC147" s="7" t="s">
        <v>3692</v>
      </c>
      <c r="BD147">
        <v>26</v>
      </c>
      <c r="BE147">
        <v>18</v>
      </c>
      <c r="BF147" s="89">
        <v>38423</v>
      </c>
      <c r="BG147" s="8" t="s">
        <v>4071</v>
      </c>
      <c r="BI147" s="7" t="s">
        <v>3653</v>
      </c>
      <c r="BJ147">
        <v>33</v>
      </c>
      <c r="BK147">
        <v>3</v>
      </c>
      <c r="BL147" s="89">
        <v>80448</v>
      </c>
      <c r="BM147" s="8" t="s">
        <v>4074</v>
      </c>
    </row>
    <row r="148" spans="5:65" x14ac:dyDescent="0.3">
      <c r="E148" s="95" t="s">
        <v>3704</v>
      </c>
      <c r="F148" s="226">
        <v>54</v>
      </c>
      <c r="G148" s="227">
        <v>7</v>
      </c>
      <c r="H148" s="228">
        <v>53479</v>
      </c>
      <c r="M148" s="18" t="s">
        <v>4072</v>
      </c>
      <c r="AG148" s="7" t="s">
        <v>3703</v>
      </c>
      <c r="AH148" s="8" t="s">
        <v>4079</v>
      </c>
      <c r="AJ148" s="7" t="s">
        <v>3583</v>
      </c>
      <c r="AK148" s="8" t="s">
        <v>4074</v>
      </c>
      <c r="BC148" s="7" t="s">
        <v>3693</v>
      </c>
      <c r="BD148">
        <v>29</v>
      </c>
      <c r="BE148">
        <v>6</v>
      </c>
      <c r="BF148" s="89">
        <v>45578</v>
      </c>
      <c r="BG148" s="8" t="s">
        <v>4072</v>
      </c>
      <c r="BI148" s="7" t="s">
        <v>3666</v>
      </c>
      <c r="BJ148">
        <v>33</v>
      </c>
      <c r="BK148">
        <v>4</v>
      </c>
      <c r="BL148" s="89">
        <v>84188</v>
      </c>
      <c r="BM148" s="8" t="s">
        <v>4074</v>
      </c>
    </row>
    <row r="149" spans="5:65" x14ac:dyDescent="0.3">
      <c r="E149" s="95" t="s">
        <v>3705</v>
      </c>
      <c r="F149" s="226">
        <v>48</v>
      </c>
      <c r="G149" s="227">
        <v>4</v>
      </c>
      <c r="H149" s="228">
        <v>36201</v>
      </c>
      <c r="M149" s="18" t="s">
        <v>4072</v>
      </c>
      <c r="AG149" s="7" t="s">
        <v>3704</v>
      </c>
      <c r="AH149" s="8" t="s">
        <v>4078</v>
      </c>
      <c r="AJ149" s="7" t="s">
        <v>3596</v>
      </c>
      <c r="AK149" s="8" t="s">
        <v>4074</v>
      </c>
      <c r="BC149" s="7" t="s">
        <v>3694</v>
      </c>
      <c r="BD149">
        <v>32</v>
      </c>
      <c r="BE149">
        <v>4</v>
      </c>
      <c r="BF149" s="89">
        <v>38805</v>
      </c>
      <c r="BG149" s="8" t="s">
        <v>4072</v>
      </c>
      <c r="BI149" s="7" t="s">
        <v>3668</v>
      </c>
      <c r="BJ149">
        <v>21</v>
      </c>
      <c r="BK149">
        <v>6</v>
      </c>
      <c r="BL149" s="89">
        <v>75325</v>
      </c>
      <c r="BM149" s="8" t="s">
        <v>4074</v>
      </c>
    </row>
    <row r="150" spans="5:65" x14ac:dyDescent="0.3">
      <c r="E150" s="95" t="s">
        <v>3706</v>
      </c>
      <c r="F150" s="226">
        <v>29</v>
      </c>
      <c r="G150" s="227">
        <v>17</v>
      </c>
      <c r="H150" s="228">
        <v>43023</v>
      </c>
      <c r="M150" s="18" t="s">
        <v>4073</v>
      </c>
      <c r="AG150" s="7" t="s">
        <v>3705</v>
      </c>
      <c r="AH150" s="8" t="s">
        <v>4078</v>
      </c>
      <c r="AJ150" s="7" t="s">
        <v>3610</v>
      </c>
      <c r="AK150" s="8" t="s">
        <v>4074</v>
      </c>
      <c r="BC150" s="7" t="s">
        <v>3695</v>
      </c>
      <c r="BD150">
        <v>26</v>
      </c>
      <c r="BE150">
        <v>18</v>
      </c>
      <c r="BF150" s="89">
        <v>43467</v>
      </c>
      <c r="BG150" s="8" t="s">
        <v>4071</v>
      </c>
      <c r="BI150" s="7" t="s">
        <v>3680</v>
      </c>
      <c r="BJ150">
        <v>27</v>
      </c>
      <c r="BK150">
        <v>7</v>
      </c>
      <c r="BL150" s="89">
        <v>84883</v>
      </c>
      <c r="BM150" s="8" t="s">
        <v>4074</v>
      </c>
    </row>
    <row r="151" spans="5:65" x14ac:dyDescent="0.3">
      <c r="E151" s="95" t="s">
        <v>3707</v>
      </c>
      <c r="F151" s="226">
        <v>30</v>
      </c>
      <c r="G151" s="227">
        <v>7</v>
      </c>
      <c r="H151" s="228">
        <v>74033</v>
      </c>
      <c r="M151" s="18" t="s">
        <v>4074</v>
      </c>
      <c r="AG151" s="7" t="s">
        <v>3706</v>
      </c>
      <c r="AH151" s="8" t="s">
        <v>4072</v>
      </c>
      <c r="AJ151" s="7" t="s">
        <v>3629</v>
      </c>
      <c r="AK151" s="8" t="s">
        <v>4074</v>
      </c>
      <c r="BC151" s="7" t="s">
        <v>3696</v>
      </c>
      <c r="BD151">
        <v>30</v>
      </c>
      <c r="BE151">
        <v>8</v>
      </c>
      <c r="BF151" s="89">
        <v>73970</v>
      </c>
      <c r="BG151" s="8" t="s">
        <v>4076</v>
      </c>
      <c r="BI151" s="7" t="s">
        <v>3696</v>
      </c>
      <c r="BJ151">
        <v>30</v>
      </c>
      <c r="BK151">
        <v>8</v>
      </c>
      <c r="BL151" s="89">
        <v>73970</v>
      </c>
      <c r="BM151" s="8" t="s">
        <v>4074</v>
      </c>
    </row>
    <row r="152" spans="5:65" x14ac:dyDescent="0.3">
      <c r="E152" s="95" t="s">
        <v>3708</v>
      </c>
      <c r="F152" s="226">
        <v>30</v>
      </c>
      <c r="G152" s="227">
        <v>7</v>
      </c>
      <c r="H152" s="228">
        <v>87588</v>
      </c>
      <c r="M152" s="18" t="s">
        <v>4074</v>
      </c>
      <c r="AG152" s="7" t="s">
        <v>3707</v>
      </c>
      <c r="AH152" s="8" t="s">
        <v>4079</v>
      </c>
      <c r="AJ152" s="7" t="s">
        <v>3632</v>
      </c>
      <c r="AK152" s="8" t="s">
        <v>4074</v>
      </c>
      <c r="BC152" s="7" t="s">
        <v>3697</v>
      </c>
      <c r="BD152">
        <v>26</v>
      </c>
      <c r="BE152">
        <v>4</v>
      </c>
      <c r="BF152" s="89">
        <v>45215</v>
      </c>
      <c r="BG152" s="8" t="s">
        <v>4072</v>
      </c>
      <c r="BI152" s="7" t="s">
        <v>3698</v>
      </c>
      <c r="BJ152">
        <v>31</v>
      </c>
      <c r="BK152">
        <v>10</v>
      </c>
      <c r="BL152" s="89">
        <v>85618</v>
      </c>
      <c r="BM152" s="8" t="s">
        <v>4074</v>
      </c>
    </row>
    <row r="153" spans="5:65" x14ac:dyDescent="0.3">
      <c r="E153" s="95" t="s">
        <v>3709</v>
      </c>
      <c r="F153" s="226">
        <v>55</v>
      </c>
      <c r="G153" s="227">
        <v>16</v>
      </c>
      <c r="H153" s="228">
        <v>37775</v>
      </c>
      <c r="M153" s="18" t="s">
        <v>4071</v>
      </c>
      <c r="AG153" s="7" t="s">
        <v>3708</v>
      </c>
      <c r="AH153" s="8" t="s">
        <v>4079</v>
      </c>
      <c r="AJ153" s="7" t="s">
        <v>3638</v>
      </c>
      <c r="AK153" s="8" t="s">
        <v>4074</v>
      </c>
      <c r="BC153" s="7" t="s">
        <v>3698</v>
      </c>
      <c r="BD153">
        <v>31</v>
      </c>
      <c r="BE153">
        <v>10</v>
      </c>
      <c r="BF153" s="89">
        <v>85618</v>
      </c>
      <c r="BG153" s="8" t="s">
        <v>4076</v>
      </c>
      <c r="BI153" s="7" t="s">
        <v>3703</v>
      </c>
      <c r="BJ153">
        <v>26</v>
      </c>
      <c r="BK153">
        <v>5</v>
      </c>
      <c r="BL153" s="89">
        <v>84456</v>
      </c>
      <c r="BM153" s="8" t="s">
        <v>4074</v>
      </c>
    </row>
    <row r="154" spans="5:65" x14ac:dyDescent="0.3">
      <c r="E154" s="95" t="s">
        <v>3710</v>
      </c>
      <c r="F154" s="226">
        <v>31</v>
      </c>
      <c r="G154" s="227">
        <v>5</v>
      </c>
      <c r="H154" s="228">
        <v>78904</v>
      </c>
      <c r="M154" s="18" t="s">
        <v>4074</v>
      </c>
      <c r="AG154" s="7" t="s">
        <v>3709</v>
      </c>
      <c r="AH154" s="8" t="s">
        <v>4071</v>
      </c>
      <c r="AJ154" s="7" t="s">
        <v>3657</v>
      </c>
      <c r="AK154" s="8" t="s">
        <v>4074</v>
      </c>
      <c r="BC154" s="7" t="s">
        <v>3699</v>
      </c>
      <c r="BD154">
        <v>22</v>
      </c>
      <c r="BE154">
        <v>13</v>
      </c>
      <c r="BF154" s="89">
        <v>42668</v>
      </c>
      <c r="BG154" s="8" t="s">
        <v>4071</v>
      </c>
      <c r="BI154" s="7" t="s">
        <v>3707</v>
      </c>
      <c r="BJ154">
        <v>30</v>
      </c>
      <c r="BK154">
        <v>7</v>
      </c>
      <c r="BL154" s="89">
        <v>74033</v>
      </c>
      <c r="BM154" s="8" t="s">
        <v>4074</v>
      </c>
    </row>
    <row r="155" spans="5:65" x14ac:dyDescent="0.3">
      <c r="E155" s="95" t="s">
        <v>3711</v>
      </c>
      <c r="F155" s="226">
        <v>58</v>
      </c>
      <c r="G155" s="227">
        <v>13</v>
      </c>
      <c r="H155" s="228">
        <v>82377</v>
      </c>
      <c r="M155" s="18" t="s">
        <v>4071</v>
      </c>
      <c r="AG155" s="7" t="s">
        <v>3710</v>
      </c>
      <c r="AH155" s="8" t="s">
        <v>4079</v>
      </c>
      <c r="AJ155" s="7" t="s">
        <v>3663</v>
      </c>
      <c r="AK155" s="8" t="s">
        <v>4074</v>
      </c>
      <c r="BC155" s="7" t="s">
        <v>3700</v>
      </c>
      <c r="BD155">
        <v>60</v>
      </c>
      <c r="BE155">
        <v>9</v>
      </c>
      <c r="BF155" s="89">
        <v>39188</v>
      </c>
      <c r="BG155" s="8" t="s">
        <v>4074</v>
      </c>
      <c r="BI155" s="7" t="s">
        <v>3708</v>
      </c>
      <c r="BJ155">
        <v>30</v>
      </c>
      <c r="BK155">
        <v>7</v>
      </c>
      <c r="BL155" s="89">
        <v>87588</v>
      </c>
      <c r="BM155" s="8" t="s">
        <v>4074</v>
      </c>
    </row>
    <row r="156" spans="5:65" x14ac:dyDescent="0.3">
      <c r="E156" s="95" t="s">
        <v>3712</v>
      </c>
      <c r="F156" s="226">
        <v>24</v>
      </c>
      <c r="G156" s="227">
        <v>19</v>
      </c>
      <c r="H156" s="228">
        <v>47579</v>
      </c>
      <c r="M156" s="18" t="s">
        <v>4073</v>
      </c>
      <c r="AG156" s="7" t="s">
        <v>3711</v>
      </c>
      <c r="AH156" s="8" t="s">
        <v>4076</v>
      </c>
      <c r="AJ156" s="7" t="s">
        <v>3670</v>
      </c>
      <c r="AK156" s="8" t="s">
        <v>4074</v>
      </c>
      <c r="BC156" s="7" t="s">
        <v>3701</v>
      </c>
      <c r="BD156">
        <v>54</v>
      </c>
      <c r="BE156">
        <v>5</v>
      </c>
      <c r="BF156" s="89">
        <v>67508</v>
      </c>
      <c r="BG156" s="8" t="s">
        <v>4077</v>
      </c>
      <c r="BI156" s="7" t="s">
        <v>3710</v>
      </c>
      <c r="BJ156">
        <v>31</v>
      </c>
      <c r="BK156">
        <v>5</v>
      </c>
      <c r="BL156" s="89">
        <v>78904</v>
      </c>
      <c r="BM156" s="8" t="s">
        <v>4074</v>
      </c>
    </row>
    <row r="157" spans="5:65" x14ac:dyDescent="0.3">
      <c r="E157" s="95" t="s">
        <v>3713</v>
      </c>
      <c r="F157" s="226">
        <v>23</v>
      </c>
      <c r="G157" s="227">
        <v>19</v>
      </c>
      <c r="H157" s="228">
        <v>44949</v>
      </c>
      <c r="M157" s="18" t="s">
        <v>4073</v>
      </c>
      <c r="AG157" s="7" t="s">
        <v>3712</v>
      </c>
      <c r="AH157" s="8" t="s">
        <v>4072</v>
      </c>
      <c r="AJ157" s="7" t="s">
        <v>3671</v>
      </c>
      <c r="AK157" s="8" t="s">
        <v>4074</v>
      </c>
      <c r="BC157" s="7" t="s">
        <v>3702</v>
      </c>
      <c r="BD157">
        <v>29</v>
      </c>
      <c r="BE157">
        <v>18</v>
      </c>
      <c r="BF157" s="89">
        <v>50059</v>
      </c>
      <c r="BG157" s="8" t="s">
        <v>4071</v>
      </c>
      <c r="BI157" s="7" t="s">
        <v>3732</v>
      </c>
      <c r="BJ157">
        <v>23</v>
      </c>
      <c r="BK157">
        <v>6</v>
      </c>
      <c r="BL157" s="89">
        <v>79415</v>
      </c>
      <c r="BM157" s="8" t="s">
        <v>4074</v>
      </c>
    </row>
    <row r="158" spans="5:65" x14ac:dyDescent="0.3">
      <c r="E158" s="95" t="s">
        <v>3714</v>
      </c>
      <c r="F158" s="226">
        <v>23</v>
      </c>
      <c r="G158" s="227">
        <v>17</v>
      </c>
      <c r="H158" s="228">
        <v>40939</v>
      </c>
      <c r="M158" s="18" t="s">
        <v>4073</v>
      </c>
      <c r="AG158" s="7" t="s">
        <v>3713</v>
      </c>
      <c r="AH158" s="8" t="s">
        <v>4072</v>
      </c>
      <c r="AJ158" s="7" t="s">
        <v>3672</v>
      </c>
      <c r="AK158" s="8" t="s">
        <v>4074</v>
      </c>
      <c r="BC158" s="7" t="s">
        <v>3703</v>
      </c>
      <c r="BD158">
        <v>26</v>
      </c>
      <c r="BE158">
        <v>5</v>
      </c>
      <c r="BF158" s="89">
        <v>84456</v>
      </c>
      <c r="BG158" s="8" t="s">
        <v>4076</v>
      </c>
      <c r="BI158" s="7" t="s">
        <v>3741</v>
      </c>
      <c r="BJ158">
        <v>23</v>
      </c>
      <c r="BK158">
        <v>10</v>
      </c>
      <c r="BL158" s="89">
        <v>68695</v>
      </c>
      <c r="BM158" s="8" t="s">
        <v>4074</v>
      </c>
    </row>
    <row r="159" spans="5:65" x14ac:dyDescent="0.3">
      <c r="E159" s="95" t="s">
        <v>3715</v>
      </c>
      <c r="F159" s="226">
        <v>53</v>
      </c>
      <c r="G159" s="227">
        <v>17</v>
      </c>
      <c r="H159" s="228">
        <v>37233</v>
      </c>
      <c r="M159" s="18" t="s">
        <v>4071</v>
      </c>
      <c r="AG159" s="7" t="s">
        <v>3714</v>
      </c>
      <c r="AH159" s="8" t="s">
        <v>4072</v>
      </c>
      <c r="AJ159" s="7" t="s">
        <v>3675</v>
      </c>
      <c r="AK159" s="8" t="s">
        <v>4074</v>
      </c>
      <c r="BC159" s="7" t="s">
        <v>3704</v>
      </c>
      <c r="BD159">
        <v>54</v>
      </c>
      <c r="BE159">
        <v>7</v>
      </c>
      <c r="BF159" s="89">
        <v>53479</v>
      </c>
      <c r="BG159" s="8" t="s">
        <v>4074</v>
      </c>
      <c r="BI159" s="7" t="s">
        <v>3744</v>
      </c>
      <c r="BJ159">
        <v>34</v>
      </c>
      <c r="BK159">
        <v>6</v>
      </c>
      <c r="BL159" s="89">
        <v>80279</v>
      </c>
      <c r="BM159" s="8" t="s">
        <v>4074</v>
      </c>
    </row>
    <row r="160" spans="5:65" x14ac:dyDescent="0.3">
      <c r="E160" s="95" t="s">
        <v>3716</v>
      </c>
      <c r="F160" s="226">
        <v>50</v>
      </c>
      <c r="G160" s="227">
        <v>18</v>
      </c>
      <c r="H160" s="228">
        <v>47242</v>
      </c>
      <c r="M160" s="18" t="s">
        <v>4071</v>
      </c>
      <c r="AG160" s="7" t="s">
        <v>3715</v>
      </c>
      <c r="AH160" s="8" t="s">
        <v>4071</v>
      </c>
      <c r="AJ160" s="7" t="s">
        <v>3677</v>
      </c>
      <c r="AK160" s="8" t="s">
        <v>4074</v>
      </c>
      <c r="BC160" s="7" t="s">
        <v>3705</v>
      </c>
      <c r="BD160">
        <v>48</v>
      </c>
      <c r="BE160">
        <v>4</v>
      </c>
      <c r="BF160" s="89">
        <v>36201</v>
      </c>
      <c r="BG160" s="8" t="s">
        <v>4074</v>
      </c>
      <c r="BI160" s="7" t="s">
        <v>3747</v>
      </c>
      <c r="BJ160">
        <v>26</v>
      </c>
      <c r="BK160">
        <v>9</v>
      </c>
      <c r="BL160" s="89">
        <v>79080</v>
      </c>
      <c r="BM160" s="8" t="s">
        <v>4074</v>
      </c>
    </row>
    <row r="161" spans="5:65" x14ac:dyDescent="0.3">
      <c r="E161" s="95" t="s">
        <v>3717</v>
      </c>
      <c r="F161" s="226">
        <v>31</v>
      </c>
      <c r="G161" s="227">
        <v>5</v>
      </c>
      <c r="H161" s="228">
        <v>33472</v>
      </c>
      <c r="M161" s="18" t="s">
        <v>4074</v>
      </c>
      <c r="AG161" s="7" t="s">
        <v>3716</v>
      </c>
      <c r="AH161" s="8" t="s">
        <v>4071</v>
      </c>
      <c r="AJ161" s="7" t="s">
        <v>3678</v>
      </c>
      <c r="AK161" s="8" t="s">
        <v>4074</v>
      </c>
      <c r="BC161" s="7" t="s">
        <v>3706</v>
      </c>
      <c r="BD161">
        <v>29</v>
      </c>
      <c r="BE161">
        <v>17</v>
      </c>
      <c r="BF161" s="89">
        <v>43023</v>
      </c>
      <c r="BG161" s="8" t="s">
        <v>4071</v>
      </c>
      <c r="BI161" s="7" t="s">
        <v>3752</v>
      </c>
      <c r="BJ161">
        <v>23</v>
      </c>
      <c r="BK161">
        <v>6</v>
      </c>
      <c r="BL161" s="89">
        <v>76893</v>
      </c>
      <c r="BM161" s="8" t="s">
        <v>4074</v>
      </c>
    </row>
    <row r="162" spans="5:65" x14ac:dyDescent="0.3">
      <c r="E162" s="95" t="s">
        <v>3718</v>
      </c>
      <c r="F162" s="226">
        <v>52</v>
      </c>
      <c r="G162" s="227">
        <v>19</v>
      </c>
      <c r="H162" s="228">
        <v>39580</v>
      </c>
      <c r="M162" s="18" t="s">
        <v>4071</v>
      </c>
      <c r="AG162" s="7" t="s">
        <v>3717</v>
      </c>
      <c r="AH162" s="8" t="s">
        <v>4074</v>
      </c>
      <c r="AJ162" s="7" t="s">
        <v>3691</v>
      </c>
      <c r="AK162" s="8" t="s">
        <v>4074</v>
      </c>
      <c r="BC162" s="7" t="s">
        <v>3707</v>
      </c>
      <c r="BD162">
        <v>30</v>
      </c>
      <c r="BE162">
        <v>7</v>
      </c>
      <c r="BF162" s="89">
        <v>74033</v>
      </c>
      <c r="BG162" s="8" t="s">
        <v>4076</v>
      </c>
      <c r="BI162" s="7" t="s">
        <v>3771</v>
      </c>
      <c r="BJ162">
        <v>29</v>
      </c>
      <c r="BK162">
        <v>4</v>
      </c>
      <c r="BL162" s="89">
        <v>77528</v>
      </c>
      <c r="BM162" s="8" t="s">
        <v>4074</v>
      </c>
    </row>
    <row r="163" spans="5:65" x14ac:dyDescent="0.3">
      <c r="E163" s="95" t="s">
        <v>3719</v>
      </c>
      <c r="F163" s="226">
        <v>34</v>
      </c>
      <c r="G163" s="227">
        <v>5</v>
      </c>
      <c r="H163" s="228">
        <v>41613</v>
      </c>
      <c r="M163" s="18" t="s">
        <v>4074</v>
      </c>
      <c r="AG163" s="7" t="s">
        <v>3718</v>
      </c>
      <c r="AH163" s="8" t="s">
        <v>4071</v>
      </c>
      <c r="AJ163" s="7" t="s">
        <v>3692</v>
      </c>
      <c r="AK163" s="8" t="s">
        <v>4074</v>
      </c>
      <c r="BC163" s="7" t="s">
        <v>3708</v>
      </c>
      <c r="BD163">
        <v>30</v>
      </c>
      <c r="BE163">
        <v>7</v>
      </c>
      <c r="BF163" s="89">
        <v>87588</v>
      </c>
      <c r="BG163" s="8" t="s">
        <v>4076</v>
      </c>
      <c r="BI163" s="7" t="s">
        <v>3775</v>
      </c>
      <c r="BJ163">
        <v>29</v>
      </c>
      <c r="BK163">
        <v>6</v>
      </c>
      <c r="BL163" s="89">
        <v>74756</v>
      </c>
      <c r="BM163" s="8" t="s">
        <v>4074</v>
      </c>
    </row>
    <row r="164" spans="5:65" x14ac:dyDescent="0.3">
      <c r="E164" s="95" t="s">
        <v>3720</v>
      </c>
      <c r="F164" s="226">
        <v>25</v>
      </c>
      <c r="G164" s="227">
        <v>20</v>
      </c>
      <c r="H164" s="228">
        <v>27801</v>
      </c>
      <c r="M164" s="18" t="s">
        <v>4073</v>
      </c>
      <c r="AG164" s="7" t="s">
        <v>3719</v>
      </c>
      <c r="AH164" s="8" t="s">
        <v>4074</v>
      </c>
      <c r="AJ164" s="7" t="s">
        <v>3695</v>
      </c>
      <c r="AK164" s="8" t="s">
        <v>4074</v>
      </c>
      <c r="BC164" s="7" t="s">
        <v>3709</v>
      </c>
      <c r="BD164">
        <v>55</v>
      </c>
      <c r="BE164">
        <v>16</v>
      </c>
      <c r="BF164" s="89">
        <v>37775</v>
      </c>
      <c r="BG164" s="8" t="s">
        <v>4079</v>
      </c>
      <c r="BI164" s="7" t="s">
        <v>3777</v>
      </c>
      <c r="BJ164">
        <v>23</v>
      </c>
      <c r="BK164">
        <v>4</v>
      </c>
      <c r="BL164" s="89">
        <v>88142</v>
      </c>
      <c r="BM164" s="8" t="s">
        <v>4074</v>
      </c>
    </row>
    <row r="165" spans="5:65" x14ac:dyDescent="0.3">
      <c r="E165" s="95" t="s">
        <v>3721</v>
      </c>
      <c r="F165" s="226">
        <v>53</v>
      </c>
      <c r="G165" s="227">
        <v>16</v>
      </c>
      <c r="H165" s="228">
        <v>88529</v>
      </c>
      <c r="M165" s="18" t="s">
        <v>4071</v>
      </c>
      <c r="AG165" s="7" t="s">
        <v>3720</v>
      </c>
      <c r="AH165" s="8" t="s">
        <v>4072</v>
      </c>
      <c r="AJ165" s="7" t="s">
        <v>3699</v>
      </c>
      <c r="AK165" s="8" t="s">
        <v>4074</v>
      </c>
      <c r="BC165" s="7" t="s">
        <v>3710</v>
      </c>
      <c r="BD165">
        <v>31</v>
      </c>
      <c r="BE165">
        <v>5</v>
      </c>
      <c r="BF165" s="89">
        <v>78904</v>
      </c>
      <c r="BG165" s="8" t="s">
        <v>4076</v>
      </c>
      <c r="BI165" s="7" t="s">
        <v>3792</v>
      </c>
      <c r="BJ165">
        <v>27</v>
      </c>
      <c r="BK165">
        <v>6</v>
      </c>
      <c r="BL165" s="89">
        <v>72347</v>
      </c>
      <c r="BM165" s="8" t="s">
        <v>4074</v>
      </c>
    </row>
    <row r="166" spans="5:65" x14ac:dyDescent="0.3">
      <c r="E166" s="95" t="s">
        <v>3722</v>
      </c>
      <c r="F166" s="226">
        <v>29</v>
      </c>
      <c r="G166" s="227">
        <v>23</v>
      </c>
      <c r="H166" s="228">
        <v>76663</v>
      </c>
      <c r="M166" s="18" t="s">
        <v>4073</v>
      </c>
      <c r="AG166" s="7" t="s">
        <v>3721</v>
      </c>
      <c r="AH166" s="8" t="s">
        <v>4076</v>
      </c>
      <c r="AJ166" s="7" t="s">
        <v>3702</v>
      </c>
      <c r="AK166" s="8" t="s">
        <v>4074</v>
      </c>
      <c r="BC166" s="7" t="s">
        <v>3711</v>
      </c>
      <c r="BD166">
        <v>58</v>
      </c>
      <c r="BE166">
        <v>13</v>
      </c>
      <c r="BF166" s="89">
        <v>82377</v>
      </c>
      <c r="BG166" s="8" t="s">
        <v>4073</v>
      </c>
      <c r="BI166" s="7" t="s">
        <v>3798</v>
      </c>
      <c r="BJ166">
        <v>22</v>
      </c>
      <c r="BK166">
        <v>6</v>
      </c>
      <c r="BL166" s="89">
        <v>82701</v>
      </c>
      <c r="BM166" s="8" t="s">
        <v>4074</v>
      </c>
    </row>
    <row r="167" spans="5:65" x14ac:dyDescent="0.3">
      <c r="E167" s="95" t="s">
        <v>3723</v>
      </c>
      <c r="F167" s="226">
        <v>31</v>
      </c>
      <c r="G167" s="227">
        <v>19</v>
      </c>
      <c r="H167" s="228">
        <v>83081</v>
      </c>
      <c r="M167" s="18" t="s">
        <v>4073</v>
      </c>
      <c r="AG167" s="7" t="s">
        <v>3722</v>
      </c>
      <c r="AH167" s="8" t="s">
        <v>4073</v>
      </c>
      <c r="AJ167" s="7" t="s">
        <v>3706</v>
      </c>
      <c r="AK167" s="8" t="s">
        <v>4074</v>
      </c>
      <c r="BC167" s="7" t="s">
        <v>3712</v>
      </c>
      <c r="BD167">
        <v>24</v>
      </c>
      <c r="BE167">
        <v>19</v>
      </c>
      <c r="BF167" s="89">
        <v>47579</v>
      </c>
      <c r="BG167" s="8" t="s">
        <v>4071</v>
      </c>
      <c r="BI167" s="7" t="s">
        <v>3801</v>
      </c>
      <c r="BJ167">
        <v>26</v>
      </c>
      <c r="BK167">
        <v>9</v>
      </c>
      <c r="BL167" s="89">
        <v>74483</v>
      </c>
      <c r="BM167" s="8" t="s">
        <v>4074</v>
      </c>
    </row>
    <row r="168" spans="5:65" x14ac:dyDescent="0.3">
      <c r="E168" s="95" t="s">
        <v>3724</v>
      </c>
      <c r="F168" s="226">
        <v>52</v>
      </c>
      <c r="G168" s="227">
        <v>3</v>
      </c>
      <c r="H168" s="228">
        <v>80837</v>
      </c>
      <c r="M168" s="18" t="s">
        <v>4072</v>
      </c>
      <c r="AG168" s="7" t="s">
        <v>3723</v>
      </c>
      <c r="AH168" s="8" t="s">
        <v>4073</v>
      </c>
      <c r="AJ168" s="7" t="s">
        <v>3712</v>
      </c>
      <c r="AK168" s="8" t="s">
        <v>4074</v>
      </c>
      <c r="BC168" s="7" t="s">
        <v>3713</v>
      </c>
      <c r="BD168">
        <v>23</v>
      </c>
      <c r="BE168">
        <v>19</v>
      </c>
      <c r="BF168" s="89">
        <v>44949</v>
      </c>
      <c r="BG168" s="8" t="s">
        <v>4071</v>
      </c>
      <c r="BI168" s="7" t="s">
        <v>3802</v>
      </c>
      <c r="BJ168">
        <v>39</v>
      </c>
      <c r="BK168">
        <v>5</v>
      </c>
      <c r="BL168" s="89">
        <v>77634</v>
      </c>
      <c r="BM168" s="8" t="s">
        <v>4074</v>
      </c>
    </row>
    <row r="169" spans="5:65" x14ac:dyDescent="0.3">
      <c r="E169" s="95" t="s">
        <v>3725</v>
      </c>
      <c r="F169" s="226">
        <v>51</v>
      </c>
      <c r="G169" s="227">
        <v>5</v>
      </c>
      <c r="H169" s="228">
        <v>73946</v>
      </c>
      <c r="M169" s="18" t="s">
        <v>4072</v>
      </c>
      <c r="AG169" s="7" t="s">
        <v>3724</v>
      </c>
      <c r="AH169" s="8" t="s">
        <v>4077</v>
      </c>
      <c r="AJ169" s="7" t="s">
        <v>3713</v>
      </c>
      <c r="AK169" s="8" t="s">
        <v>4074</v>
      </c>
      <c r="BC169" s="7" t="s">
        <v>3714</v>
      </c>
      <c r="BD169">
        <v>23</v>
      </c>
      <c r="BE169">
        <v>17</v>
      </c>
      <c r="BF169" s="89">
        <v>40939</v>
      </c>
      <c r="BG169" s="8" t="s">
        <v>4071</v>
      </c>
      <c r="BI169" s="7" t="s">
        <v>3803</v>
      </c>
      <c r="BJ169">
        <v>32</v>
      </c>
      <c r="BK169">
        <v>1</v>
      </c>
      <c r="BL169" s="89">
        <v>65309</v>
      </c>
      <c r="BM169" s="8" t="s">
        <v>4074</v>
      </c>
    </row>
    <row r="170" spans="5:65" x14ac:dyDescent="0.3">
      <c r="E170" s="95" t="s">
        <v>3726</v>
      </c>
      <c r="F170" s="226">
        <v>33</v>
      </c>
      <c r="G170" s="227">
        <v>24</v>
      </c>
      <c r="H170" s="228">
        <v>42514</v>
      </c>
      <c r="M170" s="18" t="s">
        <v>4073</v>
      </c>
      <c r="AG170" s="7" t="s">
        <v>3725</v>
      </c>
      <c r="AH170" s="8" t="s">
        <v>4077</v>
      </c>
      <c r="AJ170" s="7" t="s">
        <v>3714</v>
      </c>
      <c r="AK170" s="8" t="s">
        <v>4074</v>
      </c>
      <c r="BC170" s="7" t="s">
        <v>3715</v>
      </c>
      <c r="BD170">
        <v>53</v>
      </c>
      <c r="BE170">
        <v>17</v>
      </c>
      <c r="BF170" s="89">
        <v>37233</v>
      </c>
      <c r="BG170" s="8" t="s">
        <v>4079</v>
      </c>
      <c r="BI170" s="7" t="s">
        <v>3809</v>
      </c>
      <c r="BJ170">
        <v>25</v>
      </c>
      <c r="BK170">
        <v>5</v>
      </c>
      <c r="BL170" s="89">
        <v>84101</v>
      </c>
      <c r="BM170" s="8" t="s">
        <v>4074</v>
      </c>
    </row>
    <row r="171" spans="5:65" x14ac:dyDescent="0.3">
      <c r="E171" s="95" t="s">
        <v>3727</v>
      </c>
      <c r="F171" s="226">
        <v>27</v>
      </c>
      <c r="G171" s="227">
        <v>20</v>
      </c>
      <c r="H171" s="228">
        <v>84231</v>
      </c>
      <c r="M171" s="18" t="s">
        <v>4073</v>
      </c>
      <c r="AG171" s="7" t="s">
        <v>3726</v>
      </c>
      <c r="AH171" s="8" t="s">
        <v>4072</v>
      </c>
      <c r="AJ171" s="7" t="s">
        <v>3720</v>
      </c>
      <c r="AK171" s="8" t="s">
        <v>4074</v>
      </c>
      <c r="BC171" s="7" t="s">
        <v>3716</v>
      </c>
      <c r="BD171">
        <v>50</v>
      </c>
      <c r="BE171">
        <v>18</v>
      </c>
      <c r="BF171" s="89">
        <v>47242</v>
      </c>
      <c r="BG171" s="8" t="s">
        <v>4079</v>
      </c>
      <c r="BI171" s="7" t="s">
        <v>3822</v>
      </c>
      <c r="BJ171">
        <v>29</v>
      </c>
      <c r="BK171">
        <v>3</v>
      </c>
      <c r="BL171" s="89">
        <v>69058</v>
      </c>
      <c r="BM171" s="8" t="s">
        <v>4074</v>
      </c>
    </row>
    <row r="172" spans="5:65" x14ac:dyDescent="0.3">
      <c r="E172" s="95" t="s">
        <v>3728</v>
      </c>
      <c r="F172" s="226">
        <v>25</v>
      </c>
      <c r="G172" s="227">
        <v>16</v>
      </c>
      <c r="H172" s="228">
        <v>45810</v>
      </c>
      <c r="M172" s="18" t="s">
        <v>4073</v>
      </c>
      <c r="AG172" s="7" t="s">
        <v>3727</v>
      </c>
      <c r="AH172" s="8" t="s">
        <v>4073</v>
      </c>
      <c r="AJ172" s="7" t="s">
        <v>3726</v>
      </c>
      <c r="AK172" s="8" t="s">
        <v>4074</v>
      </c>
      <c r="BC172" s="7" t="s">
        <v>3717</v>
      </c>
      <c r="BD172">
        <v>31</v>
      </c>
      <c r="BE172">
        <v>5</v>
      </c>
      <c r="BF172" s="89">
        <v>33472</v>
      </c>
      <c r="BG172" s="8" t="s">
        <v>4072</v>
      </c>
      <c r="BI172" s="7" t="s">
        <v>3825</v>
      </c>
      <c r="BJ172">
        <v>29</v>
      </c>
      <c r="BK172">
        <v>6</v>
      </c>
      <c r="BL172" s="89">
        <v>78939</v>
      </c>
      <c r="BM172" s="8" t="s">
        <v>4074</v>
      </c>
    </row>
    <row r="173" spans="5:65" x14ac:dyDescent="0.3">
      <c r="E173" s="95" t="s">
        <v>3729</v>
      </c>
      <c r="F173" s="226">
        <v>25</v>
      </c>
      <c r="G173" s="227">
        <v>21</v>
      </c>
      <c r="H173" s="228">
        <v>76320</v>
      </c>
      <c r="M173" s="18" t="s">
        <v>4073</v>
      </c>
      <c r="AG173" s="7" t="s">
        <v>3728</v>
      </c>
      <c r="AH173" s="8" t="s">
        <v>4072</v>
      </c>
      <c r="AJ173" s="7" t="s">
        <v>3728</v>
      </c>
      <c r="AK173" s="8" t="s">
        <v>4074</v>
      </c>
      <c r="BC173" s="7" t="s">
        <v>3718</v>
      </c>
      <c r="BD173">
        <v>52</v>
      </c>
      <c r="BE173">
        <v>19</v>
      </c>
      <c r="BF173" s="89">
        <v>39580</v>
      </c>
      <c r="BG173" s="8" t="s">
        <v>4079</v>
      </c>
      <c r="BI173" s="7" t="s">
        <v>3828</v>
      </c>
      <c r="BJ173">
        <v>30</v>
      </c>
      <c r="BK173">
        <v>6</v>
      </c>
      <c r="BL173" s="89">
        <v>79335</v>
      </c>
      <c r="BM173" s="8" t="s">
        <v>4074</v>
      </c>
    </row>
    <row r="174" spans="5:65" x14ac:dyDescent="0.3">
      <c r="E174" s="95" t="s">
        <v>3730</v>
      </c>
      <c r="F174" s="226">
        <v>59</v>
      </c>
      <c r="G174" s="227">
        <v>18</v>
      </c>
      <c r="H174" s="228">
        <v>36642</v>
      </c>
      <c r="M174" s="18" t="s">
        <v>4071</v>
      </c>
      <c r="AG174" s="7" t="s">
        <v>3729</v>
      </c>
      <c r="AH174" s="8" t="s">
        <v>4073</v>
      </c>
      <c r="AJ174" s="7" t="s">
        <v>3733</v>
      </c>
      <c r="AK174" s="8" t="s">
        <v>4074</v>
      </c>
      <c r="BC174" s="7" t="s">
        <v>3719</v>
      </c>
      <c r="BD174">
        <v>34</v>
      </c>
      <c r="BE174">
        <v>5</v>
      </c>
      <c r="BF174" s="89">
        <v>41613</v>
      </c>
      <c r="BG174" s="8" t="s">
        <v>4072</v>
      </c>
      <c r="BI174" s="7" t="s">
        <v>3830</v>
      </c>
      <c r="BJ174">
        <v>28</v>
      </c>
      <c r="BK174">
        <v>6</v>
      </c>
      <c r="BL174" s="89">
        <v>77389</v>
      </c>
      <c r="BM174" s="8" t="s">
        <v>4074</v>
      </c>
    </row>
    <row r="175" spans="5:65" x14ac:dyDescent="0.3">
      <c r="E175" s="95" t="s">
        <v>3731</v>
      </c>
      <c r="F175" s="226">
        <v>47</v>
      </c>
      <c r="G175" s="227">
        <v>7</v>
      </c>
      <c r="H175" s="228">
        <v>83258</v>
      </c>
      <c r="M175" s="18" t="s">
        <v>4072</v>
      </c>
      <c r="AG175" s="7" t="s">
        <v>3730</v>
      </c>
      <c r="AH175" s="8" t="s">
        <v>4071</v>
      </c>
      <c r="AJ175" s="7" t="s">
        <v>3739</v>
      </c>
      <c r="AK175" s="8" t="s">
        <v>4074</v>
      </c>
      <c r="BC175" s="7" t="s">
        <v>3720</v>
      </c>
      <c r="BD175">
        <v>25</v>
      </c>
      <c r="BE175">
        <v>20</v>
      </c>
      <c r="BF175" s="89">
        <v>27801</v>
      </c>
      <c r="BG175" s="8" t="s">
        <v>4071</v>
      </c>
      <c r="BI175" s="7" t="s">
        <v>3844</v>
      </c>
      <c r="BJ175">
        <v>30</v>
      </c>
      <c r="BK175">
        <v>6</v>
      </c>
      <c r="BL175" s="89">
        <v>80844</v>
      </c>
      <c r="BM175" s="8" t="s">
        <v>4074</v>
      </c>
    </row>
    <row r="176" spans="5:65" x14ac:dyDescent="0.3">
      <c r="E176" s="95" t="s">
        <v>3732</v>
      </c>
      <c r="F176" s="226">
        <v>23</v>
      </c>
      <c r="G176" s="227">
        <v>6</v>
      </c>
      <c r="H176" s="228">
        <v>79415</v>
      </c>
      <c r="M176" s="18" t="s">
        <v>4074</v>
      </c>
      <c r="AG176" s="7" t="s">
        <v>3731</v>
      </c>
      <c r="AH176" s="8" t="s">
        <v>4077</v>
      </c>
      <c r="AJ176" s="7" t="s">
        <v>3742</v>
      </c>
      <c r="AK176" s="8" t="s">
        <v>4074</v>
      </c>
      <c r="BC176" s="7" t="s">
        <v>3721</v>
      </c>
      <c r="BD176">
        <v>53</v>
      </c>
      <c r="BE176">
        <v>16</v>
      </c>
      <c r="BF176" s="89">
        <v>88529</v>
      </c>
      <c r="BG176" s="8" t="s">
        <v>4073</v>
      </c>
      <c r="BI176" s="7" t="s">
        <v>3845</v>
      </c>
      <c r="BJ176">
        <v>29</v>
      </c>
      <c r="BK176">
        <v>5</v>
      </c>
      <c r="BL176" s="89">
        <v>84211</v>
      </c>
      <c r="BM176" s="8" t="s">
        <v>4074</v>
      </c>
    </row>
    <row r="177" spans="5:65" x14ac:dyDescent="0.3">
      <c r="E177" s="95" t="s">
        <v>3733</v>
      </c>
      <c r="F177" s="226">
        <v>20</v>
      </c>
      <c r="G177" s="227">
        <v>20</v>
      </c>
      <c r="H177" s="228">
        <v>26938</v>
      </c>
      <c r="M177" s="18" t="s">
        <v>4073</v>
      </c>
      <c r="AG177" s="7" t="s">
        <v>3732</v>
      </c>
      <c r="AH177" s="8" t="s">
        <v>4079</v>
      </c>
      <c r="AJ177" s="7" t="s">
        <v>3749</v>
      </c>
      <c r="AK177" s="8" t="s">
        <v>4074</v>
      </c>
      <c r="BC177" s="7" t="s">
        <v>3722</v>
      </c>
      <c r="BD177">
        <v>29</v>
      </c>
      <c r="BE177">
        <v>23</v>
      </c>
      <c r="BF177" s="89">
        <v>76663</v>
      </c>
      <c r="BG177" s="8" t="s">
        <v>4078</v>
      </c>
      <c r="BI177" s="7" t="s">
        <v>3848</v>
      </c>
      <c r="BJ177">
        <v>35</v>
      </c>
      <c r="BK177">
        <v>6</v>
      </c>
      <c r="BL177" s="89">
        <v>79589</v>
      </c>
      <c r="BM177" s="8" t="s">
        <v>4074</v>
      </c>
    </row>
    <row r="178" spans="5:65" x14ac:dyDescent="0.3">
      <c r="E178" s="95" t="s">
        <v>3734</v>
      </c>
      <c r="F178" s="226">
        <v>36</v>
      </c>
      <c r="G178" s="227">
        <v>7</v>
      </c>
      <c r="H178" s="228">
        <v>46717</v>
      </c>
      <c r="M178" s="18" t="s">
        <v>4074</v>
      </c>
      <c r="AG178" s="7" t="s">
        <v>3733</v>
      </c>
      <c r="AH178" s="8" t="s">
        <v>4072</v>
      </c>
      <c r="AJ178" s="7" t="s">
        <v>3753</v>
      </c>
      <c r="AK178" s="8" t="s">
        <v>4074</v>
      </c>
      <c r="BC178" s="7" t="s">
        <v>3723</v>
      </c>
      <c r="BD178">
        <v>31</v>
      </c>
      <c r="BE178">
        <v>19</v>
      </c>
      <c r="BF178" s="89">
        <v>83081</v>
      </c>
      <c r="BG178" s="8" t="s">
        <v>4078</v>
      </c>
      <c r="BI178" s="7" t="s">
        <v>3854</v>
      </c>
      <c r="BJ178">
        <v>29</v>
      </c>
      <c r="BK178">
        <v>4</v>
      </c>
      <c r="BL178" s="89">
        <v>90213</v>
      </c>
      <c r="BM178" s="8" t="s">
        <v>4074</v>
      </c>
    </row>
    <row r="179" spans="5:65" x14ac:dyDescent="0.3">
      <c r="E179" s="95" t="s">
        <v>3735</v>
      </c>
      <c r="F179" s="226">
        <v>55</v>
      </c>
      <c r="G179" s="227">
        <v>4</v>
      </c>
      <c r="H179" s="228">
        <v>84281</v>
      </c>
      <c r="M179" s="18" t="s">
        <v>4072</v>
      </c>
      <c r="AG179" s="7" t="s">
        <v>3734</v>
      </c>
      <c r="AH179" s="8" t="s">
        <v>4074</v>
      </c>
      <c r="AJ179" s="7" t="s">
        <v>3760</v>
      </c>
      <c r="AK179" s="8" t="s">
        <v>4074</v>
      </c>
      <c r="BC179" s="7" t="s">
        <v>3724</v>
      </c>
      <c r="BD179">
        <v>52</v>
      </c>
      <c r="BE179">
        <v>3</v>
      </c>
      <c r="BF179" s="89">
        <v>80837</v>
      </c>
      <c r="BG179" s="8" t="s">
        <v>4077</v>
      </c>
      <c r="BI179" s="7" t="s">
        <v>3866</v>
      </c>
      <c r="BJ179">
        <v>25</v>
      </c>
      <c r="BK179">
        <v>7</v>
      </c>
      <c r="BL179" s="89">
        <v>85709</v>
      </c>
      <c r="BM179" s="8" t="s">
        <v>4074</v>
      </c>
    </row>
    <row r="180" spans="5:65" x14ac:dyDescent="0.3">
      <c r="E180" s="95" t="s">
        <v>3736</v>
      </c>
      <c r="F180" s="226">
        <v>28</v>
      </c>
      <c r="G180" s="227">
        <v>20</v>
      </c>
      <c r="H180" s="228">
        <v>80700</v>
      </c>
      <c r="M180" s="18" t="s">
        <v>4073</v>
      </c>
      <c r="AG180" s="7" t="s">
        <v>3735</v>
      </c>
      <c r="AH180" s="8" t="s">
        <v>4077</v>
      </c>
      <c r="AJ180" s="7" t="s">
        <v>3782</v>
      </c>
      <c r="AK180" s="8" t="s">
        <v>4074</v>
      </c>
      <c r="BC180" s="7" t="s">
        <v>3725</v>
      </c>
      <c r="BD180">
        <v>51</v>
      </c>
      <c r="BE180">
        <v>5</v>
      </c>
      <c r="BF180" s="89">
        <v>73946</v>
      </c>
      <c r="BG180" s="8" t="s">
        <v>4077</v>
      </c>
      <c r="BI180" s="7" t="s">
        <v>3873</v>
      </c>
      <c r="BJ180">
        <v>27</v>
      </c>
      <c r="BK180">
        <v>7</v>
      </c>
      <c r="BL180" s="89">
        <v>80346</v>
      </c>
      <c r="BM180" s="8" t="s">
        <v>4074</v>
      </c>
    </row>
    <row r="181" spans="5:65" x14ac:dyDescent="0.3">
      <c r="E181" s="95" t="s">
        <v>3737</v>
      </c>
      <c r="F181" s="226">
        <v>25</v>
      </c>
      <c r="G181" s="227">
        <v>5</v>
      </c>
      <c r="H181" s="228">
        <v>51232</v>
      </c>
      <c r="M181" s="18" t="s">
        <v>4074</v>
      </c>
      <c r="AG181" s="7" t="s">
        <v>3736</v>
      </c>
      <c r="AH181" s="8" t="s">
        <v>4073</v>
      </c>
      <c r="AJ181" s="7" t="s">
        <v>3789</v>
      </c>
      <c r="AK181" s="8" t="s">
        <v>4074</v>
      </c>
      <c r="BC181" s="7" t="s">
        <v>3726</v>
      </c>
      <c r="BD181">
        <v>33</v>
      </c>
      <c r="BE181">
        <v>24</v>
      </c>
      <c r="BF181" s="89">
        <v>42514</v>
      </c>
      <c r="BG181" s="8" t="s">
        <v>4071</v>
      </c>
      <c r="BI181" s="7" t="s">
        <v>3878</v>
      </c>
      <c r="BJ181">
        <v>33</v>
      </c>
      <c r="BK181">
        <v>8</v>
      </c>
      <c r="BL181" s="89">
        <v>86292</v>
      </c>
      <c r="BM181" s="8" t="s">
        <v>4074</v>
      </c>
    </row>
    <row r="182" spans="5:65" x14ac:dyDescent="0.3">
      <c r="E182" s="95" t="s">
        <v>3738</v>
      </c>
      <c r="F182" s="226">
        <v>53</v>
      </c>
      <c r="G182" s="227">
        <v>6</v>
      </c>
      <c r="H182" s="228">
        <v>78251</v>
      </c>
      <c r="M182" s="18" t="s">
        <v>4072</v>
      </c>
      <c r="AG182" s="7" t="s">
        <v>3737</v>
      </c>
      <c r="AH182" s="8" t="s">
        <v>4074</v>
      </c>
      <c r="AJ182" s="7" t="s">
        <v>3796</v>
      </c>
      <c r="AK182" s="8" t="s">
        <v>4074</v>
      </c>
      <c r="BC182" s="7" t="s">
        <v>3727</v>
      </c>
      <c r="BD182">
        <v>27</v>
      </c>
      <c r="BE182">
        <v>20</v>
      </c>
      <c r="BF182" s="89">
        <v>84231</v>
      </c>
      <c r="BG182" s="8" t="s">
        <v>4078</v>
      </c>
      <c r="BI182" s="7" t="s">
        <v>3886</v>
      </c>
      <c r="BJ182">
        <v>29</v>
      </c>
      <c r="BK182">
        <v>6</v>
      </c>
      <c r="BL182" s="89">
        <v>69782</v>
      </c>
      <c r="BM182" s="8" t="s">
        <v>4074</v>
      </c>
    </row>
    <row r="183" spans="5:65" x14ac:dyDescent="0.3">
      <c r="E183" s="95" t="s">
        <v>3739</v>
      </c>
      <c r="F183" s="226">
        <v>31</v>
      </c>
      <c r="G183" s="227">
        <v>17</v>
      </c>
      <c r="H183" s="228">
        <v>49695</v>
      </c>
      <c r="M183" s="18" t="s">
        <v>4073</v>
      </c>
      <c r="AG183" s="7" t="s">
        <v>3738</v>
      </c>
      <c r="AH183" s="8" t="s">
        <v>4077</v>
      </c>
      <c r="AJ183" s="7" t="s">
        <v>3799</v>
      </c>
      <c r="AK183" s="8" t="s">
        <v>4074</v>
      </c>
      <c r="BC183" s="7" t="s">
        <v>3728</v>
      </c>
      <c r="BD183">
        <v>25</v>
      </c>
      <c r="BE183">
        <v>16</v>
      </c>
      <c r="BF183" s="89">
        <v>45810</v>
      </c>
      <c r="BG183" s="8" t="s">
        <v>4071</v>
      </c>
      <c r="BI183" s="7" t="s">
        <v>3899</v>
      </c>
      <c r="BJ183">
        <v>25</v>
      </c>
      <c r="BK183">
        <v>7</v>
      </c>
      <c r="BL183" s="89">
        <v>72883</v>
      </c>
      <c r="BM183" s="8" t="s">
        <v>4074</v>
      </c>
    </row>
    <row r="184" spans="5:65" x14ac:dyDescent="0.3">
      <c r="E184" s="95" t="s">
        <v>3740</v>
      </c>
      <c r="F184" s="226">
        <v>54</v>
      </c>
      <c r="G184" s="227">
        <v>6</v>
      </c>
      <c r="H184" s="228">
        <v>76264</v>
      </c>
      <c r="M184" s="18" t="s">
        <v>4072</v>
      </c>
      <c r="AG184" s="7" t="s">
        <v>3739</v>
      </c>
      <c r="AH184" s="8" t="s">
        <v>4072</v>
      </c>
      <c r="AJ184" s="7" t="s">
        <v>3813</v>
      </c>
      <c r="AK184" s="8" t="s">
        <v>4074</v>
      </c>
      <c r="BC184" s="7" t="s">
        <v>3729</v>
      </c>
      <c r="BD184">
        <v>25</v>
      </c>
      <c r="BE184">
        <v>21</v>
      </c>
      <c r="BF184" s="89">
        <v>76320</v>
      </c>
      <c r="BG184" s="8" t="s">
        <v>4078</v>
      </c>
      <c r="BI184" s="7" t="s">
        <v>3909</v>
      </c>
      <c r="BJ184">
        <v>26</v>
      </c>
      <c r="BK184">
        <v>9</v>
      </c>
      <c r="BL184" s="89">
        <v>74227</v>
      </c>
      <c r="BM184" s="8" t="s">
        <v>4074</v>
      </c>
    </row>
    <row r="185" spans="5:65" x14ac:dyDescent="0.3">
      <c r="E185" s="95" t="s">
        <v>3741</v>
      </c>
      <c r="F185" s="226">
        <v>23</v>
      </c>
      <c r="G185" s="227">
        <v>10</v>
      </c>
      <c r="H185" s="228">
        <v>68695</v>
      </c>
      <c r="M185" s="18" t="s">
        <v>4074</v>
      </c>
      <c r="AG185" s="7" t="s">
        <v>3740</v>
      </c>
      <c r="AH185" s="8" t="s">
        <v>4077</v>
      </c>
      <c r="AJ185" s="7" t="s">
        <v>3820</v>
      </c>
      <c r="AK185" s="8" t="s">
        <v>4074</v>
      </c>
      <c r="BC185" s="7" t="s">
        <v>3730</v>
      </c>
      <c r="BD185">
        <v>59</v>
      </c>
      <c r="BE185">
        <v>18</v>
      </c>
      <c r="BF185" s="89">
        <v>36642</v>
      </c>
      <c r="BG185" s="8" t="s">
        <v>4079</v>
      </c>
      <c r="BI185" s="7" t="s">
        <v>3913</v>
      </c>
      <c r="BJ185">
        <v>29</v>
      </c>
      <c r="BK185">
        <v>6</v>
      </c>
      <c r="BL185" s="89">
        <v>71146</v>
      </c>
      <c r="BM185" s="8" t="s">
        <v>4074</v>
      </c>
    </row>
    <row r="186" spans="5:65" x14ac:dyDescent="0.3">
      <c r="E186" s="95" t="s">
        <v>3742</v>
      </c>
      <c r="F186" s="226">
        <v>27</v>
      </c>
      <c r="G186" s="227">
        <v>18</v>
      </c>
      <c r="H186" s="228">
        <v>40853</v>
      </c>
      <c r="M186" s="18" t="s">
        <v>4073</v>
      </c>
      <c r="AG186" s="7" t="s">
        <v>3741</v>
      </c>
      <c r="AH186" s="8" t="s">
        <v>4079</v>
      </c>
      <c r="AJ186" s="7" t="s">
        <v>3827</v>
      </c>
      <c r="AK186" s="8" t="s">
        <v>4074</v>
      </c>
      <c r="BC186" s="7" t="s">
        <v>3731</v>
      </c>
      <c r="BD186">
        <v>47</v>
      </c>
      <c r="BE186">
        <v>7</v>
      </c>
      <c r="BF186" s="89">
        <v>83258</v>
      </c>
      <c r="BG186" s="8" t="s">
        <v>4077</v>
      </c>
      <c r="BI186" s="7" t="s">
        <v>3916</v>
      </c>
      <c r="BJ186">
        <v>33</v>
      </c>
      <c r="BK186">
        <v>11</v>
      </c>
      <c r="BL186" s="89">
        <v>72835</v>
      </c>
      <c r="BM186" s="8" t="s">
        <v>4074</v>
      </c>
    </row>
    <row r="187" spans="5:65" x14ac:dyDescent="0.3">
      <c r="E187" s="95" t="s">
        <v>3743</v>
      </c>
      <c r="F187" s="226">
        <v>56</v>
      </c>
      <c r="G187" s="227">
        <v>22</v>
      </c>
      <c r="H187" s="228">
        <v>68970</v>
      </c>
      <c r="M187" s="18" t="s">
        <v>4071</v>
      </c>
      <c r="AG187" s="7" t="s">
        <v>3742</v>
      </c>
      <c r="AH187" s="8" t="s">
        <v>4072</v>
      </c>
      <c r="AJ187" s="7" t="s">
        <v>3829</v>
      </c>
      <c r="AK187" s="8" t="s">
        <v>4074</v>
      </c>
      <c r="BC187" s="7" t="s">
        <v>3732</v>
      </c>
      <c r="BD187">
        <v>23</v>
      </c>
      <c r="BE187">
        <v>6</v>
      </c>
      <c r="BF187" s="89">
        <v>79415</v>
      </c>
      <c r="BG187" s="8" t="s">
        <v>4076</v>
      </c>
      <c r="BI187" s="7" t="s">
        <v>3918</v>
      </c>
      <c r="BJ187">
        <v>36</v>
      </c>
      <c r="BK187">
        <v>7</v>
      </c>
      <c r="BL187" s="89">
        <v>70193</v>
      </c>
      <c r="BM187" s="8" t="s">
        <v>4074</v>
      </c>
    </row>
    <row r="188" spans="5:65" x14ac:dyDescent="0.3">
      <c r="E188" s="95" t="s">
        <v>3744</v>
      </c>
      <c r="F188" s="226">
        <v>34</v>
      </c>
      <c r="G188" s="227">
        <v>6</v>
      </c>
      <c r="H188" s="228">
        <v>80279</v>
      </c>
      <c r="M188" s="18" t="s">
        <v>4074</v>
      </c>
      <c r="AG188" s="7" t="s">
        <v>3743</v>
      </c>
      <c r="AH188" s="8" t="s">
        <v>4076</v>
      </c>
      <c r="AJ188" s="7" t="s">
        <v>3837</v>
      </c>
      <c r="AK188" s="8" t="s">
        <v>4074</v>
      </c>
      <c r="BC188" s="7" t="s">
        <v>3733</v>
      </c>
      <c r="BD188">
        <v>20</v>
      </c>
      <c r="BE188">
        <v>20</v>
      </c>
      <c r="BF188" s="89">
        <v>26938</v>
      </c>
      <c r="BG188" s="8" t="s">
        <v>4071</v>
      </c>
      <c r="BI188" s="7" t="s">
        <v>3924</v>
      </c>
      <c r="BJ188">
        <v>27</v>
      </c>
      <c r="BK188">
        <v>2</v>
      </c>
      <c r="BL188" s="89">
        <v>72915</v>
      </c>
      <c r="BM188" s="8" t="s">
        <v>4074</v>
      </c>
    </row>
    <row r="189" spans="5:65" x14ac:dyDescent="0.3">
      <c r="E189" s="95" t="s">
        <v>3745</v>
      </c>
      <c r="F189" s="226">
        <v>25</v>
      </c>
      <c r="G189" s="227">
        <v>1</v>
      </c>
      <c r="H189" s="228">
        <v>48731</v>
      </c>
      <c r="M189" s="18" t="s">
        <v>4074</v>
      </c>
      <c r="AG189" s="7" t="s">
        <v>3744</v>
      </c>
      <c r="AH189" s="8" t="s">
        <v>4079</v>
      </c>
      <c r="AJ189" s="7" t="s">
        <v>3865</v>
      </c>
      <c r="AK189" s="8" t="s">
        <v>4074</v>
      </c>
      <c r="BC189" s="7" t="s">
        <v>3734</v>
      </c>
      <c r="BD189">
        <v>36</v>
      </c>
      <c r="BE189">
        <v>7</v>
      </c>
      <c r="BF189" s="89">
        <v>46717</v>
      </c>
      <c r="BG189" s="8" t="s">
        <v>4072</v>
      </c>
      <c r="BI189" s="7" t="s">
        <v>3933</v>
      </c>
      <c r="BJ189">
        <v>23</v>
      </c>
      <c r="BK189">
        <v>9</v>
      </c>
      <c r="BL189" s="89">
        <v>67901</v>
      </c>
      <c r="BM189" s="8" t="s">
        <v>4074</v>
      </c>
    </row>
    <row r="190" spans="5:65" x14ac:dyDescent="0.3">
      <c r="E190" s="95" t="s">
        <v>3746</v>
      </c>
      <c r="F190" s="226">
        <v>51</v>
      </c>
      <c r="G190" s="227">
        <v>17</v>
      </c>
      <c r="H190" s="228">
        <v>78655</v>
      </c>
      <c r="M190" s="18" t="s">
        <v>4071</v>
      </c>
      <c r="AG190" s="7" t="s">
        <v>3745</v>
      </c>
      <c r="AH190" s="8" t="s">
        <v>4074</v>
      </c>
      <c r="AJ190" s="7" t="s">
        <v>3877</v>
      </c>
      <c r="AK190" s="8" t="s">
        <v>4074</v>
      </c>
      <c r="BC190" s="7" t="s">
        <v>3735</v>
      </c>
      <c r="BD190">
        <v>55</v>
      </c>
      <c r="BE190">
        <v>4</v>
      </c>
      <c r="BF190" s="89">
        <v>84281</v>
      </c>
      <c r="BG190" s="8" t="s">
        <v>4077</v>
      </c>
      <c r="BI190" s="7" t="s">
        <v>3941</v>
      </c>
      <c r="BJ190">
        <v>36</v>
      </c>
      <c r="BK190">
        <v>3</v>
      </c>
      <c r="BL190" s="89">
        <v>79376</v>
      </c>
      <c r="BM190" s="8" t="s">
        <v>4074</v>
      </c>
    </row>
    <row r="191" spans="5:65" x14ac:dyDescent="0.3">
      <c r="E191" s="95" t="s">
        <v>3747</v>
      </c>
      <c r="F191" s="226">
        <v>26</v>
      </c>
      <c r="G191" s="227">
        <v>9</v>
      </c>
      <c r="H191" s="228">
        <v>79080</v>
      </c>
      <c r="M191" s="18" t="s">
        <v>4074</v>
      </c>
      <c r="AG191" s="7" t="s">
        <v>3746</v>
      </c>
      <c r="AH191" s="8" t="s">
        <v>4076</v>
      </c>
      <c r="AJ191" s="7" t="s">
        <v>3880</v>
      </c>
      <c r="AK191" s="8" t="s">
        <v>4074</v>
      </c>
      <c r="BC191" s="7" t="s">
        <v>3736</v>
      </c>
      <c r="BD191">
        <v>28</v>
      </c>
      <c r="BE191">
        <v>20</v>
      </c>
      <c r="BF191" s="89">
        <v>80700</v>
      </c>
      <c r="BG191" s="8" t="s">
        <v>4078</v>
      </c>
      <c r="BI191" s="7" t="s">
        <v>3943</v>
      </c>
      <c r="BJ191">
        <v>34</v>
      </c>
      <c r="BK191">
        <v>7</v>
      </c>
      <c r="BL191" s="89">
        <v>78723</v>
      </c>
      <c r="BM191" s="8" t="s">
        <v>4074</v>
      </c>
    </row>
    <row r="192" spans="5:65" x14ac:dyDescent="0.3">
      <c r="E192" s="95" t="s">
        <v>3748</v>
      </c>
      <c r="F192" s="226">
        <v>31</v>
      </c>
      <c r="G192" s="227">
        <v>5</v>
      </c>
      <c r="H192" s="228">
        <v>46731</v>
      </c>
      <c r="M192" s="18" t="s">
        <v>4074</v>
      </c>
      <c r="AG192" s="7" t="s">
        <v>3747</v>
      </c>
      <c r="AH192" s="8" t="s">
        <v>4079</v>
      </c>
      <c r="AJ192" s="7" t="s">
        <v>3889</v>
      </c>
      <c r="AK192" s="8" t="s">
        <v>4074</v>
      </c>
      <c r="BC192" s="7" t="s">
        <v>3737</v>
      </c>
      <c r="BD192">
        <v>25</v>
      </c>
      <c r="BE192">
        <v>5</v>
      </c>
      <c r="BF192" s="89">
        <v>51232</v>
      </c>
      <c r="BG192" s="8" t="s">
        <v>4072</v>
      </c>
      <c r="BI192" s="7" t="s">
        <v>3946</v>
      </c>
      <c r="BJ192">
        <v>32</v>
      </c>
      <c r="BK192">
        <v>5</v>
      </c>
      <c r="BL192" s="89">
        <v>83800</v>
      </c>
      <c r="BM192" s="8" t="s">
        <v>4074</v>
      </c>
    </row>
    <row r="193" spans="5:65" x14ac:dyDescent="0.3">
      <c r="E193" s="95" t="s">
        <v>3749</v>
      </c>
      <c r="F193" s="226">
        <v>35</v>
      </c>
      <c r="G193" s="227">
        <v>19</v>
      </c>
      <c r="H193" s="228">
        <v>47653</v>
      </c>
      <c r="M193" s="18" t="s">
        <v>4073</v>
      </c>
      <c r="AG193" s="7" t="s">
        <v>3748</v>
      </c>
      <c r="AH193" s="8" t="s">
        <v>4074</v>
      </c>
      <c r="AJ193" s="7" t="s">
        <v>3902</v>
      </c>
      <c r="AK193" s="8" t="s">
        <v>4074</v>
      </c>
      <c r="BC193" s="7" t="s">
        <v>3738</v>
      </c>
      <c r="BD193">
        <v>53</v>
      </c>
      <c r="BE193">
        <v>6</v>
      </c>
      <c r="BF193" s="89">
        <v>78251</v>
      </c>
      <c r="BG193" s="8" t="s">
        <v>4077</v>
      </c>
      <c r="BI193" s="7" t="s">
        <v>3957</v>
      </c>
      <c r="BJ193">
        <v>22</v>
      </c>
      <c r="BK193">
        <v>5</v>
      </c>
      <c r="BL193" s="89">
        <v>73658</v>
      </c>
      <c r="BM193" s="8" t="s">
        <v>4074</v>
      </c>
    </row>
    <row r="194" spans="5:65" x14ac:dyDescent="0.3">
      <c r="E194" s="95" t="s">
        <v>3750</v>
      </c>
      <c r="F194" s="226">
        <v>52</v>
      </c>
      <c r="G194" s="227">
        <v>18</v>
      </c>
      <c r="H194" s="228">
        <v>70296</v>
      </c>
      <c r="M194" s="18" t="s">
        <v>4071</v>
      </c>
      <c r="AG194" s="7" t="s">
        <v>3749</v>
      </c>
      <c r="AH194" s="8" t="s">
        <v>4072</v>
      </c>
      <c r="AJ194" s="7" t="s">
        <v>3903</v>
      </c>
      <c r="AK194" s="8" t="s">
        <v>4074</v>
      </c>
      <c r="BC194" s="7" t="s">
        <v>3739</v>
      </c>
      <c r="BD194">
        <v>31</v>
      </c>
      <c r="BE194">
        <v>17</v>
      </c>
      <c r="BF194" s="89">
        <v>49695</v>
      </c>
      <c r="BG194" s="8" t="s">
        <v>4071</v>
      </c>
      <c r="BI194" s="7" t="s">
        <v>3958</v>
      </c>
      <c r="BJ194">
        <v>28</v>
      </c>
      <c r="BK194">
        <v>5</v>
      </c>
      <c r="BL194" s="89">
        <v>82959</v>
      </c>
      <c r="BM194" s="8" t="s">
        <v>4074</v>
      </c>
    </row>
    <row r="195" spans="5:65" x14ac:dyDescent="0.3">
      <c r="E195" s="95" t="s">
        <v>3751</v>
      </c>
      <c r="F195" s="226">
        <v>47</v>
      </c>
      <c r="G195" s="227">
        <v>4</v>
      </c>
      <c r="H195" s="228">
        <v>41275</v>
      </c>
      <c r="M195" s="18" t="s">
        <v>4072</v>
      </c>
      <c r="AG195" s="7" t="s">
        <v>3750</v>
      </c>
      <c r="AH195" s="8" t="s">
        <v>4076</v>
      </c>
      <c r="AJ195" s="7" t="s">
        <v>3907</v>
      </c>
      <c r="AK195" s="8" t="s">
        <v>4074</v>
      </c>
      <c r="BC195" s="7" t="s">
        <v>3740</v>
      </c>
      <c r="BD195">
        <v>54</v>
      </c>
      <c r="BE195">
        <v>6</v>
      </c>
      <c r="BF195" s="89">
        <v>76264</v>
      </c>
      <c r="BG195" s="8" t="s">
        <v>4077</v>
      </c>
      <c r="BI195" s="7" t="s">
        <v>3965</v>
      </c>
      <c r="BJ195">
        <v>26</v>
      </c>
      <c r="BK195">
        <v>6</v>
      </c>
      <c r="BL195" s="89">
        <v>78311</v>
      </c>
      <c r="BM195" s="8" t="s">
        <v>4074</v>
      </c>
    </row>
    <row r="196" spans="5:65" x14ac:dyDescent="0.3">
      <c r="E196" s="95" t="s">
        <v>3752</v>
      </c>
      <c r="F196" s="226">
        <v>23</v>
      </c>
      <c r="G196" s="227">
        <v>6</v>
      </c>
      <c r="H196" s="228">
        <v>76893</v>
      </c>
      <c r="M196" s="18" t="s">
        <v>4074</v>
      </c>
      <c r="AG196" s="7" t="s">
        <v>3751</v>
      </c>
      <c r="AH196" s="8" t="s">
        <v>4078</v>
      </c>
      <c r="AJ196" s="7" t="s">
        <v>3934</v>
      </c>
      <c r="AK196" s="8" t="s">
        <v>4074</v>
      </c>
      <c r="BC196" s="7" t="s">
        <v>3741</v>
      </c>
      <c r="BD196">
        <v>23</v>
      </c>
      <c r="BE196">
        <v>10</v>
      </c>
      <c r="BF196" s="89">
        <v>68695</v>
      </c>
      <c r="BG196" s="8" t="s">
        <v>4076</v>
      </c>
      <c r="BI196" s="7" t="s">
        <v>3978</v>
      </c>
      <c r="BJ196">
        <v>29</v>
      </c>
      <c r="BK196">
        <v>4</v>
      </c>
      <c r="BL196" s="89">
        <v>76058</v>
      </c>
      <c r="BM196" s="8" t="s">
        <v>4074</v>
      </c>
    </row>
    <row r="197" spans="5:65" x14ac:dyDescent="0.3">
      <c r="E197" s="95" t="s">
        <v>3753</v>
      </c>
      <c r="F197" s="226">
        <v>28</v>
      </c>
      <c r="G197" s="227">
        <v>19</v>
      </c>
      <c r="H197" s="228">
        <v>39435</v>
      </c>
      <c r="M197" s="18" t="s">
        <v>4073</v>
      </c>
      <c r="AG197" s="7" t="s">
        <v>3752</v>
      </c>
      <c r="AH197" s="8" t="s">
        <v>4079</v>
      </c>
      <c r="AJ197" s="7" t="s">
        <v>3938</v>
      </c>
      <c r="AK197" s="8" t="s">
        <v>4074</v>
      </c>
      <c r="BC197" s="7" t="s">
        <v>3742</v>
      </c>
      <c r="BD197">
        <v>27</v>
      </c>
      <c r="BE197">
        <v>18</v>
      </c>
      <c r="BF197" s="89">
        <v>40853</v>
      </c>
      <c r="BG197" s="8" t="s">
        <v>4071</v>
      </c>
      <c r="BI197" s="7" t="s">
        <v>3979</v>
      </c>
      <c r="BJ197">
        <v>31</v>
      </c>
      <c r="BK197">
        <v>8</v>
      </c>
      <c r="BL197" s="89">
        <v>69077</v>
      </c>
      <c r="BM197" s="8" t="s">
        <v>4074</v>
      </c>
    </row>
    <row r="198" spans="5:65" x14ac:dyDescent="0.3">
      <c r="E198" s="95" t="s">
        <v>3754</v>
      </c>
      <c r="F198" s="226">
        <v>50</v>
      </c>
      <c r="G198" s="227">
        <v>5</v>
      </c>
      <c r="H198" s="228">
        <v>73428</v>
      </c>
      <c r="M198" s="18" t="s">
        <v>4072</v>
      </c>
      <c r="AG198" s="7" t="s">
        <v>3753</v>
      </c>
      <c r="AH198" s="8" t="s">
        <v>4072</v>
      </c>
      <c r="AJ198" s="7" t="s">
        <v>3942</v>
      </c>
      <c r="AK198" s="8" t="s">
        <v>4074</v>
      </c>
      <c r="BC198" s="7" t="s">
        <v>3743</v>
      </c>
      <c r="BD198">
        <v>56</v>
      </c>
      <c r="BE198">
        <v>22</v>
      </c>
      <c r="BF198" s="89">
        <v>68970</v>
      </c>
      <c r="BG198" s="8" t="s">
        <v>4073</v>
      </c>
      <c r="BI198" s="7" t="s">
        <v>3989</v>
      </c>
      <c r="BJ198">
        <v>28</v>
      </c>
      <c r="BK198">
        <v>4</v>
      </c>
      <c r="BL198" s="89">
        <v>74429</v>
      </c>
      <c r="BM198" s="8" t="s">
        <v>4074</v>
      </c>
    </row>
    <row r="199" spans="5:65" x14ac:dyDescent="0.3">
      <c r="E199" s="95" t="s">
        <v>3755</v>
      </c>
      <c r="F199" s="226">
        <v>49</v>
      </c>
      <c r="G199" s="227">
        <v>3</v>
      </c>
      <c r="H199" s="228">
        <v>50227</v>
      </c>
      <c r="M199" s="18" t="s">
        <v>4072</v>
      </c>
      <c r="AG199" s="7" t="s">
        <v>3754</v>
      </c>
      <c r="AH199" s="8" t="s">
        <v>4077</v>
      </c>
      <c r="AJ199" s="7" t="s">
        <v>3966</v>
      </c>
      <c r="AK199" s="8" t="s">
        <v>4074</v>
      </c>
      <c r="BC199" s="7" t="s">
        <v>3744</v>
      </c>
      <c r="BD199">
        <v>34</v>
      </c>
      <c r="BE199">
        <v>6</v>
      </c>
      <c r="BF199" s="89">
        <v>80279</v>
      </c>
      <c r="BG199" s="8" t="s">
        <v>4076</v>
      </c>
      <c r="BI199" s="7" t="s">
        <v>3994</v>
      </c>
      <c r="BJ199">
        <v>28</v>
      </c>
      <c r="BK199">
        <v>9</v>
      </c>
      <c r="BL199" s="89">
        <v>74679</v>
      </c>
      <c r="BM199" s="8" t="s">
        <v>4074</v>
      </c>
    </row>
    <row r="200" spans="5:65" x14ac:dyDescent="0.3">
      <c r="E200" s="95" t="s">
        <v>3756</v>
      </c>
      <c r="F200" s="226">
        <v>42</v>
      </c>
      <c r="G200" s="227">
        <v>19</v>
      </c>
      <c r="H200" s="228">
        <v>42872</v>
      </c>
      <c r="M200" s="18" t="s">
        <v>4071</v>
      </c>
      <c r="AG200" s="7" t="s">
        <v>3755</v>
      </c>
      <c r="AH200" s="8" t="s">
        <v>4078</v>
      </c>
      <c r="AJ200" s="7" t="s">
        <v>3970</v>
      </c>
      <c r="AK200" s="8" t="s">
        <v>4074</v>
      </c>
      <c r="BC200" s="7" t="s">
        <v>3745</v>
      </c>
      <c r="BD200">
        <v>25</v>
      </c>
      <c r="BE200">
        <v>1</v>
      </c>
      <c r="BF200" s="89">
        <v>48731</v>
      </c>
      <c r="BG200" s="8" t="s">
        <v>4072</v>
      </c>
      <c r="BI200" s="7" t="s">
        <v>4011</v>
      </c>
      <c r="BJ200">
        <v>26</v>
      </c>
      <c r="BK200">
        <v>4</v>
      </c>
      <c r="BL200" s="89">
        <v>72972</v>
      </c>
      <c r="BM200" s="8" t="s">
        <v>4074</v>
      </c>
    </row>
    <row r="201" spans="5:65" x14ac:dyDescent="0.3">
      <c r="E201" s="95" t="s">
        <v>3757</v>
      </c>
      <c r="F201" s="226">
        <v>32</v>
      </c>
      <c r="G201" s="227">
        <v>6</v>
      </c>
      <c r="H201" s="228">
        <v>36095</v>
      </c>
      <c r="M201" s="18" t="s">
        <v>4074</v>
      </c>
      <c r="AG201" s="7" t="s">
        <v>3756</v>
      </c>
      <c r="AH201" s="8" t="s">
        <v>4071</v>
      </c>
      <c r="AJ201" s="7" t="s">
        <v>3980</v>
      </c>
      <c r="AK201" s="8" t="s">
        <v>4074</v>
      </c>
      <c r="BC201" s="7" t="s">
        <v>3746</v>
      </c>
      <c r="BD201">
        <v>51</v>
      </c>
      <c r="BE201">
        <v>17</v>
      </c>
      <c r="BF201" s="89">
        <v>78655</v>
      </c>
      <c r="BG201" s="8" t="s">
        <v>4073</v>
      </c>
      <c r="BI201" s="7" t="s">
        <v>4013</v>
      </c>
      <c r="BJ201">
        <v>24</v>
      </c>
      <c r="BK201">
        <v>6</v>
      </c>
      <c r="BL201" s="89">
        <v>75352</v>
      </c>
      <c r="BM201" s="8" t="s">
        <v>4074</v>
      </c>
    </row>
    <row r="202" spans="5:65" x14ac:dyDescent="0.3">
      <c r="E202" s="95" t="s">
        <v>3758</v>
      </c>
      <c r="F202" s="226">
        <v>49</v>
      </c>
      <c r="G202" s="227">
        <v>21</v>
      </c>
      <c r="H202" s="228">
        <v>52123</v>
      </c>
      <c r="M202" s="18" t="s">
        <v>4071</v>
      </c>
      <c r="AG202" s="7" t="s">
        <v>3757</v>
      </c>
      <c r="AH202" s="8" t="s">
        <v>4074</v>
      </c>
      <c r="AJ202" s="7" t="s">
        <v>3981</v>
      </c>
      <c r="AK202" s="8" t="s">
        <v>4074</v>
      </c>
      <c r="BC202" s="7" t="s">
        <v>3747</v>
      </c>
      <c r="BD202">
        <v>26</v>
      </c>
      <c r="BE202">
        <v>9</v>
      </c>
      <c r="BF202" s="89">
        <v>79080</v>
      </c>
      <c r="BG202" s="8" t="s">
        <v>4076</v>
      </c>
      <c r="BI202" s="7" t="s">
        <v>4019</v>
      </c>
      <c r="BJ202">
        <v>25</v>
      </c>
      <c r="BK202">
        <v>2</v>
      </c>
      <c r="BL202" s="89">
        <v>77083</v>
      </c>
      <c r="BM202" s="8" t="s">
        <v>4074</v>
      </c>
    </row>
    <row r="203" spans="5:65" x14ac:dyDescent="0.3">
      <c r="E203" s="95" t="s">
        <v>3759</v>
      </c>
      <c r="F203" s="226">
        <v>27</v>
      </c>
      <c r="G203" s="227">
        <v>7</v>
      </c>
      <c r="H203" s="228">
        <v>40626</v>
      </c>
      <c r="M203" s="18" t="s">
        <v>4074</v>
      </c>
      <c r="AG203" s="7" t="s">
        <v>3758</v>
      </c>
      <c r="AH203" s="8" t="s">
        <v>4071</v>
      </c>
      <c r="AJ203" s="7" t="s">
        <v>3988</v>
      </c>
      <c r="AK203" s="8" t="s">
        <v>4074</v>
      </c>
      <c r="BC203" s="7" t="s">
        <v>3748</v>
      </c>
      <c r="BD203">
        <v>31</v>
      </c>
      <c r="BE203">
        <v>5</v>
      </c>
      <c r="BF203" s="89">
        <v>46731</v>
      </c>
      <c r="BG203" s="8" t="s">
        <v>4072</v>
      </c>
      <c r="BI203" s="7" t="s">
        <v>4027</v>
      </c>
      <c r="BJ203">
        <v>29</v>
      </c>
      <c r="BK203">
        <v>8</v>
      </c>
      <c r="BL203" s="89">
        <v>82101</v>
      </c>
      <c r="BM203" s="8" t="s">
        <v>4074</v>
      </c>
    </row>
    <row r="204" spans="5:65" x14ac:dyDescent="0.3">
      <c r="E204" s="95" t="s">
        <v>3760</v>
      </c>
      <c r="F204" s="226">
        <v>30</v>
      </c>
      <c r="G204" s="227">
        <v>20</v>
      </c>
      <c r="H204" s="228">
        <v>48802</v>
      </c>
      <c r="M204" s="18" t="s">
        <v>4073</v>
      </c>
      <c r="AG204" s="7" t="s">
        <v>3759</v>
      </c>
      <c r="AH204" s="8" t="s">
        <v>4074</v>
      </c>
      <c r="AJ204" s="7" t="s">
        <v>3991</v>
      </c>
      <c r="AK204" s="8" t="s">
        <v>4074</v>
      </c>
      <c r="BC204" s="7" t="s">
        <v>3749</v>
      </c>
      <c r="BD204">
        <v>35</v>
      </c>
      <c r="BE204">
        <v>19</v>
      </c>
      <c r="BF204" s="89">
        <v>47653</v>
      </c>
      <c r="BG204" s="8" t="s">
        <v>4071</v>
      </c>
      <c r="BI204" s="7" t="s">
        <v>4031</v>
      </c>
      <c r="BJ204">
        <v>28</v>
      </c>
      <c r="BK204">
        <v>2</v>
      </c>
      <c r="BL204" s="89">
        <v>81727</v>
      </c>
      <c r="BM204" s="8" t="s">
        <v>4074</v>
      </c>
    </row>
    <row r="205" spans="5:65" x14ac:dyDescent="0.3">
      <c r="E205" s="95" t="s">
        <v>3761</v>
      </c>
      <c r="F205" s="226">
        <v>53</v>
      </c>
      <c r="G205" s="227">
        <v>7</v>
      </c>
      <c r="H205" s="228">
        <v>82137</v>
      </c>
      <c r="M205" s="18" t="s">
        <v>4072</v>
      </c>
      <c r="AG205" s="7" t="s">
        <v>3760</v>
      </c>
      <c r="AH205" s="8" t="s">
        <v>4072</v>
      </c>
      <c r="AJ205" s="7" t="s">
        <v>3996</v>
      </c>
      <c r="AK205" s="8" t="s">
        <v>4074</v>
      </c>
      <c r="BC205" s="7" t="s">
        <v>3750</v>
      </c>
      <c r="BD205">
        <v>52</v>
      </c>
      <c r="BE205">
        <v>18</v>
      </c>
      <c r="BF205" s="89">
        <v>70296</v>
      </c>
      <c r="BG205" s="8" t="s">
        <v>4073</v>
      </c>
      <c r="BI205" s="7" t="s">
        <v>4034</v>
      </c>
      <c r="BJ205">
        <v>33</v>
      </c>
      <c r="BK205">
        <v>5</v>
      </c>
      <c r="BL205" s="89">
        <v>72719</v>
      </c>
      <c r="BM205" s="8" t="s">
        <v>4074</v>
      </c>
    </row>
    <row r="206" spans="5:65" x14ac:dyDescent="0.3">
      <c r="E206" s="95" t="s">
        <v>3762</v>
      </c>
      <c r="F206" s="226">
        <v>55</v>
      </c>
      <c r="G206" s="227">
        <v>19</v>
      </c>
      <c r="H206" s="228">
        <v>61187</v>
      </c>
      <c r="M206" s="18" t="s">
        <v>4071</v>
      </c>
      <c r="AG206" s="7" t="s">
        <v>3761</v>
      </c>
      <c r="AH206" s="8" t="s">
        <v>4077</v>
      </c>
      <c r="AJ206" s="7" t="s">
        <v>4001</v>
      </c>
      <c r="AK206" s="8" t="s">
        <v>4074</v>
      </c>
      <c r="BC206" s="7" t="s">
        <v>3751</v>
      </c>
      <c r="BD206">
        <v>47</v>
      </c>
      <c r="BE206">
        <v>4</v>
      </c>
      <c r="BF206" s="89">
        <v>41275</v>
      </c>
      <c r="BG206" s="8" t="s">
        <v>4074</v>
      </c>
      <c r="BI206" s="7" t="s">
        <v>4038</v>
      </c>
      <c r="BJ206">
        <v>24</v>
      </c>
      <c r="BK206">
        <v>7</v>
      </c>
      <c r="BL206" s="89">
        <v>74415</v>
      </c>
      <c r="BM206" s="8" t="s">
        <v>4074</v>
      </c>
    </row>
    <row r="207" spans="5:65" x14ac:dyDescent="0.3">
      <c r="E207" s="95" t="s">
        <v>3763</v>
      </c>
      <c r="F207" s="226">
        <v>53</v>
      </c>
      <c r="G207" s="227">
        <v>10</v>
      </c>
      <c r="H207" s="228">
        <v>53640</v>
      </c>
      <c r="M207" s="18" t="s">
        <v>4072</v>
      </c>
      <c r="AG207" s="7" t="s">
        <v>3762</v>
      </c>
      <c r="AH207" s="8" t="s">
        <v>4076</v>
      </c>
      <c r="AJ207" s="7" t="s">
        <v>4002</v>
      </c>
      <c r="AK207" s="8" t="s">
        <v>4074</v>
      </c>
      <c r="BC207" s="7" t="s">
        <v>3752</v>
      </c>
      <c r="BD207">
        <v>23</v>
      </c>
      <c r="BE207">
        <v>6</v>
      </c>
      <c r="BF207" s="89">
        <v>76893</v>
      </c>
      <c r="BG207" s="8" t="s">
        <v>4076</v>
      </c>
      <c r="BI207" s="7" t="s">
        <v>4051</v>
      </c>
      <c r="BJ207">
        <v>27</v>
      </c>
      <c r="BK207">
        <v>6</v>
      </c>
      <c r="BL207" s="89">
        <v>80394</v>
      </c>
      <c r="BM207" s="8" t="s">
        <v>4074</v>
      </c>
    </row>
    <row r="208" spans="5:65" x14ac:dyDescent="0.3">
      <c r="E208" s="95" t="s">
        <v>3764</v>
      </c>
      <c r="F208" s="226">
        <v>27</v>
      </c>
      <c r="G208" s="227">
        <v>10</v>
      </c>
      <c r="H208" s="228">
        <v>39561</v>
      </c>
      <c r="M208" s="18" t="s">
        <v>4074</v>
      </c>
      <c r="AG208" s="7" t="s">
        <v>3763</v>
      </c>
      <c r="AH208" s="8" t="s">
        <v>4078</v>
      </c>
      <c r="AJ208" s="7" t="s">
        <v>4004</v>
      </c>
      <c r="AK208" s="8" t="s">
        <v>4074</v>
      </c>
      <c r="BC208" s="7" t="s">
        <v>3753</v>
      </c>
      <c r="BD208">
        <v>28</v>
      </c>
      <c r="BE208">
        <v>19</v>
      </c>
      <c r="BF208" s="89">
        <v>39435</v>
      </c>
      <c r="BG208" s="8" t="s">
        <v>4071</v>
      </c>
      <c r="BI208" s="7" t="s">
        <v>4068</v>
      </c>
      <c r="BJ208">
        <v>27</v>
      </c>
      <c r="BK208">
        <v>8</v>
      </c>
      <c r="BL208" s="89">
        <v>64953</v>
      </c>
      <c r="BM208" s="8" t="s">
        <v>4074</v>
      </c>
    </row>
    <row r="209" spans="5:65" x14ac:dyDescent="0.3">
      <c r="E209" s="95" t="s">
        <v>3765</v>
      </c>
      <c r="F209" s="226">
        <v>52</v>
      </c>
      <c r="G209" s="227">
        <v>19</v>
      </c>
      <c r="H209" s="228">
        <v>86675</v>
      </c>
      <c r="M209" s="18" t="s">
        <v>4071</v>
      </c>
      <c r="AG209" s="7" t="s">
        <v>3764</v>
      </c>
      <c r="AH209" s="8" t="s">
        <v>4074</v>
      </c>
      <c r="AJ209" s="7" t="s">
        <v>4012</v>
      </c>
      <c r="AK209" s="8" t="s">
        <v>4074</v>
      </c>
      <c r="BC209" s="7" t="s">
        <v>3754</v>
      </c>
      <c r="BD209">
        <v>50</v>
      </c>
      <c r="BE209">
        <v>5</v>
      </c>
      <c r="BF209" s="89">
        <v>73428</v>
      </c>
      <c r="BG209" s="8" t="s">
        <v>4077</v>
      </c>
      <c r="BI209" s="7" t="s">
        <v>3571</v>
      </c>
      <c r="BJ209">
        <v>53</v>
      </c>
      <c r="BK209">
        <v>9</v>
      </c>
      <c r="BL209" s="89">
        <v>73681</v>
      </c>
      <c r="BM209" s="8" t="s">
        <v>4072</v>
      </c>
    </row>
    <row r="210" spans="5:65" x14ac:dyDescent="0.3">
      <c r="E210" s="95" t="s">
        <v>3766</v>
      </c>
      <c r="F210" s="226">
        <v>52</v>
      </c>
      <c r="G210" s="227">
        <v>3</v>
      </c>
      <c r="H210" s="228">
        <v>78772</v>
      </c>
      <c r="M210" s="18" t="s">
        <v>4072</v>
      </c>
      <c r="AG210" s="7" t="s">
        <v>3765</v>
      </c>
      <c r="AH210" s="8" t="s">
        <v>4076</v>
      </c>
      <c r="AJ210" s="7" t="s">
        <v>4023</v>
      </c>
      <c r="AK210" s="8" t="s">
        <v>4074</v>
      </c>
      <c r="BC210" s="7" t="s">
        <v>3755</v>
      </c>
      <c r="BD210">
        <v>49</v>
      </c>
      <c r="BE210">
        <v>3</v>
      </c>
      <c r="BF210" s="89">
        <v>50227</v>
      </c>
      <c r="BG210" s="8" t="s">
        <v>4074</v>
      </c>
      <c r="BI210" s="7" t="s">
        <v>3580</v>
      </c>
      <c r="BJ210">
        <v>53</v>
      </c>
      <c r="BK210">
        <v>7</v>
      </c>
      <c r="BL210" s="89">
        <v>82193</v>
      </c>
      <c r="BM210" s="8" t="s">
        <v>4072</v>
      </c>
    </row>
    <row r="211" spans="5:65" x14ac:dyDescent="0.3">
      <c r="E211" s="95" t="s">
        <v>3767</v>
      </c>
      <c r="F211" s="226">
        <v>57</v>
      </c>
      <c r="G211" s="227">
        <v>7</v>
      </c>
      <c r="H211" s="228">
        <v>52307</v>
      </c>
      <c r="M211" s="18" t="s">
        <v>4072</v>
      </c>
      <c r="AG211" s="7" t="s">
        <v>3766</v>
      </c>
      <c r="AH211" s="8" t="s">
        <v>4077</v>
      </c>
      <c r="AJ211" s="7" t="s">
        <v>4026</v>
      </c>
      <c r="AK211" s="8" t="s">
        <v>4074</v>
      </c>
      <c r="BC211" s="7" t="s">
        <v>3756</v>
      </c>
      <c r="BD211">
        <v>42</v>
      </c>
      <c r="BE211">
        <v>19</v>
      </c>
      <c r="BF211" s="89">
        <v>42872</v>
      </c>
      <c r="BG211" s="8" t="s">
        <v>4079</v>
      </c>
      <c r="BI211" s="7" t="s">
        <v>3623</v>
      </c>
      <c r="BJ211">
        <v>41</v>
      </c>
      <c r="BK211">
        <v>7</v>
      </c>
      <c r="BL211" s="89">
        <v>78356</v>
      </c>
      <c r="BM211" s="8" t="s">
        <v>4072</v>
      </c>
    </row>
    <row r="212" spans="5:65" x14ac:dyDescent="0.3">
      <c r="E212" s="95" t="s">
        <v>3768</v>
      </c>
      <c r="F212" s="226">
        <v>31</v>
      </c>
      <c r="G212" s="227">
        <v>9</v>
      </c>
      <c r="H212" s="228">
        <v>43239</v>
      </c>
      <c r="M212" s="18" t="s">
        <v>4074</v>
      </c>
      <c r="AG212" s="7" t="s">
        <v>3767</v>
      </c>
      <c r="AH212" s="8" t="s">
        <v>4078</v>
      </c>
      <c r="AJ212" s="7" t="s">
        <v>4029</v>
      </c>
      <c r="AK212" s="8" t="s">
        <v>4074</v>
      </c>
      <c r="BC212" s="7" t="s">
        <v>3757</v>
      </c>
      <c r="BD212">
        <v>32</v>
      </c>
      <c r="BE212">
        <v>6</v>
      </c>
      <c r="BF212" s="89">
        <v>36095</v>
      </c>
      <c r="BG212" s="8" t="s">
        <v>4072</v>
      </c>
      <c r="BI212" s="7" t="s">
        <v>3645</v>
      </c>
      <c r="BJ212">
        <v>55</v>
      </c>
      <c r="BK212">
        <v>8</v>
      </c>
      <c r="BL212" s="89">
        <v>83118</v>
      </c>
      <c r="BM212" s="8" t="s">
        <v>4072</v>
      </c>
    </row>
    <row r="213" spans="5:65" x14ac:dyDescent="0.3">
      <c r="E213" s="95" t="s">
        <v>3769</v>
      </c>
      <c r="F213" s="226">
        <v>32</v>
      </c>
      <c r="G213" s="227">
        <v>8</v>
      </c>
      <c r="H213" s="228">
        <v>44885</v>
      </c>
      <c r="M213" s="18" t="s">
        <v>4074</v>
      </c>
      <c r="AG213" s="7" t="s">
        <v>3768</v>
      </c>
      <c r="AH213" s="8" t="s">
        <v>4074</v>
      </c>
      <c r="AJ213" s="7" t="s">
        <v>4032</v>
      </c>
      <c r="AK213" s="8" t="s">
        <v>4074</v>
      </c>
      <c r="BC213" s="7" t="s">
        <v>3758</v>
      </c>
      <c r="BD213">
        <v>49</v>
      </c>
      <c r="BE213">
        <v>21</v>
      </c>
      <c r="BF213" s="89">
        <v>52123</v>
      </c>
      <c r="BG213" s="8" t="s">
        <v>4079</v>
      </c>
      <c r="BI213" s="7" t="s">
        <v>3651</v>
      </c>
      <c r="BJ213">
        <v>48</v>
      </c>
      <c r="BK213">
        <v>4</v>
      </c>
      <c r="BL213" s="89">
        <v>88819</v>
      </c>
      <c r="BM213" s="8" t="s">
        <v>4072</v>
      </c>
    </row>
    <row r="214" spans="5:65" x14ac:dyDescent="0.3">
      <c r="E214" s="95" t="s">
        <v>3770</v>
      </c>
      <c r="F214" s="226">
        <v>28</v>
      </c>
      <c r="G214" s="227">
        <v>22</v>
      </c>
      <c r="H214" s="228">
        <v>76925</v>
      </c>
      <c r="M214" s="18" t="s">
        <v>4073</v>
      </c>
      <c r="AG214" s="7" t="s">
        <v>3769</v>
      </c>
      <c r="AH214" s="8" t="s">
        <v>4074</v>
      </c>
      <c r="AJ214" s="7" t="s">
        <v>4033</v>
      </c>
      <c r="AK214" s="8" t="s">
        <v>4074</v>
      </c>
      <c r="BC214" s="7" t="s">
        <v>3759</v>
      </c>
      <c r="BD214">
        <v>27</v>
      </c>
      <c r="BE214">
        <v>7</v>
      </c>
      <c r="BF214" s="89">
        <v>40626</v>
      </c>
      <c r="BG214" s="8" t="s">
        <v>4072</v>
      </c>
      <c r="BI214" s="7" t="s">
        <v>3684</v>
      </c>
      <c r="BJ214">
        <v>47</v>
      </c>
      <c r="BK214">
        <v>2</v>
      </c>
      <c r="BL214" s="89">
        <v>77082</v>
      </c>
      <c r="BM214" s="8" t="s">
        <v>4072</v>
      </c>
    </row>
    <row r="215" spans="5:65" x14ac:dyDescent="0.3">
      <c r="E215" s="95" t="s">
        <v>3771</v>
      </c>
      <c r="F215" s="226">
        <v>29</v>
      </c>
      <c r="G215" s="227">
        <v>4</v>
      </c>
      <c r="H215" s="228">
        <v>77528</v>
      </c>
      <c r="M215" s="18" t="s">
        <v>4074</v>
      </c>
      <c r="AG215" s="7" t="s">
        <v>3770</v>
      </c>
      <c r="AH215" s="8" t="s">
        <v>4073</v>
      </c>
      <c r="AJ215" s="7" t="s">
        <v>4040</v>
      </c>
      <c r="AK215" s="8" t="s">
        <v>4074</v>
      </c>
      <c r="BC215" s="7" t="s">
        <v>3760</v>
      </c>
      <c r="BD215">
        <v>30</v>
      </c>
      <c r="BE215">
        <v>20</v>
      </c>
      <c r="BF215" s="89">
        <v>48802</v>
      </c>
      <c r="BG215" s="8" t="s">
        <v>4071</v>
      </c>
      <c r="BI215" s="7" t="s">
        <v>3687</v>
      </c>
      <c r="BJ215">
        <v>59</v>
      </c>
      <c r="BK215">
        <v>8</v>
      </c>
      <c r="BL215" s="89">
        <v>70991</v>
      </c>
      <c r="BM215" s="8" t="s">
        <v>4072</v>
      </c>
    </row>
    <row r="216" spans="5:65" x14ac:dyDescent="0.3">
      <c r="E216" s="95" t="s">
        <v>3772</v>
      </c>
      <c r="F216" s="226">
        <v>58</v>
      </c>
      <c r="G216" s="227">
        <v>21</v>
      </c>
      <c r="H216" s="228">
        <v>47255</v>
      </c>
      <c r="M216" s="18" t="s">
        <v>4071</v>
      </c>
      <c r="AG216" s="7" t="s">
        <v>3771</v>
      </c>
      <c r="AH216" s="8" t="s">
        <v>4079</v>
      </c>
      <c r="AJ216" s="7" t="s">
        <v>4059</v>
      </c>
      <c r="AK216" s="8" t="s">
        <v>4074</v>
      </c>
      <c r="BC216" s="7" t="s">
        <v>3761</v>
      </c>
      <c r="BD216">
        <v>53</v>
      </c>
      <c r="BE216">
        <v>7</v>
      </c>
      <c r="BF216" s="89">
        <v>82137</v>
      </c>
      <c r="BG216" s="8" t="s">
        <v>4077</v>
      </c>
      <c r="BI216" s="7" t="s">
        <v>3689</v>
      </c>
      <c r="BJ216">
        <v>53</v>
      </c>
      <c r="BK216">
        <v>5</v>
      </c>
      <c r="BL216" s="89">
        <v>73125</v>
      </c>
      <c r="BM216" s="8" t="s">
        <v>4072</v>
      </c>
    </row>
    <row r="217" spans="5:65" x14ac:dyDescent="0.3">
      <c r="E217" s="95" t="s">
        <v>3773</v>
      </c>
      <c r="F217" s="226">
        <v>50</v>
      </c>
      <c r="G217" s="227">
        <v>4</v>
      </c>
      <c r="H217" s="228">
        <v>53136</v>
      </c>
      <c r="M217" s="18" t="s">
        <v>4072</v>
      </c>
      <c r="AG217" s="7" t="s">
        <v>3772</v>
      </c>
      <c r="AH217" s="8" t="s">
        <v>4071</v>
      </c>
      <c r="AJ217" s="7" t="s">
        <v>4061</v>
      </c>
      <c r="AK217" s="8" t="s">
        <v>4074</v>
      </c>
      <c r="BC217" s="7" t="s">
        <v>3762</v>
      </c>
      <c r="BD217">
        <v>55</v>
      </c>
      <c r="BE217">
        <v>19</v>
      </c>
      <c r="BF217" s="89">
        <v>61187</v>
      </c>
      <c r="BG217" s="8" t="s">
        <v>4073</v>
      </c>
      <c r="BI217" s="7" t="s">
        <v>3701</v>
      </c>
      <c r="BJ217">
        <v>54</v>
      </c>
      <c r="BK217">
        <v>5</v>
      </c>
      <c r="BL217" s="89">
        <v>67508</v>
      </c>
      <c r="BM217" s="8" t="s">
        <v>4072</v>
      </c>
    </row>
    <row r="218" spans="5:65" x14ac:dyDescent="0.3">
      <c r="E218" s="95" t="s">
        <v>3774</v>
      </c>
      <c r="F218" s="226">
        <v>28</v>
      </c>
      <c r="G218" s="227">
        <v>9</v>
      </c>
      <c r="H218" s="228">
        <v>37548</v>
      </c>
      <c r="M218" s="18" t="s">
        <v>4074</v>
      </c>
      <c r="AG218" s="7" t="s">
        <v>3773</v>
      </c>
      <c r="AH218" s="8" t="s">
        <v>4078</v>
      </c>
      <c r="AJ218" s="7" t="s">
        <v>4063</v>
      </c>
      <c r="AK218" s="8" t="s">
        <v>4074</v>
      </c>
      <c r="BC218" s="7" t="s">
        <v>3763</v>
      </c>
      <c r="BD218">
        <v>53</v>
      </c>
      <c r="BE218">
        <v>10</v>
      </c>
      <c r="BF218" s="89">
        <v>53640</v>
      </c>
      <c r="BG218" s="8" t="s">
        <v>4074</v>
      </c>
      <c r="BI218" s="7" t="s">
        <v>3724</v>
      </c>
      <c r="BJ218">
        <v>52</v>
      </c>
      <c r="BK218">
        <v>3</v>
      </c>
      <c r="BL218" s="89">
        <v>80837</v>
      </c>
      <c r="BM218" s="8" t="s">
        <v>4072</v>
      </c>
    </row>
    <row r="219" spans="5:65" x14ac:dyDescent="0.3">
      <c r="E219" s="95" t="s">
        <v>3775</v>
      </c>
      <c r="F219" s="226">
        <v>29</v>
      </c>
      <c r="G219" s="227">
        <v>6</v>
      </c>
      <c r="H219" s="228">
        <v>74756</v>
      </c>
      <c r="M219" s="18" t="s">
        <v>4074</v>
      </c>
      <c r="AG219" s="7" t="s">
        <v>3774</v>
      </c>
      <c r="AH219" s="8" t="s">
        <v>4074</v>
      </c>
      <c r="AJ219" s="7" t="s">
        <v>4065</v>
      </c>
      <c r="AK219" s="8" t="s">
        <v>4074</v>
      </c>
      <c r="BC219" s="7" t="s">
        <v>3764</v>
      </c>
      <c r="BD219">
        <v>27</v>
      </c>
      <c r="BE219">
        <v>10</v>
      </c>
      <c r="BF219" s="89">
        <v>39561</v>
      </c>
      <c r="BG219" s="8" t="s">
        <v>4072</v>
      </c>
      <c r="BI219" s="7" t="s">
        <v>3725</v>
      </c>
      <c r="BJ219">
        <v>51</v>
      </c>
      <c r="BK219">
        <v>5</v>
      </c>
      <c r="BL219" s="89">
        <v>73946</v>
      </c>
      <c r="BM219" s="8" t="s">
        <v>4072</v>
      </c>
    </row>
    <row r="220" spans="5:65" x14ac:dyDescent="0.3">
      <c r="E220" s="95" t="s">
        <v>3776</v>
      </c>
      <c r="F220" s="226">
        <v>54</v>
      </c>
      <c r="G220" s="227">
        <v>5</v>
      </c>
      <c r="H220" s="228">
        <v>48113</v>
      </c>
      <c r="M220" s="18" t="s">
        <v>4072</v>
      </c>
      <c r="AG220" s="7" t="s">
        <v>3775</v>
      </c>
      <c r="AH220" s="8" t="s">
        <v>4079</v>
      </c>
      <c r="AJ220" s="7" t="s">
        <v>3570</v>
      </c>
      <c r="AK220" s="8" t="s">
        <v>4072</v>
      </c>
      <c r="BC220" s="7" t="s">
        <v>3765</v>
      </c>
      <c r="BD220">
        <v>52</v>
      </c>
      <c r="BE220">
        <v>19</v>
      </c>
      <c r="BF220" s="89">
        <v>86675</v>
      </c>
      <c r="BG220" s="8" t="s">
        <v>4073</v>
      </c>
      <c r="BI220" s="7" t="s">
        <v>3731</v>
      </c>
      <c r="BJ220">
        <v>47</v>
      </c>
      <c r="BK220">
        <v>7</v>
      </c>
      <c r="BL220" s="89">
        <v>83258</v>
      </c>
      <c r="BM220" s="8" t="s">
        <v>4072</v>
      </c>
    </row>
    <row r="221" spans="5:65" x14ac:dyDescent="0.3">
      <c r="E221" s="95" t="s">
        <v>3777</v>
      </c>
      <c r="F221" s="226">
        <v>23</v>
      </c>
      <c r="G221" s="227">
        <v>4</v>
      </c>
      <c r="H221" s="228">
        <v>88142</v>
      </c>
      <c r="M221" s="18" t="s">
        <v>4074</v>
      </c>
      <c r="AG221" s="7" t="s">
        <v>3776</v>
      </c>
      <c r="AH221" s="8" t="s">
        <v>4078</v>
      </c>
      <c r="AJ221" s="7" t="s">
        <v>3572</v>
      </c>
      <c r="AK221" s="8" t="s">
        <v>4072</v>
      </c>
      <c r="BC221" s="7" t="s">
        <v>3766</v>
      </c>
      <c r="BD221">
        <v>52</v>
      </c>
      <c r="BE221">
        <v>3</v>
      </c>
      <c r="BF221" s="89">
        <v>78772</v>
      </c>
      <c r="BG221" s="8" t="s">
        <v>4077</v>
      </c>
      <c r="BI221" s="7" t="s">
        <v>3735</v>
      </c>
      <c r="BJ221">
        <v>55</v>
      </c>
      <c r="BK221">
        <v>4</v>
      </c>
      <c r="BL221" s="89">
        <v>84281</v>
      </c>
      <c r="BM221" s="8" t="s">
        <v>4072</v>
      </c>
    </row>
    <row r="222" spans="5:65" x14ac:dyDescent="0.3">
      <c r="E222" s="95" t="s">
        <v>3778</v>
      </c>
      <c r="F222" s="226">
        <v>29</v>
      </c>
      <c r="G222" s="227">
        <v>16</v>
      </c>
      <c r="H222" s="228">
        <v>85430</v>
      </c>
      <c r="M222" s="18" t="s">
        <v>4073</v>
      </c>
      <c r="AG222" s="7" t="s">
        <v>3777</v>
      </c>
      <c r="AH222" s="8" t="s">
        <v>4079</v>
      </c>
      <c r="AJ222" s="7" t="s">
        <v>3584</v>
      </c>
      <c r="AK222" s="8" t="s">
        <v>4072</v>
      </c>
      <c r="BC222" s="7" t="s">
        <v>3767</v>
      </c>
      <c r="BD222">
        <v>57</v>
      </c>
      <c r="BE222">
        <v>7</v>
      </c>
      <c r="BF222" s="89">
        <v>52307</v>
      </c>
      <c r="BG222" s="8" t="s">
        <v>4074</v>
      </c>
      <c r="BI222" s="7" t="s">
        <v>3738</v>
      </c>
      <c r="BJ222">
        <v>53</v>
      </c>
      <c r="BK222">
        <v>6</v>
      </c>
      <c r="BL222" s="89">
        <v>78251</v>
      </c>
      <c r="BM222" s="8" t="s">
        <v>4072</v>
      </c>
    </row>
    <row r="223" spans="5:65" x14ac:dyDescent="0.3">
      <c r="E223" s="95" t="s">
        <v>3779</v>
      </c>
      <c r="F223" s="226">
        <v>25</v>
      </c>
      <c r="G223" s="227">
        <v>7</v>
      </c>
      <c r="H223" s="228">
        <v>37011</v>
      </c>
      <c r="M223" s="18" t="s">
        <v>4074</v>
      </c>
      <c r="AG223" s="7" t="s">
        <v>3778</v>
      </c>
      <c r="AH223" s="8" t="s">
        <v>4073</v>
      </c>
      <c r="AJ223" s="7" t="s">
        <v>3588</v>
      </c>
      <c r="AK223" s="8" t="s">
        <v>4072</v>
      </c>
      <c r="BC223" s="7" t="s">
        <v>3768</v>
      </c>
      <c r="BD223">
        <v>31</v>
      </c>
      <c r="BE223">
        <v>9</v>
      </c>
      <c r="BF223" s="89">
        <v>43239</v>
      </c>
      <c r="BG223" s="8" t="s">
        <v>4072</v>
      </c>
      <c r="BI223" s="7" t="s">
        <v>3740</v>
      </c>
      <c r="BJ223">
        <v>54</v>
      </c>
      <c r="BK223">
        <v>6</v>
      </c>
      <c r="BL223" s="89">
        <v>76264</v>
      </c>
      <c r="BM223" s="8" t="s">
        <v>4072</v>
      </c>
    </row>
    <row r="224" spans="5:65" x14ac:dyDescent="0.3">
      <c r="E224" s="95" t="s">
        <v>3780</v>
      </c>
      <c r="F224" s="226">
        <v>26</v>
      </c>
      <c r="G224" s="227">
        <v>19</v>
      </c>
      <c r="H224" s="228">
        <v>77187</v>
      </c>
      <c r="M224" s="18" t="s">
        <v>4073</v>
      </c>
      <c r="AG224" s="7" t="s">
        <v>3779</v>
      </c>
      <c r="AH224" s="8" t="s">
        <v>4074</v>
      </c>
      <c r="AJ224" s="7" t="s">
        <v>3589</v>
      </c>
      <c r="AK224" s="8" t="s">
        <v>4072</v>
      </c>
      <c r="BC224" s="7" t="s">
        <v>3769</v>
      </c>
      <c r="BD224">
        <v>32</v>
      </c>
      <c r="BE224">
        <v>8</v>
      </c>
      <c r="BF224" s="89">
        <v>44885</v>
      </c>
      <c r="BG224" s="8" t="s">
        <v>4072</v>
      </c>
      <c r="BI224" s="7" t="s">
        <v>3754</v>
      </c>
      <c r="BJ224">
        <v>50</v>
      </c>
      <c r="BK224">
        <v>5</v>
      </c>
      <c r="BL224" s="89">
        <v>73428</v>
      </c>
      <c r="BM224" s="8" t="s">
        <v>4072</v>
      </c>
    </row>
    <row r="225" spans="5:65" x14ac:dyDescent="0.3">
      <c r="E225" s="95" t="s">
        <v>3781</v>
      </c>
      <c r="F225" s="226">
        <v>54</v>
      </c>
      <c r="G225" s="227">
        <v>9</v>
      </c>
      <c r="H225" s="228">
        <v>71435</v>
      </c>
      <c r="M225" s="18" t="s">
        <v>4072</v>
      </c>
      <c r="AG225" s="7" t="s">
        <v>3780</v>
      </c>
      <c r="AH225" s="8" t="s">
        <v>4073</v>
      </c>
      <c r="AJ225" s="7" t="s">
        <v>3592</v>
      </c>
      <c r="AK225" s="8" t="s">
        <v>4072</v>
      </c>
      <c r="BC225" s="7" t="s">
        <v>3770</v>
      </c>
      <c r="BD225">
        <v>28</v>
      </c>
      <c r="BE225">
        <v>22</v>
      </c>
      <c r="BF225" s="89">
        <v>76925</v>
      </c>
      <c r="BG225" s="8" t="s">
        <v>4078</v>
      </c>
      <c r="BI225" s="7" t="s">
        <v>3761</v>
      </c>
      <c r="BJ225">
        <v>53</v>
      </c>
      <c r="BK225">
        <v>7</v>
      </c>
      <c r="BL225" s="89">
        <v>82137</v>
      </c>
      <c r="BM225" s="8" t="s">
        <v>4072</v>
      </c>
    </row>
    <row r="226" spans="5:65" x14ac:dyDescent="0.3">
      <c r="E226" s="95" t="s">
        <v>3782</v>
      </c>
      <c r="F226" s="226">
        <v>31</v>
      </c>
      <c r="G226" s="227">
        <v>18</v>
      </c>
      <c r="H226" s="228">
        <v>46655</v>
      </c>
      <c r="M226" s="18" t="s">
        <v>4073</v>
      </c>
      <c r="AG226" s="7" t="s">
        <v>3781</v>
      </c>
      <c r="AH226" s="8" t="s">
        <v>4077</v>
      </c>
      <c r="AJ226" s="7" t="s">
        <v>3611</v>
      </c>
      <c r="AK226" s="8" t="s">
        <v>4072</v>
      </c>
      <c r="BC226" s="7" t="s">
        <v>3771</v>
      </c>
      <c r="BD226">
        <v>29</v>
      </c>
      <c r="BE226">
        <v>4</v>
      </c>
      <c r="BF226" s="89">
        <v>77528</v>
      </c>
      <c r="BG226" s="8" t="s">
        <v>4076</v>
      </c>
      <c r="BI226" s="7" t="s">
        <v>3766</v>
      </c>
      <c r="BJ226">
        <v>52</v>
      </c>
      <c r="BK226">
        <v>3</v>
      </c>
      <c r="BL226" s="89">
        <v>78772</v>
      </c>
      <c r="BM226" s="8" t="s">
        <v>4072</v>
      </c>
    </row>
    <row r="227" spans="5:65" x14ac:dyDescent="0.3">
      <c r="E227" s="95" t="s">
        <v>3783</v>
      </c>
      <c r="F227" s="226">
        <v>25</v>
      </c>
      <c r="G227" s="227">
        <v>18</v>
      </c>
      <c r="H227" s="228">
        <v>67240</v>
      </c>
      <c r="M227" s="18" t="s">
        <v>4073</v>
      </c>
      <c r="AG227" s="7" t="s">
        <v>3782</v>
      </c>
      <c r="AH227" s="8" t="s">
        <v>4072</v>
      </c>
      <c r="AJ227" s="7" t="s">
        <v>3622</v>
      </c>
      <c r="AK227" s="8" t="s">
        <v>4072</v>
      </c>
      <c r="BC227" s="7" t="s">
        <v>3772</v>
      </c>
      <c r="BD227">
        <v>58</v>
      </c>
      <c r="BE227">
        <v>21</v>
      </c>
      <c r="BF227" s="89">
        <v>47255</v>
      </c>
      <c r="BG227" s="8" t="s">
        <v>4079</v>
      </c>
      <c r="BI227" s="7" t="s">
        <v>3781</v>
      </c>
      <c r="BJ227">
        <v>54</v>
      </c>
      <c r="BK227">
        <v>9</v>
      </c>
      <c r="BL227" s="89">
        <v>71435</v>
      </c>
      <c r="BM227" s="8" t="s">
        <v>4072</v>
      </c>
    </row>
    <row r="228" spans="5:65" x14ac:dyDescent="0.3">
      <c r="E228" s="95" t="s">
        <v>3784</v>
      </c>
      <c r="F228" s="226">
        <v>50</v>
      </c>
      <c r="G228" s="227">
        <v>23</v>
      </c>
      <c r="H228" s="228">
        <v>74270</v>
      </c>
      <c r="M228" s="18" t="s">
        <v>4071</v>
      </c>
      <c r="AG228" s="7" t="s">
        <v>3783</v>
      </c>
      <c r="AH228" s="8" t="s">
        <v>4073</v>
      </c>
      <c r="AJ228" s="7" t="s">
        <v>3625</v>
      </c>
      <c r="AK228" s="8" t="s">
        <v>4072</v>
      </c>
      <c r="BC228" s="7" t="s">
        <v>3773</v>
      </c>
      <c r="BD228">
        <v>50</v>
      </c>
      <c r="BE228">
        <v>4</v>
      </c>
      <c r="BF228" s="89">
        <v>53136</v>
      </c>
      <c r="BG228" s="8" t="s">
        <v>4074</v>
      </c>
      <c r="BI228" s="7" t="s">
        <v>3787</v>
      </c>
      <c r="BJ228">
        <v>47</v>
      </c>
      <c r="BK228">
        <v>6</v>
      </c>
      <c r="BL228" s="89">
        <v>76916</v>
      </c>
      <c r="BM228" s="8" t="s">
        <v>4072</v>
      </c>
    </row>
    <row r="229" spans="5:65" x14ac:dyDescent="0.3">
      <c r="E229" s="95" t="s">
        <v>3785</v>
      </c>
      <c r="F229" s="226">
        <v>26</v>
      </c>
      <c r="G229" s="227">
        <v>16</v>
      </c>
      <c r="H229" s="228">
        <v>83135</v>
      </c>
      <c r="M229" s="18" t="s">
        <v>4073</v>
      </c>
      <c r="AG229" s="7" t="s">
        <v>3784</v>
      </c>
      <c r="AH229" s="8" t="s">
        <v>4076</v>
      </c>
      <c r="AJ229" s="7" t="s">
        <v>3626</v>
      </c>
      <c r="AK229" s="8" t="s">
        <v>4072</v>
      </c>
      <c r="BC229" s="7" t="s">
        <v>3774</v>
      </c>
      <c r="BD229">
        <v>28</v>
      </c>
      <c r="BE229">
        <v>9</v>
      </c>
      <c r="BF229" s="89">
        <v>37548</v>
      </c>
      <c r="BG229" s="8" t="s">
        <v>4072</v>
      </c>
      <c r="BI229" s="7" t="s">
        <v>3788</v>
      </c>
      <c r="BJ229">
        <v>47</v>
      </c>
      <c r="BK229">
        <v>8</v>
      </c>
      <c r="BL229" s="89">
        <v>71512</v>
      </c>
      <c r="BM229" s="8" t="s">
        <v>4072</v>
      </c>
    </row>
    <row r="230" spans="5:65" x14ac:dyDescent="0.3">
      <c r="E230" s="95" t="s">
        <v>3786</v>
      </c>
      <c r="F230" s="226">
        <v>52</v>
      </c>
      <c r="G230" s="227">
        <v>6</v>
      </c>
      <c r="H230" s="228">
        <v>47999</v>
      </c>
      <c r="M230" s="18" t="s">
        <v>4072</v>
      </c>
      <c r="AG230" s="7" t="s">
        <v>3785</v>
      </c>
      <c r="AH230" s="8" t="s">
        <v>4073</v>
      </c>
      <c r="AJ230" s="7" t="s">
        <v>3644</v>
      </c>
      <c r="AK230" s="8" t="s">
        <v>4072</v>
      </c>
      <c r="BC230" s="7" t="s">
        <v>3775</v>
      </c>
      <c r="BD230">
        <v>29</v>
      </c>
      <c r="BE230">
        <v>6</v>
      </c>
      <c r="BF230" s="89">
        <v>74756</v>
      </c>
      <c r="BG230" s="8" t="s">
        <v>4076</v>
      </c>
      <c r="BI230" s="7" t="s">
        <v>3810</v>
      </c>
      <c r="BJ230">
        <v>57</v>
      </c>
      <c r="BK230">
        <v>7</v>
      </c>
      <c r="BL230" s="89">
        <v>66443</v>
      </c>
      <c r="BM230" s="8" t="s">
        <v>4072</v>
      </c>
    </row>
    <row r="231" spans="5:65" x14ac:dyDescent="0.3">
      <c r="E231" s="95" t="s">
        <v>3787</v>
      </c>
      <c r="F231" s="226">
        <v>47</v>
      </c>
      <c r="G231" s="227">
        <v>6</v>
      </c>
      <c r="H231" s="228">
        <v>76916</v>
      </c>
      <c r="M231" s="18" t="s">
        <v>4072</v>
      </c>
      <c r="AG231" s="7" t="s">
        <v>3786</v>
      </c>
      <c r="AH231" s="8" t="s">
        <v>4078</v>
      </c>
      <c r="AJ231" s="7" t="s">
        <v>3647</v>
      </c>
      <c r="AK231" s="8" t="s">
        <v>4072</v>
      </c>
      <c r="BC231" s="7" t="s">
        <v>3776</v>
      </c>
      <c r="BD231">
        <v>54</v>
      </c>
      <c r="BE231">
        <v>5</v>
      </c>
      <c r="BF231" s="89">
        <v>48113</v>
      </c>
      <c r="BG231" s="8" t="s">
        <v>4074</v>
      </c>
      <c r="BI231" s="7" t="s">
        <v>3816</v>
      </c>
      <c r="BJ231">
        <v>52</v>
      </c>
      <c r="BK231">
        <v>7</v>
      </c>
      <c r="BL231" s="89">
        <v>73512</v>
      </c>
      <c r="BM231" s="8" t="s">
        <v>4072</v>
      </c>
    </row>
    <row r="232" spans="5:65" x14ac:dyDescent="0.3">
      <c r="E232" s="95" t="s">
        <v>3788</v>
      </c>
      <c r="F232" s="226">
        <v>47</v>
      </c>
      <c r="G232" s="227">
        <v>8</v>
      </c>
      <c r="H232" s="228">
        <v>71512</v>
      </c>
      <c r="M232" s="18" t="s">
        <v>4072</v>
      </c>
      <c r="AG232" s="7" t="s">
        <v>3787</v>
      </c>
      <c r="AH232" s="8" t="s">
        <v>4077</v>
      </c>
      <c r="AJ232" s="7" t="s">
        <v>3662</v>
      </c>
      <c r="AK232" s="8" t="s">
        <v>4072</v>
      </c>
      <c r="BC232" s="7" t="s">
        <v>3777</v>
      </c>
      <c r="BD232">
        <v>23</v>
      </c>
      <c r="BE232">
        <v>4</v>
      </c>
      <c r="BF232" s="89">
        <v>88142</v>
      </c>
      <c r="BG232" s="8" t="s">
        <v>4076</v>
      </c>
      <c r="BI232" s="7" t="s">
        <v>3834</v>
      </c>
      <c r="BJ232">
        <v>58</v>
      </c>
      <c r="BK232">
        <v>5</v>
      </c>
      <c r="BL232" s="89">
        <v>77171</v>
      </c>
      <c r="BM232" s="8" t="s">
        <v>4072</v>
      </c>
    </row>
    <row r="233" spans="5:65" x14ac:dyDescent="0.3">
      <c r="E233" s="95" t="s">
        <v>3789</v>
      </c>
      <c r="F233" s="226">
        <v>32</v>
      </c>
      <c r="G233" s="227">
        <v>18</v>
      </c>
      <c r="H233" s="228">
        <v>42983</v>
      </c>
      <c r="M233" s="18" t="s">
        <v>4073</v>
      </c>
      <c r="AG233" s="7" t="s">
        <v>3788</v>
      </c>
      <c r="AH233" s="8" t="s">
        <v>4077</v>
      </c>
      <c r="AJ233" s="7" t="s">
        <v>3674</v>
      </c>
      <c r="AK233" s="8" t="s">
        <v>4072</v>
      </c>
      <c r="BC233" s="7" t="s">
        <v>3778</v>
      </c>
      <c r="BD233">
        <v>29</v>
      </c>
      <c r="BE233">
        <v>16</v>
      </c>
      <c r="BF233" s="89">
        <v>85430</v>
      </c>
      <c r="BG233" s="8" t="s">
        <v>4078</v>
      </c>
      <c r="BI233" s="7" t="s">
        <v>3836</v>
      </c>
      <c r="BJ233">
        <v>54</v>
      </c>
      <c r="BK233">
        <v>6</v>
      </c>
      <c r="BL233" s="89">
        <v>73881</v>
      </c>
      <c r="BM233" s="8" t="s">
        <v>4072</v>
      </c>
    </row>
    <row r="234" spans="5:65" x14ac:dyDescent="0.3">
      <c r="E234" s="95" t="s">
        <v>3790</v>
      </c>
      <c r="F234" s="226">
        <v>51</v>
      </c>
      <c r="G234" s="227">
        <v>23</v>
      </c>
      <c r="H234" s="228">
        <v>78894</v>
      </c>
      <c r="M234" s="18" t="s">
        <v>4071</v>
      </c>
      <c r="AG234" s="7" t="s">
        <v>3789</v>
      </c>
      <c r="AH234" s="8" t="s">
        <v>4072</v>
      </c>
      <c r="AJ234" s="7" t="s">
        <v>3676</v>
      </c>
      <c r="AK234" s="8" t="s">
        <v>4072</v>
      </c>
      <c r="BC234" s="7" t="s">
        <v>3779</v>
      </c>
      <c r="BD234">
        <v>25</v>
      </c>
      <c r="BE234">
        <v>7</v>
      </c>
      <c r="BF234" s="89">
        <v>37011</v>
      </c>
      <c r="BG234" s="8" t="s">
        <v>4072</v>
      </c>
      <c r="BI234" s="7" t="s">
        <v>3840</v>
      </c>
      <c r="BJ234">
        <v>52</v>
      </c>
      <c r="BK234">
        <v>3</v>
      </c>
      <c r="BL234" s="89">
        <v>78266</v>
      </c>
      <c r="BM234" s="8" t="s">
        <v>4072</v>
      </c>
    </row>
    <row r="235" spans="5:65" x14ac:dyDescent="0.3">
      <c r="E235" s="95" t="s">
        <v>3791</v>
      </c>
      <c r="F235" s="226">
        <v>27</v>
      </c>
      <c r="G235" s="227">
        <v>7</v>
      </c>
      <c r="H235" s="228">
        <v>45513</v>
      </c>
      <c r="M235" s="18" t="s">
        <v>4074</v>
      </c>
      <c r="AG235" s="7" t="s">
        <v>3790</v>
      </c>
      <c r="AH235" s="8" t="s">
        <v>4076</v>
      </c>
      <c r="AJ235" s="7" t="s">
        <v>3682</v>
      </c>
      <c r="AK235" s="8" t="s">
        <v>4072</v>
      </c>
      <c r="BC235" s="7" t="s">
        <v>3780</v>
      </c>
      <c r="BD235">
        <v>26</v>
      </c>
      <c r="BE235">
        <v>19</v>
      </c>
      <c r="BF235" s="89">
        <v>77187</v>
      </c>
      <c r="BG235" s="8" t="s">
        <v>4078</v>
      </c>
      <c r="BI235" s="7" t="s">
        <v>3847</v>
      </c>
      <c r="BJ235">
        <v>49</v>
      </c>
      <c r="BK235">
        <v>5</v>
      </c>
      <c r="BL235" s="89">
        <v>80488</v>
      </c>
      <c r="BM235" s="8" t="s">
        <v>4072</v>
      </c>
    </row>
    <row r="236" spans="5:65" x14ac:dyDescent="0.3">
      <c r="E236" s="95" t="s">
        <v>3792</v>
      </c>
      <c r="F236" s="226">
        <v>27</v>
      </c>
      <c r="G236" s="227">
        <v>6</v>
      </c>
      <c r="H236" s="228">
        <v>72347</v>
      </c>
      <c r="M236" s="18" t="s">
        <v>4074</v>
      </c>
      <c r="AG236" s="7" t="s">
        <v>3791</v>
      </c>
      <c r="AH236" s="8" t="s">
        <v>4074</v>
      </c>
      <c r="AJ236" s="7" t="s">
        <v>3683</v>
      </c>
      <c r="AK236" s="8" t="s">
        <v>4072</v>
      </c>
      <c r="BC236" s="7" t="s">
        <v>3781</v>
      </c>
      <c r="BD236">
        <v>54</v>
      </c>
      <c r="BE236">
        <v>9</v>
      </c>
      <c r="BF236" s="89">
        <v>71435</v>
      </c>
      <c r="BG236" s="8" t="s">
        <v>4077</v>
      </c>
      <c r="BI236" s="7" t="s">
        <v>3849</v>
      </c>
      <c r="BJ236">
        <v>57</v>
      </c>
      <c r="BK236">
        <v>7</v>
      </c>
      <c r="BL236" s="89">
        <v>68800</v>
      </c>
      <c r="BM236" s="8" t="s">
        <v>4072</v>
      </c>
    </row>
    <row r="237" spans="5:65" x14ac:dyDescent="0.3">
      <c r="E237" s="95" t="s">
        <v>3793</v>
      </c>
      <c r="F237" s="226">
        <v>34</v>
      </c>
      <c r="G237" s="227">
        <v>20</v>
      </c>
      <c r="H237" s="228">
        <v>75602</v>
      </c>
      <c r="M237" s="18" t="s">
        <v>4073</v>
      </c>
      <c r="AG237" s="7" t="s">
        <v>3792</v>
      </c>
      <c r="AH237" s="8" t="s">
        <v>4079</v>
      </c>
      <c r="AJ237" s="7" t="s">
        <v>3711</v>
      </c>
      <c r="AK237" s="8" t="s">
        <v>4072</v>
      </c>
      <c r="BC237" s="7" t="s">
        <v>3782</v>
      </c>
      <c r="BD237">
        <v>31</v>
      </c>
      <c r="BE237">
        <v>18</v>
      </c>
      <c r="BF237" s="89">
        <v>46655</v>
      </c>
      <c r="BG237" s="8" t="s">
        <v>4071</v>
      </c>
      <c r="BI237" s="7" t="s">
        <v>3858</v>
      </c>
      <c r="BJ237">
        <v>57</v>
      </c>
      <c r="BK237">
        <v>8</v>
      </c>
      <c r="BL237" s="89">
        <v>77637</v>
      </c>
      <c r="BM237" s="8" t="s">
        <v>4072</v>
      </c>
    </row>
    <row r="238" spans="5:65" x14ac:dyDescent="0.3">
      <c r="E238" s="95" t="s">
        <v>3794</v>
      </c>
      <c r="F238" s="226">
        <v>33</v>
      </c>
      <c r="G238" s="227">
        <v>21</v>
      </c>
      <c r="H238" s="228">
        <v>76506</v>
      </c>
      <c r="M238" s="18" t="s">
        <v>4073</v>
      </c>
      <c r="AG238" s="7" t="s">
        <v>3793</v>
      </c>
      <c r="AH238" s="8" t="s">
        <v>4073</v>
      </c>
      <c r="AJ238" s="7" t="s">
        <v>3721</v>
      </c>
      <c r="AK238" s="8" t="s">
        <v>4072</v>
      </c>
      <c r="BC238" s="7" t="s">
        <v>3783</v>
      </c>
      <c r="BD238">
        <v>25</v>
      </c>
      <c r="BE238">
        <v>18</v>
      </c>
      <c r="BF238" s="89">
        <v>67240</v>
      </c>
      <c r="BG238" s="8" t="s">
        <v>4078</v>
      </c>
      <c r="BI238" s="7" t="s">
        <v>3868</v>
      </c>
      <c r="BJ238">
        <v>47</v>
      </c>
      <c r="BK238">
        <v>7</v>
      </c>
      <c r="BL238" s="89">
        <v>81510</v>
      </c>
      <c r="BM238" s="8" t="s">
        <v>4072</v>
      </c>
    </row>
    <row r="239" spans="5:65" x14ac:dyDescent="0.3">
      <c r="E239" s="95" t="s">
        <v>3795</v>
      </c>
      <c r="F239" s="226">
        <v>50</v>
      </c>
      <c r="G239" s="227">
        <v>9</v>
      </c>
      <c r="H239" s="228">
        <v>37470</v>
      </c>
      <c r="M239" s="18" t="s">
        <v>4072</v>
      </c>
      <c r="AG239" s="7" t="s">
        <v>3794</v>
      </c>
      <c r="AH239" s="8" t="s">
        <v>4073</v>
      </c>
      <c r="AJ239" s="7" t="s">
        <v>3743</v>
      </c>
      <c r="AK239" s="8" t="s">
        <v>4072</v>
      </c>
      <c r="BC239" s="7" t="s">
        <v>3784</v>
      </c>
      <c r="BD239">
        <v>50</v>
      </c>
      <c r="BE239">
        <v>23</v>
      </c>
      <c r="BF239" s="89">
        <v>74270</v>
      </c>
      <c r="BG239" s="8" t="s">
        <v>4073</v>
      </c>
      <c r="BI239" s="7" t="s">
        <v>3876</v>
      </c>
      <c r="BJ239">
        <v>59</v>
      </c>
      <c r="BK239">
        <v>8</v>
      </c>
      <c r="BL239" s="89">
        <v>75537</v>
      </c>
      <c r="BM239" s="8" t="s">
        <v>4072</v>
      </c>
    </row>
    <row r="240" spans="5:65" x14ac:dyDescent="0.3">
      <c r="E240" s="95" t="s">
        <v>3796</v>
      </c>
      <c r="F240" s="226">
        <v>29</v>
      </c>
      <c r="G240" s="227">
        <v>19</v>
      </c>
      <c r="H240" s="228">
        <v>51216</v>
      </c>
      <c r="M240" s="18" t="s">
        <v>4073</v>
      </c>
      <c r="AG240" s="7" t="s">
        <v>3795</v>
      </c>
      <c r="AH240" s="8" t="s">
        <v>4078</v>
      </c>
      <c r="AJ240" s="7" t="s">
        <v>3746</v>
      </c>
      <c r="AK240" s="8" t="s">
        <v>4072</v>
      </c>
      <c r="BC240" s="7" t="s">
        <v>3785</v>
      </c>
      <c r="BD240">
        <v>26</v>
      </c>
      <c r="BE240">
        <v>16</v>
      </c>
      <c r="BF240" s="89">
        <v>83135</v>
      </c>
      <c r="BG240" s="8" t="s">
        <v>4078</v>
      </c>
      <c r="BI240" s="7" t="s">
        <v>3893</v>
      </c>
      <c r="BJ240">
        <v>52</v>
      </c>
      <c r="BK240">
        <v>7</v>
      </c>
      <c r="BL240" s="89">
        <v>83166</v>
      </c>
      <c r="BM240" s="8" t="s">
        <v>4072</v>
      </c>
    </row>
    <row r="241" spans="5:65" x14ac:dyDescent="0.3">
      <c r="E241" s="95" t="s">
        <v>3797</v>
      </c>
      <c r="F241" s="226">
        <v>30</v>
      </c>
      <c r="G241" s="227">
        <v>5</v>
      </c>
      <c r="H241" s="228">
        <v>40012</v>
      </c>
      <c r="M241" s="18" t="s">
        <v>4074</v>
      </c>
      <c r="AG241" s="7" t="s">
        <v>3796</v>
      </c>
      <c r="AH241" s="8" t="s">
        <v>4072</v>
      </c>
      <c r="AJ241" s="7" t="s">
        <v>3750</v>
      </c>
      <c r="AK241" s="8" t="s">
        <v>4072</v>
      </c>
      <c r="BC241" s="7" t="s">
        <v>3786</v>
      </c>
      <c r="BD241">
        <v>52</v>
      </c>
      <c r="BE241">
        <v>6</v>
      </c>
      <c r="BF241" s="89">
        <v>47999</v>
      </c>
      <c r="BG241" s="8" t="s">
        <v>4074</v>
      </c>
      <c r="BI241" s="7" t="s">
        <v>3901</v>
      </c>
      <c r="BJ241">
        <v>50</v>
      </c>
      <c r="BK241">
        <v>4</v>
      </c>
      <c r="BL241" s="89">
        <v>83273</v>
      </c>
      <c r="BM241" s="8" t="s">
        <v>4072</v>
      </c>
    </row>
    <row r="242" spans="5:65" x14ac:dyDescent="0.3">
      <c r="E242" s="95" t="s">
        <v>3798</v>
      </c>
      <c r="F242" s="226">
        <v>22</v>
      </c>
      <c r="G242" s="227">
        <v>6</v>
      </c>
      <c r="H242" s="228">
        <v>82701</v>
      </c>
      <c r="M242" s="18" t="s">
        <v>4074</v>
      </c>
      <c r="AG242" s="7" t="s">
        <v>3797</v>
      </c>
      <c r="AH242" s="8" t="s">
        <v>4074</v>
      </c>
      <c r="AJ242" s="7" t="s">
        <v>3762</v>
      </c>
      <c r="AK242" s="8" t="s">
        <v>4072</v>
      </c>
      <c r="BC242" s="7" t="s">
        <v>3787</v>
      </c>
      <c r="BD242">
        <v>47</v>
      </c>
      <c r="BE242">
        <v>6</v>
      </c>
      <c r="BF242" s="89">
        <v>76916</v>
      </c>
      <c r="BG242" s="8" t="s">
        <v>4077</v>
      </c>
      <c r="BI242" s="7" t="s">
        <v>3911</v>
      </c>
      <c r="BJ242">
        <v>49</v>
      </c>
      <c r="BK242">
        <v>3</v>
      </c>
      <c r="BL242" s="89">
        <v>80340</v>
      </c>
      <c r="BM242" s="8" t="s">
        <v>4072</v>
      </c>
    </row>
    <row r="243" spans="5:65" x14ac:dyDescent="0.3">
      <c r="E243" s="95" t="s">
        <v>3799</v>
      </c>
      <c r="F243" s="226">
        <v>29</v>
      </c>
      <c r="G243" s="227">
        <v>18</v>
      </c>
      <c r="H243" s="228">
        <v>27948</v>
      </c>
      <c r="M243" s="18" t="s">
        <v>4073</v>
      </c>
      <c r="AG243" s="7" t="s">
        <v>3798</v>
      </c>
      <c r="AH243" s="8" t="s">
        <v>4079</v>
      </c>
      <c r="AJ243" s="7" t="s">
        <v>3765</v>
      </c>
      <c r="AK243" s="8" t="s">
        <v>4072</v>
      </c>
      <c r="BC243" s="7" t="s">
        <v>3788</v>
      </c>
      <c r="BD243">
        <v>47</v>
      </c>
      <c r="BE243">
        <v>8</v>
      </c>
      <c r="BF243" s="89">
        <v>71512</v>
      </c>
      <c r="BG243" s="8" t="s">
        <v>4077</v>
      </c>
      <c r="BI243" s="7" t="s">
        <v>3926</v>
      </c>
      <c r="BJ243">
        <v>46</v>
      </c>
      <c r="BK243">
        <v>8</v>
      </c>
      <c r="BL243" s="89">
        <v>78280</v>
      </c>
      <c r="BM243" s="8" t="s">
        <v>4072</v>
      </c>
    </row>
    <row r="244" spans="5:65" x14ac:dyDescent="0.3">
      <c r="E244" s="95" t="s">
        <v>3800</v>
      </c>
      <c r="F244" s="226">
        <v>62</v>
      </c>
      <c r="G244" s="227">
        <v>19</v>
      </c>
      <c r="H244" s="228">
        <v>75248</v>
      </c>
      <c r="M244" s="18" t="s">
        <v>4071</v>
      </c>
      <c r="AG244" s="7" t="s">
        <v>3799</v>
      </c>
      <c r="AH244" s="8" t="s">
        <v>4072</v>
      </c>
      <c r="AJ244" s="7" t="s">
        <v>3784</v>
      </c>
      <c r="AK244" s="8" t="s">
        <v>4072</v>
      </c>
      <c r="BC244" s="7" t="s">
        <v>3789</v>
      </c>
      <c r="BD244">
        <v>32</v>
      </c>
      <c r="BE244">
        <v>18</v>
      </c>
      <c r="BF244" s="89">
        <v>42983</v>
      </c>
      <c r="BG244" s="8" t="s">
        <v>4071</v>
      </c>
      <c r="BI244" s="7" t="s">
        <v>3944</v>
      </c>
      <c r="BJ244">
        <v>55</v>
      </c>
      <c r="BK244">
        <v>3</v>
      </c>
      <c r="BL244" s="89">
        <v>78421</v>
      </c>
      <c r="BM244" s="8" t="s">
        <v>4072</v>
      </c>
    </row>
    <row r="245" spans="5:65" x14ac:dyDescent="0.3">
      <c r="E245" s="95" t="s">
        <v>3801</v>
      </c>
      <c r="F245" s="226">
        <v>26</v>
      </c>
      <c r="G245" s="227">
        <v>9</v>
      </c>
      <c r="H245" s="228">
        <v>74483</v>
      </c>
      <c r="M245" s="18" t="s">
        <v>4074</v>
      </c>
      <c r="AG245" s="7" t="s">
        <v>3800</v>
      </c>
      <c r="AH245" s="8" t="s">
        <v>4076</v>
      </c>
      <c r="AJ245" s="7" t="s">
        <v>3790</v>
      </c>
      <c r="AK245" s="8" t="s">
        <v>4072</v>
      </c>
      <c r="BC245" s="7" t="s">
        <v>3790</v>
      </c>
      <c r="BD245">
        <v>51</v>
      </c>
      <c r="BE245">
        <v>23</v>
      </c>
      <c r="BF245" s="89">
        <v>78894</v>
      </c>
      <c r="BG245" s="8" t="s">
        <v>4073</v>
      </c>
      <c r="BI245" s="7" t="s">
        <v>3953</v>
      </c>
      <c r="BJ245">
        <v>54</v>
      </c>
      <c r="BK245">
        <v>7</v>
      </c>
      <c r="BL245" s="89">
        <v>70469</v>
      </c>
      <c r="BM245" s="8" t="s">
        <v>4072</v>
      </c>
    </row>
    <row r="246" spans="5:65" x14ac:dyDescent="0.3">
      <c r="E246" s="95" t="s">
        <v>3802</v>
      </c>
      <c r="F246" s="226">
        <v>39</v>
      </c>
      <c r="G246" s="227">
        <v>5</v>
      </c>
      <c r="H246" s="228">
        <v>77634</v>
      </c>
      <c r="M246" s="18" t="s">
        <v>4074</v>
      </c>
      <c r="AG246" s="7" t="s">
        <v>3801</v>
      </c>
      <c r="AH246" s="8" t="s">
        <v>4079</v>
      </c>
      <c r="AJ246" s="7" t="s">
        <v>3800</v>
      </c>
      <c r="AK246" s="8" t="s">
        <v>4072</v>
      </c>
      <c r="BC246" s="7" t="s">
        <v>3791</v>
      </c>
      <c r="BD246">
        <v>27</v>
      </c>
      <c r="BE246">
        <v>7</v>
      </c>
      <c r="BF246" s="89">
        <v>45513</v>
      </c>
      <c r="BG246" s="8" t="s">
        <v>4072</v>
      </c>
      <c r="BI246" s="7" t="s">
        <v>3964</v>
      </c>
      <c r="BJ246">
        <v>48</v>
      </c>
      <c r="BK246">
        <v>4</v>
      </c>
      <c r="BL246" s="89">
        <v>83974</v>
      </c>
      <c r="BM246" s="8" t="s">
        <v>4072</v>
      </c>
    </row>
    <row r="247" spans="5:65" x14ac:dyDescent="0.3">
      <c r="E247" s="95" t="s">
        <v>3803</v>
      </c>
      <c r="F247" s="226">
        <v>32</v>
      </c>
      <c r="G247" s="227">
        <v>1</v>
      </c>
      <c r="H247" s="228">
        <v>65309</v>
      </c>
      <c r="M247" s="18" t="s">
        <v>4074</v>
      </c>
      <c r="AG247" s="7" t="s">
        <v>3802</v>
      </c>
      <c r="AH247" s="8" t="s">
        <v>4079</v>
      </c>
      <c r="AJ247" s="7" t="s">
        <v>3821</v>
      </c>
      <c r="AK247" s="8" t="s">
        <v>4072</v>
      </c>
      <c r="BC247" s="7" t="s">
        <v>3792</v>
      </c>
      <c r="BD247">
        <v>27</v>
      </c>
      <c r="BE247">
        <v>6</v>
      </c>
      <c r="BF247" s="89">
        <v>72347</v>
      </c>
      <c r="BG247" s="8" t="s">
        <v>4076</v>
      </c>
      <c r="BI247" s="7" t="s">
        <v>3969</v>
      </c>
      <c r="BJ247">
        <v>53</v>
      </c>
      <c r="BK247">
        <v>6</v>
      </c>
      <c r="BL247" s="89">
        <v>82604</v>
      </c>
      <c r="BM247" s="8" t="s">
        <v>4072</v>
      </c>
    </row>
    <row r="248" spans="5:65" x14ac:dyDescent="0.3">
      <c r="E248" s="95" t="s">
        <v>3804</v>
      </c>
      <c r="F248" s="226">
        <v>43</v>
      </c>
      <c r="G248" s="227">
        <v>22</v>
      </c>
      <c r="H248" s="228">
        <v>45076</v>
      </c>
      <c r="M248" s="18" t="s">
        <v>4071</v>
      </c>
      <c r="AG248" s="7" t="s">
        <v>3803</v>
      </c>
      <c r="AH248" s="8" t="s">
        <v>4079</v>
      </c>
      <c r="AJ248" s="7" t="s">
        <v>3850</v>
      </c>
      <c r="AK248" s="8" t="s">
        <v>4072</v>
      </c>
      <c r="BC248" s="7" t="s">
        <v>3793</v>
      </c>
      <c r="BD248">
        <v>34</v>
      </c>
      <c r="BE248">
        <v>20</v>
      </c>
      <c r="BF248" s="89">
        <v>75602</v>
      </c>
      <c r="BG248" s="8" t="s">
        <v>4078</v>
      </c>
      <c r="BI248" s="7" t="s">
        <v>3984</v>
      </c>
      <c r="BJ248">
        <v>53</v>
      </c>
      <c r="BK248">
        <v>6</v>
      </c>
      <c r="BL248" s="89">
        <v>73098</v>
      </c>
      <c r="BM248" s="8" t="s">
        <v>4072</v>
      </c>
    </row>
    <row r="249" spans="5:65" x14ac:dyDescent="0.3">
      <c r="E249" s="95" t="s">
        <v>3805</v>
      </c>
      <c r="F249" s="226">
        <v>29</v>
      </c>
      <c r="G249" s="227">
        <v>16</v>
      </c>
      <c r="H249" s="228">
        <v>84200</v>
      </c>
      <c r="M249" s="18" t="s">
        <v>4073</v>
      </c>
      <c r="AG249" s="7" t="s">
        <v>3804</v>
      </c>
      <c r="AH249" s="8" t="s">
        <v>4071</v>
      </c>
      <c r="AJ249" s="7" t="s">
        <v>3874</v>
      </c>
      <c r="AK249" s="8" t="s">
        <v>4072</v>
      </c>
      <c r="BC249" s="7" t="s">
        <v>3794</v>
      </c>
      <c r="BD249">
        <v>33</v>
      </c>
      <c r="BE249">
        <v>21</v>
      </c>
      <c r="BF249" s="89">
        <v>76506</v>
      </c>
      <c r="BG249" s="8" t="s">
        <v>4078</v>
      </c>
      <c r="BI249" s="7" t="s">
        <v>3990</v>
      </c>
      <c r="BJ249">
        <v>52</v>
      </c>
      <c r="BK249">
        <v>5</v>
      </c>
      <c r="BL249" s="89">
        <v>76822</v>
      </c>
      <c r="BM249" s="8" t="s">
        <v>4072</v>
      </c>
    </row>
    <row r="250" spans="5:65" x14ac:dyDescent="0.3">
      <c r="E250" s="95" t="s">
        <v>3806</v>
      </c>
      <c r="F250" s="226">
        <v>33</v>
      </c>
      <c r="G250" s="227">
        <v>4</v>
      </c>
      <c r="H250" s="228">
        <v>54804</v>
      </c>
      <c r="M250" s="18" t="s">
        <v>4074</v>
      </c>
      <c r="AG250" s="7" t="s">
        <v>3805</v>
      </c>
      <c r="AH250" s="8" t="s">
        <v>4073</v>
      </c>
      <c r="AJ250" s="7" t="s">
        <v>3881</v>
      </c>
      <c r="AK250" s="8" t="s">
        <v>4072</v>
      </c>
      <c r="BC250" s="7" t="s">
        <v>3795</v>
      </c>
      <c r="BD250">
        <v>50</v>
      </c>
      <c r="BE250">
        <v>9</v>
      </c>
      <c r="BF250" s="89">
        <v>37470</v>
      </c>
      <c r="BG250" s="8" t="s">
        <v>4074</v>
      </c>
      <c r="BI250" s="7" t="s">
        <v>3992</v>
      </c>
      <c r="BJ250">
        <v>51</v>
      </c>
      <c r="BK250">
        <v>4</v>
      </c>
      <c r="BL250" s="89">
        <v>77817</v>
      </c>
      <c r="BM250" s="8" t="s">
        <v>4072</v>
      </c>
    </row>
    <row r="251" spans="5:65" x14ac:dyDescent="0.3">
      <c r="E251" s="95" t="s">
        <v>3807</v>
      </c>
      <c r="F251" s="226">
        <v>25</v>
      </c>
      <c r="G251" s="227">
        <v>7</v>
      </c>
      <c r="H251" s="228">
        <v>31198</v>
      </c>
      <c r="M251" s="18" t="s">
        <v>4074</v>
      </c>
      <c r="AG251" s="7" t="s">
        <v>3806</v>
      </c>
      <c r="AH251" s="8" t="s">
        <v>4074</v>
      </c>
      <c r="AJ251" s="7" t="s">
        <v>3908</v>
      </c>
      <c r="AK251" s="8" t="s">
        <v>4072</v>
      </c>
      <c r="BC251" s="7" t="s">
        <v>3796</v>
      </c>
      <c r="BD251">
        <v>29</v>
      </c>
      <c r="BE251">
        <v>19</v>
      </c>
      <c r="BF251" s="89">
        <v>51216</v>
      </c>
      <c r="BG251" s="8" t="s">
        <v>4071</v>
      </c>
      <c r="BI251" s="7" t="s">
        <v>4010</v>
      </c>
      <c r="BJ251">
        <v>57</v>
      </c>
      <c r="BK251">
        <v>6</v>
      </c>
      <c r="BL251" s="89">
        <v>86878</v>
      </c>
      <c r="BM251" s="8" t="s">
        <v>4072</v>
      </c>
    </row>
    <row r="252" spans="5:65" x14ac:dyDescent="0.3">
      <c r="E252" s="95" t="s">
        <v>3808</v>
      </c>
      <c r="F252" s="226">
        <v>49</v>
      </c>
      <c r="G252" s="227">
        <v>5</v>
      </c>
      <c r="H252" s="228">
        <v>34682</v>
      </c>
      <c r="M252" s="18" t="s">
        <v>4072</v>
      </c>
      <c r="AG252" s="7" t="s">
        <v>3807</v>
      </c>
      <c r="AH252" s="8" t="s">
        <v>4074</v>
      </c>
      <c r="AJ252" s="7" t="s">
        <v>3910</v>
      </c>
      <c r="AK252" s="8" t="s">
        <v>4072</v>
      </c>
      <c r="BC252" s="7" t="s">
        <v>3797</v>
      </c>
      <c r="BD252">
        <v>30</v>
      </c>
      <c r="BE252">
        <v>5</v>
      </c>
      <c r="BF252" s="89">
        <v>40012</v>
      </c>
      <c r="BG252" s="8" t="s">
        <v>4072</v>
      </c>
      <c r="BI252" s="7" t="s">
        <v>4015</v>
      </c>
      <c r="BJ252">
        <v>57</v>
      </c>
      <c r="BK252">
        <v>6</v>
      </c>
      <c r="BL252" s="89">
        <v>76767</v>
      </c>
      <c r="BM252" s="8" t="s">
        <v>4072</v>
      </c>
    </row>
    <row r="253" spans="5:65" x14ac:dyDescent="0.3">
      <c r="E253" s="95" t="s">
        <v>3809</v>
      </c>
      <c r="F253" s="226">
        <v>25</v>
      </c>
      <c r="G253" s="227">
        <v>5</v>
      </c>
      <c r="H253" s="228">
        <v>84101</v>
      </c>
      <c r="M253" s="18" t="s">
        <v>4074</v>
      </c>
      <c r="AG253" s="7" t="s">
        <v>3808</v>
      </c>
      <c r="AH253" s="8" t="s">
        <v>4078</v>
      </c>
      <c r="AJ253" s="7" t="s">
        <v>3912</v>
      </c>
      <c r="AK253" s="8" t="s">
        <v>4072</v>
      </c>
      <c r="BC253" s="7" t="s">
        <v>3798</v>
      </c>
      <c r="BD253">
        <v>22</v>
      </c>
      <c r="BE253">
        <v>6</v>
      </c>
      <c r="BF253" s="89">
        <v>82701</v>
      </c>
      <c r="BG253" s="8" t="s">
        <v>4076</v>
      </c>
      <c r="BI253" s="7" t="s">
        <v>4022</v>
      </c>
      <c r="BJ253">
        <v>50</v>
      </c>
      <c r="BK253">
        <v>4</v>
      </c>
      <c r="BL253" s="89">
        <v>85360</v>
      </c>
      <c r="BM253" s="8" t="s">
        <v>4072</v>
      </c>
    </row>
    <row r="254" spans="5:65" x14ac:dyDescent="0.3">
      <c r="E254" s="95" t="s">
        <v>3810</v>
      </c>
      <c r="F254" s="226">
        <v>57</v>
      </c>
      <c r="G254" s="227">
        <v>7</v>
      </c>
      <c r="H254" s="228">
        <v>66443</v>
      </c>
      <c r="M254" s="18" t="s">
        <v>4072</v>
      </c>
      <c r="AG254" s="7" t="s">
        <v>3809</v>
      </c>
      <c r="AH254" s="8" t="s">
        <v>4079</v>
      </c>
      <c r="AJ254" s="7" t="s">
        <v>3919</v>
      </c>
      <c r="AK254" s="8" t="s">
        <v>4072</v>
      </c>
      <c r="BC254" s="7" t="s">
        <v>3799</v>
      </c>
      <c r="BD254">
        <v>29</v>
      </c>
      <c r="BE254">
        <v>18</v>
      </c>
      <c r="BF254" s="89">
        <v>27948</v>
      </c>
      <c r="BG254" s="8" t="s">
        <v>4071</v>
      </c>
      <c r="BI254" s="7" t="s">
        <v>4039</v>
      </c>
      <c r="BJ254">
        <v>53</v>
      </c>
      <c r="BK254">
        <v>7</v>
      </c>
      <c r="BL254" s="89">
        <v>78093</v>
      </c>
      <c r="BM254" s="8" t="s">
        <v>4072</v>
      </c>
    </row>
    <row r="255" spans="5:65" x14ac:dyDescent="0.3">
      <c r="E255" s="95" t="s">
        <v>3811</v>
      </c>
      <c r="F255" s="226">
        <v>45</v>
      </c>
      <c r="G255" s="227">
        <v>3</v>
      </c>
      <c r="H255" s="228">
        <v>34191</v>
      </c>
      <c r="M255" s="18" t="s">
        <v>4072</v>
      </c>
      <c r="AG255" s="7" t="s">
        <v>3810</v>
      </c>
      <c r="AH255" s="8" t="s">
        <v>4077</v>
      </c>
      <c r="AJ255" s="7" t="s">
        <v>3930</v>
      </c>
      <c r="AK255" s="8" t="s">
        <v>4072</v>
      </c>
      <c r="BC255" s="7" t="s">
        <v>3800</v>
      </c>
      <c r="BD255">
        <v>62</v>
      </c>
      <c r="BE255">
        <v>19</v>
      </c>
      <c r="BF255" s="89">
        <v>75248</v>
      </c>
      <c r="BG255" s="8" t="s">
        <v>4073</v>
      </c>
      <c r="BI255" s="7" t="s">
        <v>3581</v>
      </c>
      <c r="BJ255">
        <v>36</v>
      </c>
      <c r="BK255">
        <v>9</v>
      </c>
      <c r="BL255" s="89">
        <v>47721</v>
      </c>
      <c r="BM255" s="8" t="s">
        <v>4077</v>
      </c>
    </row>
    <row r="256" spans="5:65" x14ac:dyDescent="0.3">
      <c r="E256" s="95" t="s">
        <v>3812</v>
      </c>
      <c r="F256" s="226">
        <v>50</v>
      </c>
      <c r="G256" s="227">
        <v>7</v>
      </c>
      <c r="H256" s="228">
        <v>36775</v>
      </c>
      <c r="M256" s="18" t="s">
        <v>4072</v>
      </c>
      <c r="AG256" s="7" t="s">
        <v>3811</v>
      </c>
      <c r="AH256" s="8" t="s">
        <v>4078</v>
      </c>
      <c r="AJ256" s="7" t="s">
        <v>3936</v>
      </c>
      <c r="AK256" s="8" t="s">
        <v>4072</v>
      </c>
      <c r="BC256" s="7" t="s">
        <v>3801</v>
      </c>
      <c r="BD256">
        <v>26</v>
      </c>
      <c r="BE256">
        <v>9</v>
      </c>
      <c r="BF256" s="89">
        <v>74483</v>
      </c>
      <c r="BG256" s="8" t="s">
        <v>4076</v>
      </c>
      <c r="BI256" s="7" t="s">
        <v>3582</v>
      </c>
      <c r="BJ256">
        <v>24</v>
      </c>
      <c r="BK256">
        <v>5</v>
      </c>
      <c r="BL256" s="89">
        <v>46206</v>
      </c>
      <c r="BM256" s="8" t="s">
        <v>4077</v>
      </c>
    </row>
    <row r="257" spans="5:65" x14ac:dyDescent="0.3">
      <c r="E257" s="95" t="s">
        <v>3813</v>
      </c>
      <c r="F257" s="226">
        <v>28</v>
      </c>
      <c r="G257" s="227">
        <v>16</v>
      </c>
      <c r="H257" s="228">
        <v>43204</v>
      </c>
      <c r="M257" s="18" t="s">
        <v>4073</v>
      </c>
      <c r="AG257" s="7" t="s">
        <v>3812</v>
      </c>
      <c r="AH257" s="8" t="s">
        <v>4078</v>
      </c>
      <c r="AJ257" s="7" t="s">
        <v>3945</v>
      </c>
      <c r="AK257" s="8" t="s">
        <v>4072</v>
      </c>
      <c r="BC257" s="7" t="s">
        <v>3802</v>
      </c>
      <c r="BD257">
        <v>39</v>
      </c>
      <c r="BE257">
        <v>5</v>
      </c>
      <c r="BF257" s="89">
        <v>77634</v>
      </c>
      <c r="BG257" s="8" t="s">
        <v>4076</v>
      </c>
      <c r="BI257" s="7" t="s">
        <v>3602</v>
      </c>
      <c r="BJ257">
        <v>26</v>
      </c>
      <c r="BK257">
        <v>6</v>
      </c>
      <c r="BL257" s="89">
        <v>50791</v>
      </c>
      <c r="BM257" s="8" t="s">
        <v>4077</v>
      </c>
    </row>
    <row r="258" spans="5:65" x14ac:dyDescent="0.3">
      <c r="E258" s="95" t="s">
        <v>3814</v>
      </c>
      <c r="F258" s="226">
        <v>51</v>
      </c>
      <c r="G258" s="227">
        <v>17</v>
      </c>
      <c r="H258" s="228">
        <v>39186</v>
      </c>
      <c r="M258" s="18" t="s">
        <v>4071</v>
      </c>
      <c r="AG258" s="7" t="s">
        <v>3813</v>
      </c>
      <c r="AH258" s="8" t="s">
        <v>4072</v>
      </c>
      <c r="AJ258" s="7" t="s">
        <v>3950</v>
      </c>
      <c r="AK258" s="8" t="s">
        <v>4072</v>
      </c>
      <c r="BC258" s="7" t="s">
        <v>3803</v>
      </c>
      <c r="BD258">
        <v>32</v>
      </c>
      <c r="BE258">
        <v>1</v>
      </c>
      <c r="BF258" s="89">
        <v>65309</v>
      </c>
      <c r="BG258" s="8" t="s">
        <v>4076</v>
      </c>
      <c r="BI258" s="7" t="s">
        <v>3609</v>
      </c>
      <c r="BJ258">
        <v>33</v>
      </c>
      <c r="BK258">
        <v>7</v>
      </c>
      <c r="BL258" s="89">
        <v>45395</v>
      </c>
      <c r="BM258" s="8" t="s">
        <v>4077</v>
      </c>
    </row>
    <row r="259" spans="5:65" x14ac:dyDescent="0.3">
      <c r="E259" s="95" t="s">
        <v>3815</v>
      </c>
      <c r="F259" s="226">
        <v>56</v>
      </c>
      <c r="G259" s="227">
        <v>18</v>
      </c>
      <c r="H259" s="228">
        <v>40604</v>
      </c>
      <c r="M259" s="18" t="s">
        <v>4071</v>
      </c>
      <c r="AG259" s="7" t="s">
        <v>3814</v>
      </c>
      <c r="AH259" s="8" t="s">
        <v>4071</v>
      </c>
      <c r="AJ259" s="7" t="s">
        <v>3954</v>
      </c>
      <c r="AK259" s="8" t="s">
        <v>4072</v>
      </c>
      <c r="BC259" s="7" t="s">
        <v>3804</v>
      </c>
      <c r="BD259">
        <v>43</v>
      </c>
      <c r="BE259">
        <v>22</v>
      </c>
      <c r="BF259" s="89">
        <v>45076</v>
      </c>
      <c r="BG259" s="8" t="s">
        <v>4079</v>
      </c>
      <c r="BI259" s="7" t="s">
        <v>3621</v>
      </c>
      <c r="BJ259">
        <v>28</v>
      </c>
      <c r="BK259">
        <v>5</v>
      </c>
      <c r="BL259" s="89">
        <v>34311</v>
      </c>
      <c r="BM259" s="8" t="s">
        <v>4077</v>
      </c>
    </row>
    <row r="260" spans="5:65" x14ac:dyDescent="0.3">
      <c r="E260" s="95" t="s">
        <v>3816</v>
      </c>
      <c r="F260" s="226">
        <v>52</v>
      </c>
      <c r="G260" s="227">
        <v>7</v>
      </c>
      <c r="H260" s="228">
        <v>73512</v>
      </c>
      <c r="M260" s="18" t="s">
        <v>4072</v>
      </c>
      <c r="AG260" s="7" t="s">
        <v>3815</v>
      </c>
      <c r="AH260" s="8" t="s">
        <v>4071</v>
      </c>
      <c r="AJ260" s="7" t="s">
        <v>3963</v>
      </c>
      <c r="AK260" s="8" t="s">
        <v>4072</v>
      </c>
      <c r="BC260" s="7" t="s">
        <v>3805</v>
      </c>
      <c r="BD260">
        <v>29</v>
      </c>
      <c r="BE260">
        <v>16</v>
      </c>
      <c r="BF260" s="89">
        <v>84200</v>
      </c>
      <c r="BG260" s="8" t="s">
        <v>4078</v>
      </c>
      <c r="BI260" s="7" t="s">
        <v>3630</v>
      </c>
      <c r="BJ260">
        <v>23</v>
      </c>
      <c r="BK260">
        <v>5</v>
      </c>
      <c r="BL260" s="89">
        <v>35734</v>
      </c>
      <c r="BM260" s="8" t="s">
        <v>4077</v>
      </c>
    </row>
    <row r="261" spans="5:65" x14ac:dyDescent="0.3">
      <c r="E261" s="95" t="s">
        <v>3817</v>
      </c>
      <c r="F261" s="226">
        <v>26</v>
      </c>
      <c r="G261" s="227">
        <v>7</v>
      </c>
      <c r="H261" s="228">
        <v>38062</v>
      </c>
      <c r="M261" s="18" t="s">
        <v>4074</v>
      </c>
      <c r="AG261" s="7" t="s">
        <v>3816</v>
      </c>
      <c r="AH261" s="8" t="s">
        <v>4077</v>
      </c>
      <c r="AJ261" s="7" t="s">
        <v>3967</v>
      </c>
      <c r="AK261" s="8" t="s">
        <v>4072</v>
      </c>
      <c r="BC261" s="7" t="s">
        <v>3806</v>
      </c>
      <c r="BD261">
        <v>33</v>
      </c>
      <c r="BE261">
        <v>4</v>
      </c>
      <c r="BF261" s="89">
        <v>54804</v>
      </c>
      <c r="BG261" s="8" t="s">
        <v>4072</v>
      </c>
      <c r="BI261" s="7" t="s">
        <v>3633</v>
      </c>
      <c r="BJ261">
        <v>30</v>
      </c>
      <c r="BK261">
        <v>9</v>
      </c>
      <c r="BL261" s="89">
        <v>48137</v>
      </c>
      <c r="BM261" s="8" t="s">
        <v>4077</v>
      </c>
    </row>
    <row r="262" spans="5:65" x14ac:dyDescent="0.3">
      <c r="E262" s="95" t="s">
        <v>3818</v>
      </c>
      <c r="F262" s="226">
        <v>29</v>
      </c>
      <c r="G262" s="227">
        <v>16</v>
      </c>
      <c r="H262" s="228">
        <v>81376</v>
      </c>
      <c r="M262" s="18" t="s">
        <v>4073</v>
      </c>
      <c r="AG262" s="7" t="s">
        <v>3817</v>
      </c>
      <c r="AH262" s="8" t="s">
        <v>4074</v>
      </c>
      <c r="AJ262" s="7" t="s">
        <v>3971</v>
      </c>
      <c r="AK262" s="8" t="s">
        <v>4072</v>
      </c>
      <c r="BC262" s="7" t="s">
        <v>3807</v>
      </c>
      <c r="BD262">
        <v>25</v>
      </c>
      <c r="BE262">
        <v>7</v>
      </c>
      <c r="BF262" s="89">
        <v>31198</v>
      </c>
      <c r="BG262" s="8" t="s">
        <v>4072</v>
      </c>
      <c r="BI262" s="7" t="s">
        <v>3636</v>
      </c>
      <c r="BJ262">
        <v>23</v>
      </c>
      <c r="BK262">
        <v>6</v>
      </c>
      <c r="BL262" s="89">
        <v>38402</v>
      </c>
      <c r="BM262" s="8" t="s">
        <v>4077</v>
      </c>
    </row>
    <row r="263" spans="5:65" x14ac:dyDescent="0.3">
      <c r="E263" s="95" t="s">
        <v>3819</v>
      </c>
      <c r="F263" s="226">
        <v>60</v>
      </c>
      <c r="G263" s="227">
        <v>5</v>
      </c>
      <c r="H263" s="228">
        <v>48238</v>
      </c>
      <c r="M263" s="18" t="s">
        <v>4072</v>
      </c>
      <c r="AG263" s="7" t="s">
        <v>3818</v>
      </c>
      <c r="AH263" s="8" t="s">
        <v>4073</v>
      </c>
      <c r="AJ263" s="7" t="s">
        <v>3983</v>
      </c>
      <c r="AK263" s="8" t="s">
        <v>4072</v>
      </c>
      <c r="BC263" s="7" t="s">
        <v>3808</v>
      </c>
      <c r="BD263">
        <v>49</v>
      </c>
      <c r="BE263">
        <v>5</v>
      </c>
      <c r="BF263" s="89">
        <v>34682</v>
      </c>
      <c r="BG263" s="8" t="s">
        <v>4074</v>
      </c>
      <c r="BI263" s="7" t="s">
        <v>3642</v>
      </c>
      <c r="BJ263">
        <v>26</v>
      </c>
      <c r="BK263">
        <v>4</v>
      </c>
      <c r="BL263" s="89">
        <v>41482</v>
      </c>
      <c r="BM263" s="8" t="s">
        <v>4077</v>
      </c>
    </row>
    <row r="264" spans="5:65" x14ac:dyDescent="0.3">
      <c r="E264" s="95" t="s">
        <v>3820</v>
      </c>
      <c r="F264" s="226">
        <v>30</v>
      </c>
      <c r="G264" s="227">
        <v>19</v>
      </c>
      <c r="H264" s="228">
        <v>36527</v>
      </c>
      <c r="M264" s="18" t="s">
        <v>4073</v>
      </c>
      <c r="AG264" s="7" t="s">
        <v>3819</v>
      </c>
      <c r="AH264" s="8" t="s">
        <v>4078</v>
      </c>
      <c r="AJ264" s="7" t="s">
        <v>3998</v>
      </c>
      <c r="AK264" s="8" t="s">
        <v>4072</v>
      </c>
      <c r="BC264" s="7" t="s">
        <v>3809</v>
      </c>
      <c r="BD264">
        <v>25</v>
      </c>
      <c r="BE264">
        <v>5</v>
      </c>
      <c r="BF264" s="89">
        <v>84101</v>
      </c>
      <c r="BG264" s="8" t="s">
        <v>4076</v>
      </c>
      <c r="BI264" s="7" t="s">
        <v>3646</v>
      </c>
      <c r="BJ264">
        <v>25</v>
      </c>
      <c r="BK264">
        <v>3</v>
      </c>
      <c r="BL264" s="89">
        <v>40833</v>
      </c>
      <c r="BM264" s="8" t="s">
        <v>4077</v>
      </c>
    </row>
    <row r="265" spans="5:65" x14ac:dyDescent="0.3">
      <c r="E265" s="95" t="s">
        <v>3821</v>
      </c>
      <c r="F265" s="226">
        <v>56</v>
      </c>
      <c r="G265" s="227">
        <v>16</v>
      </c>
      <c r="H265" s="228">
        <v>74462</v>
      </c>
      <c r="M265" s="18" t="s">
        <v>4071</v>
      </c>
      <c r="AG265" s="7" t="s">
        <v>3820</v>
      </c>
      <c r="AH265" s="8" t="s">
        <v>4072</v>
      </c>
      <c r="AJ265" s="7" t="s">
        <v>4006</v>
      </c>
      <c r="AK265" s="8" t="s">
        <v>4072</v>
      </c>
      <c r="BC265" s="7" t="s">
        <v>3810</v>
      </c>
      <c r="BD265">
        <v>57</v>
      </c>
      <c r="BE265">
        <v>7</v>
      </c>
      <c r="BF265" s="89">
        <v>66443</v>
      </c>
      <c r="BG265" s="8" t="s">
        <v>4077</v>
      </c>
      <c r="BI265" s="7" t="s">
        <v>3656</v>
      </c>
      <c r="BJ265">
        <v>33</v>
      </c>
      <c r="BK265">
        <v>4</v>
      </c>
      <c r="BL265" s="89">
        <v>41225</v>
      </c>
      <c r="BM265" s="8" t="s">
        <v>4077</v>
      </c>
    </row>
    <row r="266" spans="5:65" x14ac:dyDescent="0.3">
      <c r="E266" s="95" t="s">
        <v>3822</v>
      </c>
      <c r="F266" s="226">
        <v>29</v>
      </c>
      <c r="G266" s="227">
        <v>3</v>
      </c>
      <c r="H266" s="228">
        <v>69058</v>
      </c>
      <c r="M266" s="18" t="s">
        <v>4074</v>
      </c>
      <c r="AG266" s="7" t="s">
        <v>3821</v>
      </c>
      <c r="AH266" s="8" t="s">
        <v>4076</v>
      </c>
      <c r="AJ266" s="7" t="s">
        <v>4020</v>
      </c>
      <c r="AK266" s="8" t="s">
        <v>4072</v>
      </c>
      <c r="BC266" s="7" t="s">
        <v>3811</v>
      </c>
      <c r="BD266">
        <v>45</v>
      </c>
      <c r="BE266">
        <v>3</v>
      </c>
      <c r="BF266" s="89">
        <v>34191</v>
      </c>
      <c r="BG266" s="8" t="s">
        <v>4074</v>
      </c>
      <c r="BI266" s="7" t="s">
        <v>3659</v>
      </c>
      <c r="BJ266">
        <v>27</v>
      </c>
      <c r="BK266">
        <v>7</v>
      </c>
      <c r="BL266" s="89">
        <v>45576</v>
      </c>
      <c r="BM266" s="8" t="s">
        <v>4077</v>
      </c>
    </row>
    <row r="267" spans="5:65" x14ac:dyDescent="0.3">
      <c r="E267" s="95" t="s">
        <v>3823</v>
      </c>
      <c r="F267" s="226">
        <v>48</v>
      </c>
      <c r="G267" s="227">
        <v>8</v>
      </c>
      <c r="H267" s="228">
        <v>42803</v>
      </c>
      <c r="M267" s="18" t="s">
        <v>4072</v>
      </c>
      <c r="AG267" s="7" t="s">
        <v>3822</v>
      </c>
      <c r="AH267" s="8" t="s">
        <v>4079</v>
      </c>
      <c r="AJ267" s="7" t="s">
        <v>4037</v>
      </c>
      <c r="AK267" s="8" t="s">
        <v>4072</v>
      </c>
      <c r="BC267" s="7" t="s">
        <v>3812</v>
      </c>
      <c r="BD267">
        <v>50</v>
      </c>
      <c r="BE267">
        <v>7</v>
      </c>
      <c r="BF267" s="89">
        <v>36775</v>
      </c>
      <c r="BG267" s="8" t="s">
        <v>4074</v>
      </c>
      <c r="BI267" s="7" t="s">
        <v>3660</v>
      </c>
      <c r="BJ267">
        <v>30</v>
      </c>
      <c r="BK267">
        <v>4</v>
      </c>
      <c r="BL267" s="89">
        <v>35054</v>
      </c>
      <c r="BM267" s="8" t="s">
        <v>4077</v>
      </c>
    </row>
    <row r="268" spans="5:65" x14ac:dyDescent="0.3">
      <c r="E268" s="95" t="s">
        <v>3824</v>
      </c>
      <c r="F268" s="226">
        <v>55</v>
      </c>
      <c r="G268" s="227">
        <v>17</v>
      </c>
      <c r="H268" s="228">
        <v>54227</v>
      </c>
      <c r="M268" s="18" t="s">
        <v>4071</v>
      </c>
      <c r="AG268" s="7" t="s">
        <v>3823</v>
      </c>
      <c r="AH268" s="8" t="s">
        <v>4078</v>
      </c>
      <c r="AJ268" s="7" t="s">
        <v>4053</v>
      </c>
      <c r="AK268" s="8" t="s">
        <v>4072</v>
      </c>
      <c r="BC268" s="7" t="s">
        <v>3813</v>
      </c>
      <c r="BD268">
        <v>28</v>
      </c>
      <c r="BE268">
        <v>16</v>
      </c>
      <c r="BF268" s="89">
        <v>43204</v>
      </c>
      <c r="BG268" s="8" t="s">
        <v>4071</v>
      </c>
      <c r="BI268" s="7" t="s">
        <v>3665</v>
      </c>
      <c r="BJ268">
        <v>34</v>
      </c>
      <c r="BK268">
        <v>5</v>
      </c>
      <c r="BL268" s="89">
        <v>51163</v>
      </c>
      <c r="BM268" s="8" t="s">
        <v>4077</v>
      </c>
    </row>
    <row r="269" spans="5:65" x14ac:dyDescent="0.3">
      <c r="E269" s="95" t="s">
        <v>3825</v>
      </c>
      <c r="F269" s="226">
        <v>29</v>
      </c>
      <c r="G269" s="227">
        <v>6</v>
      </c>
      <c r="H269" s="228">
        <v>78939</v>
      </c>
      <c r="M269" s="18" t="s">
        <v>4074</v>
      </c>
      <c r="AG269" s="7" t="s">
        <v>3824</v>
      </c>
      <c r="AH269" s="8" t="s">
        <v>4071</v>
      </c>
      <c r="AJ269" s="7" t="s">
        <v>4064</v>
      </c>
      <c r="AK269" s="8" t="s">
        <v>4072</v>
      </c>
      <c r="BC269" s="7" t="s">
        <v>3814</v>
      </c>
      <c r="BD269">
        <v>51</v>
      </c>
      <c r="BE269">
        <v>17</v>
      </c>
      <c r="BF269" s="89">
        <v>39186</v>
      </c>
      <c r="BG269" s="8" t="s">
        <v>4079</v>
      </c>
      <c r="BI269" s="7" t="s">
        <v>3688</v>
      </c>
      <c r="BJ269">
        <v>24</v>
      </c>
      <c r="BK269">
        <v>9</v>
      </c>
      <c r="BL269" s="89">
        <v>39558</v>
      </c>
      <c r="BM269" s="8" t="s">
        <v>4077</v>
      </c>
    </row>
    <row r="270" spans="5:65" x14ac:dyDescent="0.3">
      <c r="E270" s="95" t="s">
        <v>3826</v>
      </c>
      <c r="F270" s="226">
        <v>29</v>
      </c>
      <c r="G270" s="227">
        <v>17</v>
      </c>
      <c r="H270" s="228">
        <v>72457</v>
      </c>
      <c r="M270" s="18" t="s">
        <v>4073</v>
      </c>
      <c r="AG270" s="7" t="s">
        <v>3825</v>
      </c>
      <c r="AH270" s="8" t="s">
        <v>4079</v>
      </c>
      <c r="AJ270" s="7" t="s">
        <v>4067</v>
      </c>
      <c r="AK270" s="8" t="s">
        <v>4072</v>
      </c>
      <c r="BC270" s="7" t="s">
        <v>3815</v>
      </c>
      <c r="BD270">
        <v>56</v>
      </c>
      <c r="BE270">
        <v>18</v>
      </c>
      <c r="BF270" s="89">
        <v>40604</v>
      </c>
      <c r="BG270" s="8" t="s">
        <v>4079</v>
      </c>
      <c r="BI270" s="7" t="s">
        <v>3693</v>
      </c>
      <c r="BJ270">
        <v>29</v>
      </c>
      <c r="BK270">
        <v>6</v>
      </c>
      <c r="BL270" s="89">
        <v>45578</v>
      </c>
      <c r="BM270" s="8" t="s">
        <v>4077</v>
      </c>
    </row>
    <row r="271" spans="5:65" x14ac:dyDescent="0.3">
      <c r="E271" s="95" t="s">
        <v>3827</v>
      </c>
      <c r="F271" s="226">
        <v>24</v>
      </c>
      <c r="G271" s="227">
        <v>19</v>
      </c>
      <c r="H271" s="228">
        <v>44471</v>
      </c>
      <c r="M271" s="18" t="s">
        <v>4073</v>
      </c>
      <c r="AG271" s="7" t="s">
        <v>3826</v>
      </c>
      <c r="AH271" s="8" t="s">
        <v>4073</v>
      </c>
      <c r="AJ271" s="7" t="s">
        <v>3574</v>
      </c>
      <c r="AK271" s="8" t="s">
        <v>4077</v>
      </c>
      <c r="BC271" s="7" t="s">
        <v>3816</v>
      </c>
      <c r="BD271">
        <v>52</v>
      </c>
      <c r="BE271">
        <v>7</v>
      </c>
      <c r="BF271" s="89">
        <v>73512</v>
      </c>
      <c r="BG271" s="8" t="s">
        <v>4077</v>
      </c>
      <c r="BI271" s="7" t="s">
        <v>3694</v>
      </c>
      <c r="BJ271">
        <v>32</v>
      </c>
      <c r="BK271">
        <v>4</v>
      </c>
      <c r="BL271" s="89">
        <v>38805</v>
      </c>
      <c r="BM271" s="8" t="s">
        <v>4077</v>
      </c>
    </row>
    <row r="272" spans="5:65" x14ac:dyDescent="0.3">
      <c r="E272" s="95" t="s">
        <v>3828</v>
      </c>
      <c r="F272" s="226">
        <v>30</v>
      </c>
      <c r="G272" s="227">
        <v>6</v>
      </c>
      <c r="H272" s="228">
        <v>79335</v>
      </c>
      <c r="M272" s="18" t="s">
        <v>4074</v>
      </c>
      <c r="AG272" s="7" t="s">
        <v>3827</v>
      </c>
      <c r="AH272" s="8" t="s">
        <v>4072</v>
      </c>
      <c r="AJ272" s="7" t="s">
        <v>3577</v>
      </c>
      <c r="AK272" s="8" t="s">
        <v>4077</v>
      </c>
      <c r="BC272" s="7" t="s">
        <v>3817</v>
      </c>
      <c r="BD272">
        <v>26</v>
      </c>
      <c r="BE272">
        <v>7</v>
      </c>
      <c r="BF272" s="89">
        <v>38062</v>
      </c>
      <c r="BG272" s="8" t="s">
        <v>4072</v>
      </c>
      <c r="BI272" s="7" t="s">
        <v>3697</v>
      </c>
      <c r="BJ272">
        <v>26</v>
      </c>
      <c r="BK272">
        <v>4</v>
      </c>
      <c r="BL272" s="89">
        <v>45215</v>
      </c>
      <c r="BM272" s="8" t="s">
        <v>4077</v>
      </c>
    </row>
    <row r="273" spans="5:65" x14ac:dyDescent="0.3">
      <c r="E273" s="95" t="s">
        <v>3829</v>
      </c>
      <c r="F273" s="226">
        <v>28</v>
      </c>
      <c r="G273" s="227">
        <v>18</v>
      </c>
      <c r="H273" s="228">
        <v>42128</v>
      </c>
      <c r="M273" s="18" t="s">
        <v>4073</v>
      </c>
      <c r="AG273" s="7" t="s">
        <v>3828</v>
      </c>
      <c r="AH273" s="8" t="s">
        <v>4079</v>
      </c>
      <c r="AJ273" s="7" t="s">
        <v>3579</v>
      </c>
      <c r="AK273" s="8" t="s">
        <v>4077</v>
      </c>
      <c r="BC273" s="7" t="s">
        <v>3818</v>
      </c>
      <c r="BD273">
        <v>29</v>
      </c>
      <c r="BE273">
        <v>16</v>
      </c>
      <c r="BF273" s="89">
        <v>81376</v>
      </c>
      <c r="BG273" s="8" t="s">
        <v>4078</v>
      </c>
      <c r="BI273" s="7" t="s">
        <v>3717</v>
      </c>
      <c r="BJ273">
        <v>31</v>
      </c>
      <c r="BK273">
        <v>5</v>
      </c>
      <c r="BL273" s="89">
        <v>33472</v>
      </c>
      <c r="BM273" s="8" t="s">
        <v>4077</v>
      </c>
    </row>
    <row r="274" spans="5:65" x14ac:dyDescent="0.3">
      <c r="E274" s="95" t="s">
        <v>3830</v>
      </c>
      <c r="F274" s="226">
        <v>28</v>
      </c>
      <c r="G274" s="227">
        <v>6</v>
      </c>
      <c r="H274" s="228">
        <v>77389</v>
      </c>
      <c r="M274" s="18" t="s">
        <v>4074</v>
      </c>
      <c r="AG274" s="7" t="s">
        <v>3829</v>
      </c>
      <c r="AH274" s="8" t="s">
        <v>4072</v>
      </c>
      <c r="AJ274" s="7" t="s">
        <v>3585</v>
      </c>
      <c r="AK274" s="8" t="s">
        <v>4077</v>
      </c>
      <c r="BC274" s="7" t="s">
        <v>3819</v>
      </c>
      <c r="BD274">
        <v>60</v>
      </c>
      <c r="BE274">
        <v>5</v>
      </c>
      <c r="BF274" s="89">
        <v>48238</v>
      </c>
      <c r="BG274" s="8" t="s">
        <v>4074</v>
      </c>
      <c r="BI274" s="7" t="s">
        <v>3719</v>
      </c>
      <c r="BJ274">
        <v>34</v>
      </c>
      <c r="BK274">
        <v>5</v>
      </c>
      <c r="BL274" s="89">
        <v>41613</v>
      </c>
      <c r="BM274" s="8" t="s">
        <v>4077</v>
      </c>
    </row>
    <row r="275" spans="5:65" x14ac:dyDescent="0.3">
      <c r="E275" s="95" t="s">
        <v>3831</v>
      </c>
      <c r="F275" s="226">
        <v>51</v>
      </c>
      <c r="G275" s="227">
        <v>22</v>
      </c>
      <c r="H275" s="228">
        <v>38118</v>
      </c>
      <c r="M275" s="18" t="s">
        <v>4071</v>
      </c>
      <c r="AG275" s="7" t="s">
        <v>3830</v>
      </c>
      <c r="AH275" s="8" t="s">
        <v>4079</v>
      </c>
      <c r="AJ275" s="7" t="s">
        <v>3587</v>
      </c>
      <c r="AK275" s="8" t="s">
        <v>4077</v>
      </c>
      <c r="BC275" s="7" t="s">
        <v>3820</v>
      </c>
      <c r="BD275">
        <v>30</v>
      </c>
      <c r="BE275">
        <v>19</v>
      </c>
      <c r="BF275" s="89">
        <v>36527</v>
      </c>
      <c r="BG275" s="8" t="s">
        <v>4071</v>
      </c>
      <c r="BI275" s="7" t="s">
        <v>3734</v>
      </c>
      <c r="BJ275">
        <v>36</v>
      </c>
      <c r="BK275">
        <v>7</v>
      </c>
      <c r="BL275" s="89">
        <v>46717</v>
      </c>
      <c r="BM275" s="8" t="s">
        <v>4077</v>
      </c>
    </row>
    <row r="276" spans="5:65" x14ac:dyDescent="0.3">
      <c r="E276" s="95" t="s">
        <v>3832</v>
      </c>
      <c r="F276" s="226">
        <v>50</v>
      </c>
      <c r="G276" s="227">
        <v>18</v>
      </c>
      <c r="H276" s="228">
        <v>29711</v>
      </c>
      <c r="M276" s="18" t="s">
        <v>4071</v>
      </c>
      <c r="AG276" s="7" t="s">
        <v>3831</v>
      </c>
      <c r="AH276" s="8" t="s">
        <v>4071</v>
      </c>
      <c r="AJ276" s="7" t="s">
        <v>3591</v>
      </c>
      <c r="AK276" s="8" t="s">
        <v>4077</v>
      </c>
      <c r="BC276" s="7" t="s">
        <v>3821</v>
      </c>
      <c r="BD276">
        <v>56</v>
      </c>
      <c r="BE276">
        <v>16</v>
      </c>
      <c r="BF276" s="89">
        <v>74462</v>
      </c>
      <c r="BG276" s="8" t="s">
        <v>4073</v>
      </c>
      <c r="BI276" s="7" t="s">
        <v>3737</v>
      </c>
      <c r="BJ276">
        <v>25</v>
      </c>
      <c r="BK276">
        <v>5</v>
      </c>
      <c r="BL276" s="89">
        <v>51232</v>
      </c>
      <c r="BM276" s="8" t="s">
        <v>4077</v>
      </c>
    </row>
    <row r="277" spans="5:65" x14ac:dyDescent="0.3">
      <c r="E277" s="95" t="s">
        <v>3833</v>
      </c>
      <c r="F277" s="226">
        <v>24</v>
      </c>
      <c r="G277" s="227">
        <v>18</v>
      </c>
      <c r="H277" s="228">
        <v>91270</v>
      </c>
      <c r="M277" s="18" t="s">
        <v>4073</v>
      </c>
      <c r="AG277" s="7" t="s">
        <v>3832</v>
      </c>
      <c r="AH277" s="8" t="s">
        <v>4071</v>
      </c>
      <c r="AJ277" s="7" t="s">
        <v>3597</v>
      </c>
      <c r="AK277" s="8" t="s">
        <v>4077</v>
      </c>
      <c r="BC277" s="7" t="s">
        <v>3822</v>
      </c>
      <c r="BD277">
        <v>29</v>
      </c>
      <c r="BE277">
        <v>3</v>
      </c>
      <c r="BF277" s="89">
        <v>69058</v>
      </c>
      <c r="BG277" s="8" t="s">
        <v>4076</v>
      </c>
      <c r="BI277" s="7" t="s">
        <v>3745</v>
      </c>
      <c r="BJ277">
        <v>25</v>
      </c>
      <c r="BK277">
        <v>1</v>
      </c>
      <c r="BL277" s="89">
        <v>48731</v>
      </c>
      <c r="BM277" s="8" t="s">
        <v>4077</v>
      </c>
    </row>
    <row r="278" spans="5:65" x14ac:dyDescent="0.3">
      <c r="E278" s="95" t="s">
        <v>3834</v>
      </c>
      <c r="F278" s="226">
        <v>58</v>
      </c>
      <c r="G278" s="227">
        <v>5</v>
      </c>
      <c r="H278" s="228">
        <v>77171</v>
      </c>
      <c r="M278" s="18" t="s">
        <v>4072</v>
      </c>
      <c r="AG278" s="7" t="s">
        <v>3833</v>
      </c>
      <c r="AH278" s="8" t="s">
        <v>4073</v>
      </c>
      <c r="AJ278" s="7" t="s">
        <v>3598</v>
      </c>
      <c r="AK278" s="8" t="s">
        <v>4077</v>
      </c>
      <c r="BC278" s="7" t="s">
        <v>3823</v>
      </c>
      <c r="BD278">
        <v>48</v>
      </c>
      <c r="BE278">
        <v>8</v>
      </c>
      <c r="BF278" s="89">
        <v>42803</v>
      </c>
      <c r="BG278" s="8" t="s">
        <v>4074</v>
      </c>
      <c r="BI278" s="7" t="s">
        <v>3748</v>
      </c>
      <c r="BJ278">
        <v>31</v>
      </c>
      <c r="BK278">
        <v>5</v>
      </c>
      <c r="BL278" s="89">
        <v>46731</v>
      </c>
      <c r="BM278" s="8" t="s">
        <v>4077</v>
      </c>
    </row>
    <row r="279" spans="5:65" x14ac:dyDescent="0.3">
      <c r="E279" s="95" t="s">
        <v>3835</v>
      </c>
      <c r="F279" s="226">
        <v>24</v>
      </c>
      <c r="G279" s="227">
        <v>17</v>
      </c>
      <c r="H279" s="228">
        <v>87179</v>
      </c>
      <c r="M279" s="18" t="s">
        <v>4073</v>
      </c>
      <c r="AG279" s="7" t="s">
        <v>3834</v>
      </c>
      <c r="AH279" s="8" t="s">
        <v>4077</v>
      </c>
      <c r="AJ279" s="7" t="s">
        <v>3604</v>
      </c>
      <c r="AK279" s="8" t="s">
        <v>4077</v>
      </c>
      <c r="BC279" s="7" t="s">
        <v>3824</v>
      </c>
      <c r="BD279">
        <v>55</v>
      </c>
      <c r="BE279">
        <v>17</v>
      </c>
      <c r="BF279" s="89">
        <v>54227</v>
      </c>
      <c r="BG279" s="8" t="s">
        <v>4079</v>
      </c>
      <c r="BI279" s="7" t="s">
        <v>3757</v>
      </c>
      <c r="BJ279">
        <v>32</v>
      </c>
      <c r="BK279">
        <v>6</v>
      </c>
      <c r="BL279" s="89">
        <v>36095</v>
      </c>
      <c r="BM279" s="8" t="s">
        <v>4077</v>
      </c>
    </row>
    <row r="280" spans="5:65" x14ac:dyDescent="0.3">
      <c r="E280" s="95" t="s">
        <v>3836</v>
      </c>
      <c r="F280" s="226">
        <v>54</v>
      </c>
      <c r="G280" s="227">
        <v>6</v>
      </c>
      <c r="H280" s="228">
        <v>73881</v>
      </c>
      <c r="M280" s="18" t="s">
        <v>4072</v>
      </c>
      <c r="AG280" s="7" t="s">
        <v>3835</v>
      </c>
      <c r="AH280" s="8" t="s">
        <v>4073</v>
      </c>
      <c r="AJ280" s="7" t="s">
        <v>3605</v>
      </c>
      <c r="AK280" s="8" t="s">
        <v>4077</v>
      </c>
      <c r="BC280" s="7" t="s">
        <v>3825</v>
      </c>
      <c r="BD280">
        <v>29</v>
      </c>
      <c r="BE280">
        <v>6</v>
      </c>
      <c r="BF280" s="89">
        <v>78939</v>
      </c>
      <c r="BG280" s="8" t="s">
        <v>4076</v>
      </c>
      <c r="BI280" s="7" t="s">
        <v>3759</v>
      </c>
      <c r="BJ280">
        <v>27</v>
      </c>
      <c r="BK280">
        <v>7</v>
      </c>
      <c r="BL280" s="89">
        <v>40626</v>
      </c>
      <c r="BM280" s="8" t="s">
        <v>4077</v>
      </c>
    </row>
    <row r="281" spans="5:65" x14ac:dyDescent="0.3">
      <c r="E281" s="95" t="s">
        <v>3837</v>
      </c>
      <c r="F281" s="226">
        <v>33</v>
      </c>
      <c r="G281" s="227">
        <v>19</v>
      </c>
      <c r="H281" s="228">
        <v>46323</v>
      </c>
      <c r="M281" s="18" t="s">
        <v>4073</v>
      </c>
      <c r="AG281" s="7" t="s">
        <v>3836</v>
      </c>
      <c r="AH281" s="8" t="s">
        <v>4077</v>
      </c>
      <c r="AJ281" s="7" t="s">
        <v>3614</v>
      </c>
      <c r="AK281" s="8" t="s">
        <v>4077</v>
      </c>
      <c r="BC281" s="7" t="s">
        <v>3826</v>
      </c>
      <c r="BD281">
        <v>29</v>
      </c>
      <c r="BE281">
        <v>17</v>
      </c>
      <c r="BF281" s="89">
        <v>72457</v>
      </c>
      <c r="BG281" s="8" t="s">
        <v>4078</v>
      </c>
      <c r="BI281" s="7" t="s">
        <v>3764</v>
      </c>
      <c r="BJ281">
        <v>27</v>
      </c>
      <c r="BK281">
        <v>10</v>
      </c>
      <c r="BL281" s="89">
        <v>39561</v>
      </c>
      <c r="BM281" s="8" t="s">
        <v>4077</v>
      </c>
    </row>
    <row r="282" spans="5:65" x14ac:dyDescent="0.3">
      <c r="E282" s="95" t="s">
        <v>3838</v>
      </c>
      <c r="F282" s="226">
        <v>38</v>
      </c>
      <c r="G282" s="227">
        <v>3</v>
      </c>
      <c r="H282" s="228">
        <v>46700</v>
      </c>
      <c r="M282" s="18" t="s">
        <v>4074</v>
      </c>
      <c r="AG282" s="7" t="s">
        <v>3837</v>
      </c>
      <c r="AH282" s="8" t="s">
        <v>4072</v>
      </c>
      <c r="AJ282" s="7" t="s">
        <v>3615</v>
      </c>
      <c r="AK282" s="8" t="s">
        <v>4077</v>
      </c>
      <c r="BC282" s="7" t="s">
        <v>3827</v>
      </c>
      <c r="BD282">
        <v>24</v>
      </c>
      <c r="BE282">
        <v>19</v>
      </c>
      <c r="BF282" s="89">
        <v>44471</v>
      </c>
      <c r="BG282" s="8" t="s">
        <v>4071</v>
      </c>
      <c r="BI282" s="7" t="s">
        <v>3768</v>
      </c>
      <c r="BJ282">
        <v>31</v>
      </c>
      <c r="BK282">
        <v>9</v>
      </c>
      <c r="BL282" s="89">
        <v>43239</v>
      </c>
      <c r="BM282" s="8" t="s">
        <v>4077</v>
      </c>
    </row>
    <row r="283" spans="5:65" x14ac:dyDescent="0.3">
      <c r="E283" s="95" t="s">
        <v>3839</v>
      </c>
      <c r="F283" s="226">
        <v>51</v>
      </c>
      <c r="G283" s="227">
        <v>21</v>
      </c>
      <c r="H283" s="228">
        <v>35496</v>
      </c>
      <c r="M283" s="18" t="s">
        <v>4071</v>
      </c>
      <c r="AG283" s="7" t="s">
        <v>3838</v>
      </c>
      <c r="AH283" s="8" t="s">
        <v>4074</v>
      </c>
      <c r="AJ283" s="7" t="s">
        <v>3620</v>
      </c>
      <c r="AK283" s="8" t="s">
        <v>4077</v>
      </c>
      <c r="BC283" s="7" t="s">
        <v>3828</v>
      </c>
      <c r="BD283">
        <v>30</v>
      </c>
      <c r="BE283">
        <v>6</v>
      </c>
      <c r="BF283" s="89">
        <v>79335</v>
      </c>
      <c r="BG283" s="8" t="s">
        <v>4076</v>
      </c>
      <c r="BI283" s="7" t="s">
        <v>3769</v>
      </c>
      <c r="BJ283">
        <v>32</v>
      </c>
      <c r="BK283">
        <v>8</v>
      </c>
      <c r="BL283" s="89">
        <v>44885</v>
      </c>
      <c r="BM283" s="8" t="s">
        <v>4077</v>
      </c>
    </row>
    <row r="284" spans="5:65" x14ac:dyDescent="0.3">
      <c r="E284" s="95" t="s">
        <v>3840</v>
      </c>
      <c r="F284" s="226">
        <v>52</v>
      </c>
      <c r="G284" s="227">
        <v>3</v>
      </c>
      <c r="H284" s="228">
        <v>78266</v>
      </c>
      <c r="M284" s="18" t="s">
        <v>4072</v>
      </c>
      <c r="AG284" s="7" t="s">
        <v>3839</v>
      </c>
      <c r="AH284" s="8" t="s">
        <v>4071</v>
      </c>
      <c r="AJ284" s="7" t="s">
        <v>3627</v>
      </c>
      <c r="AK284" s="8" t="s">
        <v>4077</v>
      </c>
      <c r="BC284" s="7" t="s">
        <v>3829</v>
      </c>
      <c r="BD284">
        <v>28</v>
      </c>
      <c r="BE284">
        <v>18</v>
      </c>
      <c r="BF284" s="89">
        <v>42128</v>
      </c>
      <c r="BG284" s="8" t="s">
        <v>4071</v>
      </c>
      <c r="BI284" s="7" t="s">
        <v>3774</v>
      </c>
      <c r="BJ284">
        <v>28</v>
      </c>
      <c r="BK284">
        <v>9</v>
      </c>
      <c r="BL284" s="89">
        <v>37548</v>
      </c>
      <c r="BM284" s="8" t="s">
        <v>4077</v>
      </c>
    </row>
    <row r="285" spans="5:65" x14ac:dyDescent="0.3">
      <c r="E285" s="95" t="s">
        <v>3841</v>
      </c>
      <c r="F285" s="226">
        <v>33</v>
      </c>
      <c r="G285" s="227">
        <v>7</v>
      </c>
      <c r="H285" s="228">
        <v>47007</v>
      </c>
      <c r="M285" s="18" t="s">
        <v>4074</v>
      </c>
      <c r="AG285" s="7" t="s">
        <v>3840</v>
      </c>
      <c r="AH285" s="8" t="s">
        <v>4077</v>
      </c>
      <c r="AJ285" s="7" t="s">
        <v>3628</v>
      </c>
      <c r="AK285" s="8" t="s">
        <v>4077</v>
      </c>
      <c r="BC285" s="7" t="s">
        <v>3830</v>
      </c>
      <c r="BD285">
        <v>28</v>
      </c>
      <c r="BE285">
        <v>6</v>
      </c>
      <c r="BF285" s="89">
        <v>77389</v>
      </c>
      <c r="BG285" s="8" t="s">
        <v>4076</v>
      </c>
      <c r="BI285" s="7" t="s">
        <v>3779</v>
      </c>
      <c r="BJ285">
        <v>25</v>
      </c>
      <c r="BK285">
        <v>7</v>
      </c>
      <c r="BL285" s="89">
        <v>37011</v>
      </c>
      <c r="BM285" s="8" t="s">
        <v>4077</v>
      </c>
    </row>
    <row r="286" spans="5:65" x14ac:dyDescent="0.3">
      <c r="E286" s="95" t="s">
        <v>3842</v>
      </c>
      <c r="F286" s="226">
        <v>53</v>
      </c>
      <c r="G286" s="227">
        <v>18</v>
      </c>
      <c r="H286" s="228">
        <v>31153</v>
      </c>
      <c r="M286" s="18" t="s">
        <v>4071</v>
      </c>
      <c r="AG286" s="7" t="s">
        <v>3841</v>
      </c>
      <c r="AH286" s="8" t="s">
        <v>4074</v>
      </c>
      <c r="AJ286" s="7" t="s">
        <v>3643</v>
      </c>
      <c r="AK286" s="8" t="s">
        <v>4077</v>
      </c>
      <c r="BC286" s="7" t="s">
        <v>3831</v>
      </c>
      <c r="BD286">
        <v>51</v>
      </c>
      <c r="BE286">
        <v>22</v>
      </c>
      <c r="BF286" s="89">
        <v>38118</v>
      </c>
      <c r="BG286" s="8" t="s">
        <v>4079</v>
      </c>
      <c r="BI286" s="7" t="s">
        <v>3791</v>
      </c>
      <c r="BJ286">
        <v>27</v>
      </c>
      <c r="BK286">
        <v>7</v>
      </c>
      <c r="BL286" s="89">
        <v>45513</v>
      </c>
      <c r="BM286" s="8" t="s">
        <v>4077</v>
      </c>
    </row>
    <row r="287" spans="5:65" x14ac:dyDescent="0.3">
      <c r="E287" s="95" t="s">
        <v>3843</v>
      </c>
      <c r="F287" s="226">
        <v>28</v>
      </c>
      <c r="G287" s="227">
        <v>20</v>
      </c>
      <c r="H287" s="228">
        <v>82278</v>
      </c>
      <c r="M287" s="18" t="s">
        <v>4073</v>
      </c>
      <c r="AG287" s="7" t="s">
        <v>3842</v>
      </c>
      <c r="AH287" s="8" t="s">
        <v>4071</v>
      </c>
      <c r="AJ287" s="7" t="s">
        <v>3650</v>
      </c>
      <c r="AK287" s="8" t="s">
        <v>4077</v>
      </c>
      <c r="BC287" s="7" t="s">
        <v>3832</v>
      </c>
      <c r="BD287">
        <v>50</v>
      </c>
      <c r="BE287">
        <v>18</v>
      </c>
      <c r="BF287" s="89">
        <v>29711</v>
      </c>
      <c r="BG287" s="8" t="s">
        <v>4079</v>
      </c>
      <c r="BI287" s="7" t="s">
        <v>3797</v>
      </c>
      <c r="BJ287">
        <v>30</v>
      </c>
      <c r="BK287">
        <v>5</v>
      </c>
      <c r="BL287" s="89">
        <v>40012</v>
      </c>
      <c r="BM287" s="8" t="s">
        <v>4077</v>
      </c>
    </row>
    <row r="288" spans="5:65" x14ac:dyDescent="0.3">
      <c r="E288" s="95" t="s">
        <v>3844</v>
      </c>
      <c r="F288" s="226">
        <v>30</v>
      </c>
      <c r="G288" s="227">
        <v>6</v>
      </c>
      <c r="H288" s="228">
        <v>80844</v>
      </c>
      <c r="M288" s="18" t="s">
        <v>4074</v>
      </c>
      <c r="AG288" s="7" t="s">
        <v>3843</v>
      </c>
      <c r="AH288" s="8" t="s">
        <v>4073</v>
      </c>
      <c r="AJ288" s="7" t="s">
        <v>3654</v>
      </c>
      <c r="AK288" s="8" t="s">
        <v>4077</v>
      </c>
      <c r="BC288" s="7" t="s">
        <v>3833</v>
      </c>
      <c r="BD288">
        <v>24</v>
      </c>
      <c r="BE288">
        <v>18</v>
      </c>
      <c r="BF288" s="89">
        <v>91270</v>
      </c>
      <c r="BG288" s="8" t="s">
        <v>4078</v>
      </c>
      <c r="BI288" s="7" t="s">
        <v>3806</v>
      </c>
      <c r="BJ288">
        <v>33</v>
      </c>
      <c r="BK288">
        <v>4</v>
      </c>
      <c r="BL288" s="89">
        <v>54804</v>
      </c>
      <c r="BM288" s="8" t="s">
        <v>4077</v>
      </c>
    </row>
    <row r="289" spans="5:65" x14ac:dyDescent="0.3">
      <c r="E289" s="95" t="s">
        <v>3845</v>
      </c>
      <c r="F289" s="226">
        <v>29</v>
      </c>
      <c r="G289" s="227">
        <v>5</v>
      </c>
      <c r="H289" s="228">
        <v>84211</v>
      </c>
      <c r="M289" s="18" t="s">
        <v>4074</v>
      </c>
      <c r="AG289" s="7" t="s">
        <v>3844</v>
      </c>
      <c r="AH289" s="8" t="s">
        <v>4079</v>
      </c>
      <c r="AJ289" s="7" t="s">
        <v>3658</v>
      </c>
      <c r="AK289" s="8" t="s">
        <v>4077</v>
      </c>
      <c r="BC289" s="7" t="s">
        <v>3834</v>
      </c>
      <c r="BD289">
        <v>58</v>
      </c>
      <c r="BE289">
        <v>5</v>
      </c>
      <c r="BF289" s="89">
        <v>77171</v>
      </c>
      <c r="BG289" s="8" t="s">
        <v>4077</v>
      </c>
      <c r="BI289" s="7" t="s">
        <v>3807</v>
      </c>
      <c r="BJ289">
        <v>25</v>
      </c>
      <c r="BK289">
        <v>7</v>
      </c>
      <c r="BL289" s="89">
        <v>31198</v>
      </c>
      <c r="BM289" s="8" t="s">
        <v>4077</v>
      </c>
    </row>
    <row r="290" spans="5:65" x14ac:dyDescent="0.3">
      <c r="E290" s="95" t="s">
        <v>3846</v>
      </c>
      <c r="F290" s="226">
        <v>26</v>
      </c>
      <c r="G290" s="227">
        <v>5</v>
      </c>
      <c r="H290" s="228">
        <v>40189</v>
      </c>
      <c r="M290" s="18" t="s">
        <v>4074</v>
      </c>
      <c r="AG290" s="7" t="s">
        <v>3845</v>
      </c>
      <c r="AH290" s="8" t="s">
        <v>4079</v>
      </c>
      <c r="AJ290" s="7" t="s">
        <v>3664</v>
      </c>
      <c r="AK290" s="8" t="s">
        <v>4077</v>
      </c>
      <c r="BC290" s="7" t="s">
        <v>3835</v>
      </c>
      <c r="BD290">
        <v>24</v>
      </c>
      <c r="BE290">
        <v>17</v>
      </c>
      <c r="BF290" s="89">
        <v>87179</v>
      </c>
      <c r="BG290" s="8" t="s">
        <v>4078</v>
      </c>
      <c r="BI290" s="7" t="s">
        <v>3817</v>
      </c>
      <c r="BJ290">
        <v>26</v>
      </c>
      <c r="BK290">
        <v>7</v>
      </c>
      <c r="BL290" s="89">
        <v>38062</v>
      </c>
      <c r="BM290" s="8" t="s">
        <v>4077</v>
      </c>
    </row>
    <row r="291" spans="5:65" x14ac:dyDescent="0.3">
      <c r="E291" s="95" t="s">
        <v>3847</v>
      </c>
      <c r="F291" s="226">
        <v>49</v>
      </c>
      <c r="G291" s="227">
        <v>5</v>
      </c>
      <c r="H291" s="228">
        <v>80488</v>
      </c>
      <c r="M291" s="18" t="s">
        <v>4072</v>
      </c>
      <c r="AG291" s="7" t="s">
        <v>3846</v>
      </c>
      <c r="AH291" s="8" t="s">
        <v>4074</v>
      </c>
      <c r="AJ291" s="7" t="s">
        <v>3673</v>
      </c>
      <c r="AK291" s="8" t="s">
        <v>4077</v>
      </c>
      <c r="BC291" s="7" t="s">
        <v>3836</v>
      </c>
      <c r="BD291">
        <v>54</v>
      </c>
      <c r="BE291">
        <v>6</v>
      </c>
      <c r="BF291" s="89">
        <v>73881</v>
      </c>
      <c r="BG291" s="8" t="s">
        <v>4077</v>
      </c>
      <c r="BI291" s="7" t="s">
        <v>3838</v>
      </c>
      <c r="BJ291">
        <v>38</v>
      </c>
      <c r="BK291">
        <v>3</v>
      </c>
      <c r="BL291" s="89">
        <v>46700</v>
      </c>
      <c r="BM291" s="8" t="s">
        <v>4077</v>
      </c>
    </row>
    <row r="292" spans="5:65" x14ac:dyDescent="0.3">
      <c r="E292" s="95" t="s">
        <v>3848</v>
      </c>
      <c r="F292" s="226">
        <v>35</v>
      </c>
      <c r="G292" s="227">
        <v>6</v>
      </c>
      <c r="H292" s="228">
        <v>79589</v>
      </c>
      <c r="M292" s="18" t="s">
        <v>4074</v>
      </c>
      <c r="AG292" s="7" t="s">
        <v>3847</v>
      </c>
      <c r="AH292" s="8" t="s">
        <v>4077</v>
      </c>
      <c r="AJ292" s="7" t="s">
        <v>3686</v>
      </c>
      <c r="AK292" s="8" t="s">
        <v>4077</v>
      </c>
      <c r="BC292" s="7" t="s">
        <v>3837</v>
      </c>
      <c r="BD292">
        <v>33</v>
      </c>
      <c r="BE292">
        <v>19</v>
      </c>
      <c r="BF292" s="89">
        <v>46323</v>
      </c>
      <c r="BG292" s="8" t="s">
        <v>4071</v>
      </c>
      <c r="BI292" s="7" t="s">
        <v>3841</v>
      </c>
      <c r="BJ292">
        <v>33</v>
      </c>
      <c r="BK292">
        <v>7</v>
      </c>
      <c r="BL292" s="89">
        <v>47007</v>
      </c>
      <c r="BM292" s="8" t="s">
        <v>4077</v>
      </c>
    </row>
    <row r="293" spans="5:65" x14ac:dyDescent="0.3">
      <c r="E293" s="95" t="s">
        <v>3849</v>
      </c>
      <c r="F293" s="226">
        <v>57</v>
      </c>
      <c r="G293" s="227">
        <v>7</v>
      </c>
      <c r="H293" s="228">
        <v>68800</v>
      </c>
      <c r="M293" s="18" t="s">
        <v>4072</v>
      </c>
      <c r="AG293" s="7" t="s">
        <v>3848</v>
      </c>
      <c r="AH293" s="8" t="s">
        <v>4079</v>
      </c>
      <c r="AJ293" s="7" t="s">
        <v>3700</v>
      </c>
      <c r="AK293" s="8" t="s">
        <v>4077</v>
      </c>
      <c r="BC293" s="7" t="s">
        <v>3838</v>
      </c>
      <c r="BD293">
        <v>38</v>
      </c>
      <c r="BE293">
        <v>3</v>
      </c>
      <c r="BF293" s="89">
        <v>46700</v>
      </c>
      <c r="BG293" s="8" t="s">
        <v>4072</v>
      </c>
      <c r="BI293" s="7" t="s">
        <v>3846</v>
      </c>
      <c r="BJ293">
        <v>26</v>
      </c>
      <c r="BK293">
        <v>5</v>
      </c>
      <c r="BL293" s="89">
        <v>40189</v>
      </c>
      <c r="BM293" s="8" t="s">
        <v>4077</v>
      </c>
    </row>
    <row r="294" spans="5:65" x14ac:dyDescent="0.3">
      <c r="E294" s="95" t="s">
        <v>3850</v>
      </c>
      <c r="F294" s="226">
        <v>50</v>
      </c>
      <c r="G294" s="227">
        <v>19</v>
      </c>
      <c r="H294" s="228">
        <v>84093</v>
      </c>
      <c r="M294" s="18" t="s">
        <v>4071</v>
      </c>
      <c r="AG294" s="7" t="s">
        <v>3849</v>
      </c>
      <c r="AH294" s="8" t="s">
        <v>4077</v>
      </c>
      <c r="AJ294" s="7" t="s">
        <v>3704</v>
      </c>
      <c r="AK294" s="8" t="s">
        <v>4077</v>
      </c>
      <c r="BC294" s="7" t="s">
        <v>3839</v>
      </c>
      <c r="BD294">
        <v>51</v>
      </c>
      <c r="BE294">
        <v>21</v>
      </c>
      <c r="BF294" s="89">
        <v>35496</v>
      </c>
      <c r="BG294" s="8" t="s">
        <v>4079</v>
      </c>
      <c r="BI294" s="7" t="s">
        <v>3855</v>
      </c>
      <c r="BJ294">
        <v>29</v>
      </c>
      <c r="BK294">
        <v>6</v>
      </c>
      <c r="BL294" s="89">
        <v>32783</v>
      </c>
      <c r="BM294" s="8" t="s">
        <v>4077</v>
      </c>
    </row>
    <row r="295" spans="5:65" x14ac:dyDescent="0.3">
      <c r="E295" s="95" t="s">
        <v>3851</v>
      </c>
      <c r="F295" s="226">
        <v>56</v>
      </c>
      <c r="G295" s="227">
        <v>15</v>
      </c>
      <c r="H295" s="228">
        <v>33006</v>
      </c>
      <c r="M295" s="18" t="s">
        <v>4071</v>
      </c>
      <c r="AG295" s="7" t="s">
        <v>3850</v>
      </c>
      <c r="AH295" s="8" t="s">
        <v>4076</v>
      </c>
      <c r="AJ295" s="7" t="s">
        <v>3705</v>
      </c>
      <c r="AK295" s="8" t="s">
        <v>4077</v>
      </c>
      <c r="BC295" s="7" t="s">
        <v>3840</v>
      </c>
      <c r="BD295">
        <v>52</v>
      </c>
      <c r="BE295">
        <v>3</v>
      </c>
      <c r="BF295" s="89">
        <v>78266</v>
      </c>
      <c r="BG295" s="8" t="s">
        <v>4077</v>
      </c>
      <c r="BI295" s="7" t="s">
        <v>3856</v>
      </c>
      <c r="BJ295">
        <v>30</v>
      </c>
      <c r="BK295">
        <v>6</v>
      </c>
      <c r="BL295" s="89">
        <v>37108</v>
      </c>
      <c r="BM295" s="8" t="s">
        <v>4077</v>
      </c>
    </row>
    <row r="296" spans="5:65" x14ac:dyDescent="0.3">
      <c r="E296" s="95" t="s">
        <v>3852</v>
      </c>
      <c r="F296" s="226">
        <v>52</v>
      </c>
      <c r="G296" s="227">
        <v>9</v>
      </c>
      <c r="H296" s="228">
        <v>40505</v>
      </c>
      <c r="M296" s="18" t="s">
        <v>4072</v>
      </c>
      <c r="AG296" s="7" t="s">
        <v>3851</v>
      </c>
      <c r="AH296" s="8" t="s">
        <v>4071</v>
      </c>
      <c r="AJ296" s="7" t="s">
        <v>3751</v>
      </c>
      <c r="AK296" s="8" t="s">
        <v>4077</v>
      </c>
      <c r="BC296" s="7" t="s">
        <v>3841</v>
      </c>
      <c r="BD296">
        <v>33</v>
      </c>
      <c r="BE296">
        <v>7</v>
      </c>
      <c r="BF296" s="89">
        <v>47007</v>
      </c>
      <c r="BG296" s="8" t="s">
        <v>4072</v>
      </c>
      <c r="BI296" s="7" t="s">
        <v>3857</v>
      </c>
      <c r="BJ296">
        <v>31</v>
      </c>
      <c r="BK296">
        <v>7</v>
      </c>
      <c r="BL296" s="89">
        <v>35396</v>
      </c>
      <c r="BM296" s="8" t="s">
        <v>4077</v>
      </c>
    </row>
    <row r="297" spans="5:65" x14ac:dyDescent="0.3">
      <c r="E297" s="95" t="s">
        <v>3853</v>
      </c>
      <c r="F297" s="226">
        <v>25</v>
      </c>
      <c r="G297" s="227">
        <v>19</v>
      </c>
      <c r="H297" s="228">
        <v>69176</v>
      </c>
      <c r="M297" s="18" t="s">
        <v>4073</v>
      </c>
      <c r="AG297" s="7" t="s">
        <v>3852</v>
      </c>
      <c r="AH297" s="8" t="s">
        <v>4078</v>
      </c>
      <c r="AJ297" s="7" t="s">
        <v>3755</v>
      </c>
      <c r="AK297" s="8" t="s">
        <v>4077</v>
      </c>
      <c r="BC297" s="7" t="s">
        <v>3842</v>
      </c>
      <c r="BD297">
        <v>53</v>
      </c>
      <c r="BE297">
        <v>18</v>
      </c>
      <c r="BF297" s="89">
        <v>31153</v>
      </c>
      <c r="BG297" s="8" t="s">
        <v>4079</v>
      </c>
      <c r="BI297" s="7" t="s">
        <v>3859</v>
      </c>
      <c r="BJ297">
        <v>26</v>
      </c>
      <c r="BK297">
        <v>3</v>
      </c>
      <c r="BL297" s="89">
        <v>38042</v>
      </c>
      <c r="BM297" s="8" t="s">
        <v>4077</v>
      </c>
    </row>
    <row r="298" spans="5:65" x14ac:dyDescent="0.3">
      <c r="E298" s="95" t="s">
        <v>3854</v>
      </c>
      <c r="F298" s="226">
        <v>29</v>
      </c>
      <c r="G298" s="227">
        <v>4</v>
      </c>
      <c r="H298" s="228">
        <v>90213</v>
      </c>
      <c r="M298" s="18" t="s">
        <v>4074</v>
      </c>
      <c r="AG298" s="7" t="s">
        <v>3853</v>
      </c>
      <c r="AH298" s="8" t="s">
        <v>4073</v>
      </c>
      <c r="AJ298" s="7" t="s">
        <v>3763</v>
      </c>
      <c r="AK298" s="8" t="s">
        <v>4077</v>
      </c>
      <c r="BC298" s="7" t="s">
        <v>3843</v>
      </c>
      <c r="BD298">
        <v>28</v>
      </c>
      <c r="BE298">
        <v>20</v>
      </c>
      <c r="BF298" s="89">
        <v>82278</v>
      </c>
      <c r="BG298" s="8" t="s">
        <v>4078</v>
      </c>
      <c r="BI298" s="7" t="s">
        <v>3860</v>
      </c>
      <c r="BJ298">
        <v>24</v>
      </c>
      <c r="BK298">
        <v>6</v>
      </c>
      <c r="BL298" s="89">
        <v>40781</v>
      </c>
      <c r="BM298" s="8" t="s">
        <v>4077</v>
      </c>
    </row>
    <row r="299" spans="5:65" x14ac:dyDescent="0.3">
      <c r="E299" s="95" t="s">
        <v>3855</v>
      </c>
      <c r="F299" s="226">
        <v>29</v>
      </c>
      <c r="G299" s="227">
        <v>6</v>
      </c>
      <c r="H299" s="228">
        <v>32783</v>
      </c>
      <c r="M299" s="18" t="s">
        <v>4074</v>
      </c>
      <c r="AG299" s="7" t="s">
        <v>3854</v>
      </c>
      <c r="AH299" s="8" t="s">
        <v>4079</v>
      </c>
      <c r="AJ299" s="7" t="s">
        <v>3767</v>
      </c>
      <c r="AK299" s="8" t="s">
        <v>4077</v>
      </c>
      <c r="BC299" s="7" t="s">
        <v>3844</v>
      </c>
      <c r="BD299">
        <v>30</v>
      </c>
      <c r="BE299">
        <v>6</v>
      </c>
      <c r="BF299" s="89">
        <v>80844</v>
      </c>
      <c r="BG299" s="8" t="s">
        <v>4076</v>
      </c>
      <c r="BI299" s="7" t="s">
        <v>3861</v>
      </c>
      <c r="BJ299">
        <v>25</v>
      </c>
      <c r="BK299">
        <v>2</v>
      </c>
      <c r="BL299" s="89">
        <v>41728</v>
      </c>
      <c r="BM299" s="8" t="s">
        <v>4077</v>
      </c>
    </row>
    <row r="300" spans="5:65" x14ac:dyDescent="0.3">
      <c r="E300" s="95" t="s">
        <v>3856</v>
      </c>
      <c r="F300" s="226">
        <v>30</v>
      </c>
      <c r="G300" s="227">
        <v>6</v>
      </c>
      <c r="H300" s="228">
        <v>37108</v>
      </c>
      <c r="M300" s="18" t="s">
        <v>4074</v>
      </c>
      <c r="AG300" s="7" t="s">
        <v>3855</v>
      </c>
      <c r="AH300" s="8" t="s">
        <v>4074</v>
      </c>
      <c r="AJ300" s="7" t="s">
        <v>3773</v>
      </c>
      <c r="AK300" s="8" t="s">
        <v>4077</v>
      </c>
      <c r="BC300" s="7" t="s">
        <v>3845</v>
      </c>
      <c r="BD300">
        <v>29</v>
      </c>
      <c r="BE300">
        <v>5</v>
      </c>
      <c r="BF300" s="89">
        <v>84211</v>
      </c>
      <c r="BG300" s="8" t="s">
        <v>4076</v>
      </c>
      <c r="BI300" s="7" t="s">
        <v>3872</v>
      </c>
      <c r="BJ300">
        <v>30</v>
      </c>
      <c r="BK300">
        <v>7</v>
      </c>
      <c r="BL300" s="89">
        <v>41319</v>
      </c>
      <c r="BM300" s="8" t="s">
        <v>4077</v>
      </c>
    </row>
    <row r="301" spans="5:65" x14ac:dyDescent="0.3">
      <c r="E301" s="95" t="s">
        <v>3857</v>
      </c>
      <c r="F301" s="226">
        <v>31</v>
      </c>
      <c r="G301" s="227">
        <v>7</v>
      </c>
      <c r="H301" s="228">
        <v>35396</v>
      </c>
      <c r="M301" s="18" t="s">
        <v>4074</v>
      </c>
      <c r="AG301" s="7" t="s">
        <v>3856</v>
      </c>
      <c r="AH301" s="8" t="s">
        <v>4074</v>
      </c>
      <c r="AJ301" s="7" t="s">
        <v>3776</v>
      </c>
      <c r="AK301" s="8" t="s">
        <v>4077</v>
      </c>
      <c r="BC301" s="7" t="s">
        <v>3846</v>
      </c>
      <c r="BD301">
        <v>26</v>
      </c>
      <c r="BE301">
        <v>5</v>
      </c>
      <c r="BF301" s="89">
        <v>40189</v>
      </c>
      <c r="BG301" s="8" t="s">
        <v>4072</v>
      </c>
      <c r="BI301" s="7" t="s">
        <v>3879</v>
      </c>
      <c r="BJ301">
        <v>36</v>
      </c>
      <c r="BK301">
        <v>7</v>
      </c>
      <c r="BL301" s="89">
        <v>41248</v>
      </c>
      <c r="BM301" s="8" t="s">
        <v>4077</v>
      </c>
    </row>
    <row r="302" spans="5:65" x14ac:dyDescent="0.3">
      <c r="E302" s="95" t="s">
        <v>3858</v>
      </c>
      <c r="F302" s="226">
        <v>57</v>
      </c>
      <c r="G302" s="227">
        <v>8</v>
      </c>
      <c r="H302" s="228">
        <v>77637</v>
      </c>
      <c r="M302" s="18" t="s">
        <v>4072</v>
      </c>
      <c r="AG302" s="7" t="s">
        <v>3857</v>
      </c>
      <c r="AH302" s="8" t="s">
        <v>4074</v>
      </c>
      <c r="AJ302" s="7" t="s">
        <v>3786</v>
      </c>
      <c r="AK302" s="8" t="s">
        <v>4077</v>
      </c>
      <c r="BC302" s="7" t="s">
        <v>3847</v>
      </c>
      <c r="BD302">
        <v>49</v>
      </c>
      <c r="BE302">
        <v>5</v>
      </c>
      <c r="BF302" s="89">
        <v>80488</v>
      </c>
      <c r="BG302" s="8" t="s">
        <v>4077</v>
      </c>
      <c r="BI302" s="7" t="s">
        <v>3882</v>
      </c>
      <c r="BJ302">
        <v>21</v>
      </c>
      <c r="BK302">
        <v>9</v>
      </c>
      <c r="BL302" s="89">
        <v>35288</v>
      </c>
      <c r="BM302" s="8" t="s">
        <v>4077</v>
      </c>
    </row>
    <row r="303" spans="5:65" x14ac:dyDescent="0.3">
      <c r="E303" s="95" t="s">
        <v>3859</v>
      </c>
      <c r="F303" s="226">
        <v>26</v>
      </c>
      <c r="G303" s="227">
        <v>3</v>
      </c>
      <c r="H303" s="228">
        <v>38042</v>
      </c>
      <c r="M303" s="18" t="s">
        <v>4074</v>
      </c>
      <c r="AG303" s="7" t="s">
        <v>3858</v>
      </c>
      <c r="AH303" s="8" t="s">
        <v>4077</v>
      </c>
      <c r="AJ303" s="7" t="s">
        <v>3795</v>
      </c>
      <c r="AK303" s="8" t="s">
        <v>4077</v>
      </c>
      <c r="BC303" s="7" t="s">
        <v>3848</v>
      </c>
      <c r="BD303">
        <v>35</v>
      </c>
      <c r="BE303">
        <v>6</v>
      </c>
      <c r="BF303" s="89">
        <v>79589</v>
      </c>
      <c r="BG303" s="8" t="s">
        <v>4076</v>
      </c>
      <c r="BI303" s="7" t="s">
        <v>3887</v>
      </c>
      <c r="BJ303">
        <v>35</v>
      </c>
      <c r="BK303">
        <v>2</v>
      </c>
      <c r="BL303" s="89">
        <v>43631</v>
      </c>
      <c r="BM303" s="8" t="s">
        <v>4077</v>
      </c>
    </row>
    <row r="304" spans="5:65" x14ac:dyDescent="0.3">
      <c r="E304" s="95" t="s">
        <v>3860</v>
      </c>
      <c r="F304" s="226">
        <v>24</v>
      </c>
      <c r="G304" s="227">
        <v>6</v>
      </c>
      <c r="H304" s="228">
        <v>40781</v>
      </c>
      <c r="M304" s="18" t="s">
        <v>4074</v>
      </c>
      <c r="AG304" s="7" t="s">
        <v>3859</v>
      </c>
      <c r="AH304" s="8" t="s">
        <v>4074</v>
      </c>
      <c r="AJ304" s="7" t="s">
        <v>3808</v>
      </c>
      <c r="AK304" s="8" t="s">
        <v>4077</v>
      </c>
      <c r="BC304" s="7" t="s">
        <v>3849</v>
      </c>
      <c r="BD304">
        <v>57</v>
      </c>
      <c r="BE304">
        <v>7</v>
      </c>
      <c r="BF304" s="89">
        <v>68800</v>
      </c>
      <c r="BG304" s="8" t="s">
        <v>4077</v>
      </c>
      <c r="BI304" s="7" t="s">
        <v>3888</v>
      </c>
      <c r="BJ304">
        <v>31</v>
      </c>
      <c r="BK304">
        <v>1</v>
      </c>
      <c r="BL304" s="89">
        <v>56117</v>
      </c>
      <c r="BM304" s="8" t="s">
        <v>4077</v>
      </c>
    </row>
    <row r="305" spans="5:65" x14ac:dyDescent="0.3">
      <c r="E305" s="95" t="s">
        <v>3861</v>
      </c>
      <c r="F305" s="226">
        <v>25</v>
      </c>
      <c r="G305" s="227">
        <v>2</v>
      </c>
      <c r="H305" s="228">
        <v>41728</v>
      </c>
      <c r="M305" s="18" t="s">
        <v>4074</v>
      </c>
      <c r="AG305" s="7" t="s">
        <v>3860</v>
      </c>
      <c r="AH305" s="8" t="s">
        <v>4074</v>
      </c>
      <c r="AJ305" s="7" t="s">
        <v>3811</v>
      </c>
      <c r="AK305" s="8" t="s">
        <v>4077</v>
      </c>
      <c r="BC305" s="7" t="s">
        <v>3850</v>
      </c>
      <c r="BD305">
        <v>50</v>
      </c>
      <c r="BE305">
        <v>19</v>
      </c>
      <c r="BF305" s="89">
        <v>84093</v>
      </c>
      <c r="BG305" s="8" t="s">
        <v>4073</v>
      </c>
      <c r="BI305" s="7" t="s">
        <v>3890</v>
      </c>
      <c r="BJ305">
        <v>20</v>
      </c>
      <c r="BK305">
        <v>7</v>
      </c>
      <c r="BL305" s="89">
        <v>37117</v>
      </c>
      <c r="BM305" s="8" t="s">
        <v>4077</v>
      </c>
    </row>
    <row r="306" spans="5:65" x14ac:dyDescent="0.3">
      <c r="E306" s="95" t="s">
        <v>3862</v>
      </c>
      <c r="F306" s="226">
        <v>44</v>
      </c>
      <c r="G306" s="227">
        <v>6</v>
      </c>
      <c r="H306" s="228">
        <v>35603</v>
      </c>
      <c r="M306" s="18" t="s">
        <v>4072</v>
      </c>
      <c r="AG306" s="7" t="s">
        <v>3861</v>
      </c>
      <c r="AH306" s="8" t="s">
        <v>4074</v>
      </c>
      <c r="AJ306" s="7" t="s">
        <v>3812</v>
      </c>
      <c r="AK306" s="8" t="s">
        <v>4077</v>
      </c>
      <c r="BC306" s="7" t="s">
        <v>3851</v>
      </c>
      <c r="BD306">
        <v>56</v>
      </c>
      <c r="BE306">
        <v>15</v>
      </c>
      <c r="BF306" s="89">
        <v>33006</v>
      </c>
      <c r="BG306" s="8" t="s">
        <v>4079</v>
      </c>
      <c r="BI306" s="7" t="s">
        <v>3891</v>
      </c>
      <c r="BJ306">
        <v>31</v>
      </c>
      <c r="BK306">
        <v>3</v>
      </c>
      <c r="BL306" s="89">
        <v>31879</v>
      </c>
      <c r="BM306" s="8" t="s">
        <v>4077</v>
      </c>
    </row>
    <row r="307" spans="5:65" x14ac:dyDescent="0.3">
      <c r="E307" s="95" t="s">
        <v>3863</v>
      </c>
      <c r="F307" s="226">
        <v>19</v>
      </c>
      <c r="G307" s="227">
        <v>19</v>
      </c>
      <c r="H307" s="228">
        <v>83914</v>
      </c>
      <c r="M307" s="18" t="s">
        <v>4073</v>
      </c>
      <c r="AG307" s="7" t="s">
        <v>3862</v>
      </c>
      <c r="AH307" s="8" t="s">
        <v>4078</v>
      </c>
      <c r="AJ307" s="7" t="s">
        <v>3819</v>
      </c>
      <c r="AK307" s="8" t="s">
        <v>4077</v>
      </c>
      <c r="BC307" s="7" t="s">
        <v>3852</v>
      </c>
      <c r="BD307">
        <v>52</v>
      </c>
      <c r="BE307">
        <v>9</v>
      </c>
      <c r="BF307" s="89">
        <v>40505</v>
      </c>
      <c r="BG307" s="8" t="s">
        <v>4074</v>
      </c>
      <c r="BI307" s="7" t="s">
        <v>3892</v>
      </c>
      <c r="BJ307">
        <v>28</v>
      </c>
      <c r="BK307">
        <v>5</v>
      </c>
      <c r="BL307" s="89">
        <v>32345</v>
      </c>
      <c r="BM307" s="8" t="s">
        <v>4077</v>
      </c>
    </row>
    <row r="308" spans="5:65" x14ac:dyDescent="0.3">
      <c r="E308" s="95" t="s">
        <v>3864</v>
      </c>
      <c r="F308" s="226">
        <v>32</v>
      </c>
      <c r="G308" s="227">
        <v>20</v>
      </c>
      <c r="H308" s="228">
        <v>73869</v>
      </c>
      <c r="M308" s="18" t="s">
        <v>4073</v>
      </c>
      <c r="AG308" s="7" t="s">
        <v>3863</v>
      </c>
      <c r="AH308" s="8" t="s">
        <v>4073</v>
      </c>
      <c r="AJ308" s="7" t="s">
        <v>3823</v>
      </c>
      <c r="AK308" s="8" t="s">
        <v>4077</v>
      </c>
      <c r="BC308" s="7" t="s">
        <v>3853</v>
      </c>
      <c r="BD308">
        <v>25</v>
      </c>
      <c r="BE308">
        <v>19</v>
      </c>
      <c r="BF308" s="89">
        <v>69176</v>
      </c>
      <c r="BG308" s="8" t="s">
        <v>4078</v>
      </c>
      <c r="BI308" s="7" t="s">
        <v>3900</v>
      </c>
      <c r="BJ308">
        <v>24</v>
      </c>
      <c r="BK308">
        <v>8</v>
      </c>
      <c r="BL308" s="89">
        <v>44800</v>
      </c>
      <c r="BM308" s="8" t="s">
        <v>4077</v>
      </c>
    </row>
    <row r="309" spans="5:65" x14ac:dyDescent="0.3">
      <c r="E309" s="95" t="s">
        <v>3865</v>
      </c>
      <c r="F309" s="226">
        <v>34</v>
      </c>
      <c r="G309" s="227">
        <v>18</v>
      </c>
      <c r="H309" s="228">
        <v>26898</v>
      </c>
      <c r="M309" s="18" t="s">
        <v>4073</v>
      </c>
      <c r="AG309" s="7" t="s">
        <v>3864</v>
      </c>
      <c r="AH309" s="8" t="s">
        <v>4073</v>
      </c>
      <c r="AJ309" s="7" t="s">
        <v>3852</v>
      </c>
      <c r="AK309" s="8" t="s">
        <v>4077</v>
      </c>
      <c r="BC309" s="7" t="s">
        <v>3854</v>
      </c>
      <c r="BD309">
        <v>29</v>
      </c>
      <c r="BE309">
        <v>4</v>
      </c>
      <c r="BF309" s="89">
        <v>90213</v>
      </c>
      <c r="BG309" s="8" t="s">
        <v>4076</v>
      </c>
      <c r="BI309" s="7" t="s">
        <v>3920</v>
      </c>
      <c r="BJ309">
        <v>28</v>
      </c>
      <c r="BK309">
        <v>6</v>
      </c>
      <c r="BL309" s="89">
        <v>57649</v>
      </c>
      <c r="BM309" s="8" t="s">
        <v>4077</v>
      </c>
    </row>
    <row r="310" spans="5:65" x14ac:dyDescent="0.3">
      <c r="E310" s="95" t="s">
        <v>3866</v>
      </c>
      <c r="F310" s="226">
        <v>25</v>
      </c>
      <c r="G310" s="227">
        <v>7</v>
      </c>
      <c r="H310" s="228">
        <v>85709</v>
      </c>
      <c r="M310" s="18" t="s">
        <v>4074</v>
      </c>
      <c r="AG310" s="7" t="s">
        <v>3865</v>
      </c>
      <c r="AH310" s="8" t="s">
        <v>4072</v>
      </c>
      <c r="AJ310" s="7" t="s">
        <v>3862</v>
      </c>
      <c r="AK310" s="8" t="s">
        <v>4077</v>
      </c>
      <c r="BC310" s="7" t="s">
        <v>3855</v>
      </c>
      <c r="BD310">
        <v>29</v>
      </c>
      <c r="BE310">
        <v>6</v>
      </c>
      <c r="BF310" s="89">
        <v>32783</v>
      </c>
      <c r="BG310" s="8" t="s">
        <v>4072</v>
      </c>
      <c r="BI310" s="7" t="s">
        <v>3921</v>
      </c>
      <c r="BJ310">
        <v>28</v>
      </c>
      <c r="BK310">
        <v>9</v>
      </c>
      <c r="BL310" s="89">
        <v>35448</v>
      </c>
      <c r="BM310" s="8" t="s">
        <v>4077</v>
      </c>
    </row>
    <row r="311" spans="5:65" x14ac:dyDescent="0.3">
      <c r="E311" s="95" t="s">
        <v>3867</v>
      </c>
      <c r="F311" s="226">
        <v>48</v>
      </c>
      <c r="G311" s="227">
        <v>18</v>
      </c>
      <c r="H311" s="228">
        <v>52002</v>
      </c>
      <c r="M311" s="18" t="s">
        <v>4071</v>
      </c>
      <c r="AG311" s="7" t="s">
        <v>3866</v>
      </c>
      <c r="AH311" s="8" t="s">
        <v>4079</v>
      </c>
      <c r="AJ311" s="7" t="s">
        <v>3871</v>
      </c>
      <c r="AK311" s="8" t="s">
        <v>4077</v>
      </c>
      <c r="BC311" s="7" t="s">
        <v>3856</v>
      </c>
      <c r="BD311">
        <v>30</v>
      </c>
      <c r="BE311">
        <v>6</v>
      </c>
      <c r="BF311" s="89">
        <v>37108</v>
      </c>
      <c r="BG311" s="8" t="s">
        <v>4072</v>
      </c>
      <c r="BI311" s="7" t="s">
        <v>3923</v>
      </c>
      <c r="BJ311">
        <v>31</v>
      </c>
      <c r="BK311">
        <v>4</v>
      </c>
      <c r="BL311" s="89">
        <v>50308</v>
      </c>
      <c r="BM311" s="8" t="s">
        <v>4077</v>
      </c>
    </row>
    <row r="312" spans="5:65" x14ac:dyDescent="0.3">
      <c r="E312" s="95" t="s">
        <v>3868</v>
      </c>
      <c r="F312" s="226">
        <v>47</v>
      </c>
      <c r="G312" s="227">
        <v>7</v>
      </c>
      <c r="H312" s="228">
        <v>81510</v>
      </c>
      <c r="M312" s="18" t="s">
        <v>4072</v>
      </c>
      <c r="AG312" s="7" t="s">
        <v>3867</v>
      </c>
      <c r="AH312" s="8" t="s">
        <v>4071</v>
      </c>
      <c r="AJ312" s="7" t="s">
        <v>3875</v>
      </c>
      <c r="AK312" s="8" t="s">
        <v>4077</v>
      </c>
      <c r="BC312" s="7" t="s">
        <v>3857</v>
      </c>
      <c r="BD312">
        <v>31</v>
      </c>
      <c r="BE312">
        <v>7</v>
      </c>
      <c r="BF312" s="89">
        <v>35396</v>
      </c>
      <c r="BG312" s="8" t="s">
        <v>4072</v>
      </c>
      <c r="BI312" s="7" t="s">
        <v>3927</v>
      </c>
      <c r="BJ312">
        <v>29</v>
      </c>
      <c r="BK312">
        <v>6</v>
      </c>
      <c r="BL312" s="89">
        <v>41728</v>
      </c>
      <c r="BM312" s="8" t="s">
        <v>4077</v>
      </c>
    </row>
    <row r="313" spans="5:65" x14ac:dyDescent="0.3">
      <c r="E313" s="95" t="s">
        <v>3869</v>
      </c>
      <c r="F313" s="226">
        <v>51</v>
      </c>
      <c r="G313" s="227">
        <v>20</v>
      </c>
      <c r="H313" s="228">
        <v>47091</v>
      </c>
      <c r="M313" s="18" t="s">
        <v>4071</v>
      </c>
      <c r="AG313" s="7" t="s">
        <v>3868</v>
      </c>
      <c r="AH313" s="8" t="s">
        <v>4077</v>
      </c>
      <c r="AJ313" s="7" t="s">
        <v>3883</v>
      </c>
      <c r="AK313" s="8" t="s">
        <v>4077</v>
      </c>
      <c r="BC313" s="7" t="s">
        <v>3858</v>
      </c>
      <c r="BD313">
        <v>57</v>
      </c>
      <c r="BE313">
        <v>8</v>
      </c>
      <c r="BF313" s="89">
        <v>77637</v>
      </c>
      <c r="BG313" s="8" t="s">
        <v>4077</v>
      </c>
      <c r="BI313" s="7" t="s">
        <v>3928</v>
      </c>
      <c r="BJ313">
        <v>23</v>
      </c>
      <c r="BK313">
        <v>5</v>
      </c>
      <c r="BL313" s="89">
        <v>37319</v>
      </c>
      <c r="BM313" s="8" t="s">
        <v>4077</v>
      </c>
    </row>
    <row r="314" spans="5:65" x14ac:dyDescent="0.3">
      <c r="E314" s="95" t="s">
        <v>3870</v>
      </c>
      <c r="F314" s="226">
        <v>52</v>
      </c>
      <c r="G314" s="227">
        <v>20</v>
      </c>
      <c r="H314" s="228">
        <v>35625</v>
      </c>
      <c r="M314" s="18" t="s">
        <v>4071</v>
      </c>
      <c r="AG314" s="7" t="s">
        <v>3869</v>
      </c>
      <c r="AH314" s="8" t="s">
        <v>4071</v>
      </c>
      <c r="AJ314" s="7" t="s">
        <v>3897</v>
      </c>
      <c r="AK314" s="8" t="s">
        <v>4077</v>
      </c>
      <c r="BC314" s="7" t="s">
        <v>3859</v>
      </c>
      <c r="BD314">
        <v>26</v>
      </c>
      <c r="BE314">
        <v>3</v>
      </c>
      <c r="BF314" s="89">
        <v>38042</v>
      </c>
      <c r="BG314" s="8" t="s">
        <v>4072</v>
      </c>
      <c r="BI314" s="7" t="s">
        <v>3929</v>
      </c>
      <c r="BJ314">
        <v>25</v>
      </c>
      <c r="BK314">
        <v>5</v>
      </c>
      <c r="BL314" s="89">
        <v>50385</v>
      </c>
      <c r="BM314" s="8" t="s">
        <v>4077</v>
      </c>
    </row>
    <row r="315" spans="5:65" x14ac:dyDescent="0.3">
      <c r="E315" s="95" t="s">
        <v>3871</v>
      </c>
      <c r="F315" s="226">
        <v>44</v>
      </c>
      <c r="G315" s="227">
        <v>4</v>
      </c>
      <c r="H315" s="228">
        <v>45439</v>
      </c>
      <c r="M315" s="18" t="s">
        <v>4072</v>
      </c>
      <c r="AG315" s="7" t="s">
        <v>3870</v>
      </c>
      <c r="AH315" s="8" t="s">
        <v>4071</v>
      </c>
      <c r="AJ315" s="7" t="s">
        <v>3904</v>
      </c>
      <c r="AK315" s="8" t="s">
        <v>4077</v>
      </c>
      <c r="BC315" s="7" t="s">
        <v>3860</v>
      </c>
      <c r="BD315">
        <v>24</v>
      </c>
      <c r="BE315">
        <v>6</v>
      </c>
      <c r="BF315" s="89">
        <v>40781</v>
      </c>
      <c r="BG315" s="8" t="s">
        <v>4072</v>
      </c>
      <c r="BI315" s="7" t="s">
        <v>3935</v>
      </c>
      <c r="BJ315">
        <v>21</v>
      </c>
      <c r="BK315">
        <v>4</v>
      </c>
      <c r="BL315" s="89">
        <v>43384</v>
      </c>
      <c r="BM315" s="8" t="s">
        <v>4077</v>
      </c>
    </row>
    <row r="316" spans="5:65" x14ac:dyDescent="0.3">
      <c r="E316" s="95" t="s">
        <v>3872</v>
      </c>
      <c r="F316" s="226">
        <v>30</v>
      </c>
      <c r="G316" s="227">
        <v>7</v>
      </c>
      <c r="H316" s="228">
        <v>41319</v>
      </c>
      <c r="M316" s="18" t="s">
        <v>4074</v>
      </c>
      <c r="AG316" s="7" t="s">
        <v>3871</v>
      </c>
      <c r="AH316" s="8" t="s">
        <v>4078</v>
      </c>
      <c r="AJ316" s="7" t="s">
        <v>3914</v>
      </c>
      <c r="AK316" s="8" t="s">
        <v>4077</v>
      </c>
      <c r="BC316" s="7" t="s">
        <v>3861</v>
      </c>
      <c r="BD316">
        <v>25</v>
      </c>
      <c r="BE316">
        <v>2</v>
      </c>
      <c r="BF316" s="89">
        <v>41728</v>
      </c>
      <c r="BG316" s="8" t="s">
        <v>4072</v>
      </c>
      <c r="BI316" s="7" t="s">
        <v>3960</v>
      </c>
      <c r="BJ316">
        <v>25</v>
      </c>
      <c r="BK316">
        <v>3</v>
      </c>
      <c r="BL316" s="89">
        <v>41505</v>
      </c>
      <c r="BM316" s="8" t="s">
        <v>4077</v>
      </c>
    </row>
    <row r="317" spans="5:65" x14ac:dyDescent="0.3">
      <c r="E317" s="95" t="s">
        <v>3873</v>
      </c>
      <c r="F317" s="226">
        <v>27</v>
      </c>
      <c r="G317" s="227">
        <v>7</v>
      </c>
      <c r="H317" s="228">
        <v>80346</v>
      </c>
      <c r="M317" s="18" t="s">
        <v>4074</v>
      </c>
      <c r="AG317" s="7" t="s">
        <v>3872</v>
      </c>
      <c r="AH317" s="8" t="s">
        <v>4074</v>
      </c>
      <c r="AJ317" s="7" t="s">
        <v>3939</v>
      </c>
      <c r="AK317" s="8" t="s">
        <v>4077</v>
      </c>
      <c r="BC317" s="7" t="s">
        <v>3862</v>
      </c>
      <c r="BD317">
        <v>44</v>
      </c>
      <c r="BE317">
        <v>6</v>
      </c>
      <c r="BF317" s="89">
        <v>35603</v>
      </c>
      <c r="BG317" s="8" t="s">
        <v>4074</v>
      </c>
      <c r="BI317" s="7" t="s">
        <v>3972</v>
      </c>
      <c r="BJ317">
        <v>26</v>
      </c>
      <c r="BK317">
        <v>7</v>
      </c>
      <c r="BL317" s="89">
        <v>54820</v>
      </c>
      <c r="BM317" s="8" t="s">
        <v>4077</v>
      </c>
    </row>
    <row r="318" spans="5:65" x14ac:dyDescent="0.3">
      <c r="E318" s="95" t="s">
        <v>3874</v>
      </c>
      <c r="F318" s="226">
        <v>47</v>
      </c>
      <c r="G318" s="227">
        <v>20</v>
      </c>
      <c r="H318" s="228">
        <v>70817</v>
      </c>
      <c r="M318" s="18" t="s">
        <v>4071</v>
      </c>
      <c r="AG318" s="7" t="s">
        <v>3873</v>
      </c>
      <c r="AH318" s="8" t="s">
        <v>4079</v>
      </c>
      <c r="AJ318" s="7" t="s">
        <v>3940</v>
      </c>
      <c r="AK318" s="8" t="s">
        <v>4077</v>
      </c>
      <c r="BC318" s="7" t="s">
        <v>3863</v>
      </c>
      <c r="BD318">
        <v>19</v>
      </c>
      <c r="BE318">
        <v>19</v>
      </c>
      <c r="BF318" s="89">
        <v>83914</v>
      </c>
      <c r="BG318" s="8" t="s">
        <v>4078</v>
      </c>
      <c r="BI318" s="7" t="s">
        <v>3974</v>
      </c>
      <c r="BJ318">
        <v>33</v>
      </c>
      <c r="BK318">
        <v>6</v>
      </c>
      <c r="BL318" s="89">
        <v>51707</v>
      </c>
      <c r="BM318" s="8" t="s">
        <v>4077</v>
      </c>
    </row>
    <row r="319" spans="5:65" x14ac:dyDescent="0.3">
      <c r="E319" s="95" t="s">
        <v>3875</v>
      </c>
      <c r="F319" s="226">
        <v>51</v>
      </c>
      <c r="G319" s="227">
        <v>8</v>
      </c>
      <c r="H319" s="228">
        <v>45701</v>
      </c>
      <c r="M319" s="18" t="s">
        <v>4072</v>
      </c>
      <c r="AG319" s="7" t="s">
        <v>3874</v>
      </c>
      <c r="AH319" s="8" t="s">
        <v>4076</v>
      </c>
      <c r="AJ319" s="7" t="s">
        <v>3947</v>
      </c>
      <c r="AK319" s="8" t="s">
        <v>4077</v>
      </c>
      <c r="BC319" s="7" t="s">
        <v>3864</v>
      </c>
      <c r="BD319">
        <v>32</v>
      </c>
      <c r="BE319">
        <v>20</v>
      </c>
      <c r="BF319" s="89">
        <v>73869</v>
      </c>
      <c r="BG319" s="8" t="s">
        <v>4078</v>
      </c>
      <c r="BI319" s="7" t="s">
        <v>3976</v>
      </c>
      <c r="BJ319">
        <v>29</v>
      </c>
      <c r="BK319">
        <v>6</v>
      </c>
      <c r="BL319" s="89">
        <v>35009</v>
      </c>
      <c r="BM319" s="8" t="s">
        <v>4077</v>
      </c>
    </row>
    <row r="320" spans="5:65" x14ac:dyDescent="0.3">
      <c r="E320" s="95" t="s">
        <v>3876</v>
      </c>
      <c r="F320" s="226">
        <v>59</v>
      </c>
      <c r="G320" s="227">
        <v>8</v>
      </c>
      <c r="H320" s="228">
        <v>75537</v>
      </c>
      <c r="M320" s="18" t="s">
        <v>4072</v>
      </c>
      <c r="AG320" s="7" t="s">
        <v>3875</v>
      </c>
      <c r="AH320" s="8" t="s">
        <v>4078</v>
      </c>
      <c r="AJ320" s="7" t="s">
        <v>3951</v>
      </c>
      <c r="AK320" s="8" t="s">
        <v>4077</v>
      </c>
      <c r="BC320" s="7" t="s">
        <v>3865</v>
      </c>
      <c r="BD320">
        <v>34</v>
      </c>
      <c r="BE320">
        <v>18</v>
      </c>
      <c r="BF320" s="89">
        <v>26898</v>
      </c>
      <c r="BG320" s="8" t="s">
        <v>4071</v>
      </c>
      <c r="BI320" s="7" t="s">
        <v>3982</v>
      </c>
      <c r="BJ320">
        <v>21</v>
      </c>
      <c r="BK320">
        <v>8</v>
      </c>
      <c r="BL320" s="89">
        <v>41593</v>
      </c>
      <c r="BM320" s="8" t="s">
        <v>4077</v>
      </c>
    </row>
    <row r="321" spans="5:65" x14ac:dyDescent="0.3">
      <c r="E321" s="95" t="s">
        <v>3877</v>
      </c>
      <c r="F321" s="226">
        <v>28</v>
      </c>
      <c r="G321" s="227">
        <v>18</v>
      </c>
      <c r="H321" s="228">
        <v>38305</v>
      </c>
      <c r="M321" s="18" t="s">
        <v>4073</v>
      </c>
      <c r="AG321" s="7" t="s">
        <v>3876</v>
      </c>
      <c r="AH321" s="8" t="s">
        <v>4077</v>
      </c>
      <c r="AJ321" s="7" t="s">
        <v>3956</v>
      </c>
      <c r="AK321" s="8" t="s">
        <v>4077</v>
      </c>
      <c r="BC321" s="7" t="s">
        <v>3866</v>
      </c>
      <c r="BD321">
        <v>25</v>
      </c>
      <c r="BE321">
        <v>7</v>
      </c>
      <c r="BF321" s="89">
        <v>85709</v>
      </c>
      <c r="BG321" s="8" t="s">
        <v>4076</v>
      </c>
      <c r="BI321" s="7" t="s">
        <v>3999</v>
      </c>
      <c r="BJ321">
        <v>31</v>
      </c>
      <c r="BK321">
        <v>2</v>
      </c>
      <c r="BL321" s="89">
        <v>34570</v>
      </c>
      <c r="BM321" s="8" t="s">
        <v>4077</v>
      </c>
    </row>
    <row r="322" spans="5:65" x14ac:dyDescent="0.3">
      <c r="E322" s="95" t="s">
        <v>3878</v>
      </c>
      <c r="F322" s="226">
        <v>33</v>
      </c>
      <c r="G322" s="227">
        <v>8</v>
      </c>
      <c r="H322" s="228">
        <v>86292</v>
      </c>
      <c r="M322" s="18" t="s">
        <v>4074</v>
      </c>
      <c r="AG322" s="7" t="s">
        <v>3877</v>
      </c>
      <c r="AH322" s="8" t="s">
        <v>4072</v>
      </c>
      <c r="AJ322" s="7" t="s">
        <v>3973</v>
      </c>
      <c r="AK322" s="8" t="s">
        <v>4077</v>
      </c>
      <c r="BC322" s="7" t="s">
        <v>3867</v>
      </c>
      <c r="BD322">
        <v>48</v>
      </c>
      <c r="BE322">
        <v>18</v>
      </c>
      <c r="BF322" s="89">
        <v>52002</v>
      </c>
      <c r="BG322" s="8" t="s">
        <v>4079</v>
      </c>
      <c r="BI322" s="7" t="s">
        <v>4008</v>
      </c>
      <c r="BJ322">
        <v>32</v>
      </c>
      <c r="BK322">
        <v>3</v>
      </c>
      <c r="BL322" s="89">
        <v>50625</v>
      </c>
      <c r="BM322" s="8" t="s">
        <v>4077</v>
      </c>
    </row>
    <row r="323" spans="5:65" x14ac:dyDescent="0.3">
      <c r="E323" s="95" t="s">
        <v>3879</v>
      </c>
      <c r="F323" s="226">
        <v>36</v>
      </c>
      <c r="G323" s="227">
        <v>7</v>
      </c>
      <c r="H323" s="228">
        <v>41248</v>
      </c>
      <c r="M323" s="18" t="s">
        <v>4074</v>
      </c>
      <c r="AG323" s="7" t="s">
        <v>3878</v>
      </c>
      <c r="AH323" s="8" t="s">
        <v>4079</v>
      </c>
      <c r="AJ323" s="7" t="s">
        <v>3975</v>
      </c>
      <c r="AK323" s="8" t="s">
        <v>4077</v>
      </c>
      <c r="BC323" s="7" t="s">
        <v>3868</v>
      </c>
      <c r="BD323">
        <v>47</v>
      </c>
      <c r="BE323">
        <v>7</v>
      </c>
      <c r="BF323" s="89">
        <v>81510</v>
      </c>
      <c r="BG323" s="8" t="s">
        <v>4077</v>
      </c>
      <c r="BI323" s="7" t="s">
        <v>4009</v>
      </c>
      <c r="BJ323">
        <v>23</v>
      </c>
      <c r="BK323">
        <v>4</v>
      </c>
      <c r="BL323" s="89">
        <v>36504</v>
      </c>
      <c r="BM323" s="8" t="s">
        <v>4077</v>
      </c>
    </row>
    <row r="324" spans="5:65" x14ac:dyDescent="0.3">
      <c r="E324" s="95" t="s">
        <v>3880</v>
      </c>
      <c r="F324" s="226">
        <v>23</v>
      </c>
      <c r="G324" s="227">
        <v>17</v>
      </c>
      <c r="H324" s="228">
        <v>43929</v>
      </c>
      <c r="M324" s="18" t="s">
        <v>4073</v>
      </c>
      <c r="AG324" s="7" t="s">
        <v>3879</v>
      </c>
      <c r="AH324" s="8" t="s">
        <v>4074</v>
      </c>
      <c r="AJ324" s="7" t="s">
        <v>3977</v>
      </c>
      <c r="AK324" s="8" t="s">
        <v>4077</v>
      </c>
      <c r="BC324" s="7" t="s">
        <v>3869</v>
      </c>
      <c r="BD324">
        <v>51</v>
      </c>
      <c r="BE324">
        <v>20</v>
      </c>
      <c r="BF324" s="89">
        <v>47091</v>
      </c>
      <c r="BG324" s="8" t="s">
        <v>4079</v>
      </c>
      <c r="BI324" s="7" t="s">
        <v>4014</v>
      </c>
      <c r="BJ324">
        <v>27</v>
      </c>
      <c r="BK324">
        <v>7</v>
      </c>
      <c r="BL324" s="89">
        <v>39112</v>
      </c>
      <c r="BM324" s="8" t="s">
        <v>4077</v>
      </c>
    </row>
    <row r="325" spans="5:65" x14ac:dyDescent="0.3">
      <c r="E325" s="95" t="s">
        <v>3881</v>
      </c>
      <c r="F325" s="226">
        <v>53</v>
      </c>
      <c r="G325" s="227">
        <v>21</v>
      </c>
      <c r="H325" s="228">
        <v>78125</v>
      </c>
      <c r="M325" s="18" t="s">
        <v>4071</v>
      </c>
      <c r="AG325" s="7" t="s">
        <v>3880</v>
      </c>
      <c r="AH325" s="8" t="s">
        <v>4072</v>
      </c>
      <c r="AJ325" s="7" t="s">
        <v>3993</v>
      </c>
      <c r="AK325" s="8" t="s">
        <v>4077</v>
      </c>
      <c r="BC325" s="7" t="s">
        <v>3870</v>
      </c>
      <c r="BD325">
        <v>52</v>
      </c>
      <c r="BE325">
        <v>20</v>
      </c>
      <c r="BF325" s="89">
        <v>35625</v>
      </c>
      <c r="BG325" s="8" t="s">
        <v>4079</v>
      </c>
      <c r="BI325" s="7" t="s">
        <v>4016</v>
      </c>
      <c r="BJ325">
        <v>28</v>
      </c>
      <c r="BK325">
        <v>9</v>
      </c>
      <c r="BL325" s="89">
        <v>43829</v>
      </c>
      <c r="BM325" s="8" t="s">
        <v>4077</v>
      </c>
    </row>
    <row r="326" spans="5:65" x14ac:dyDescent="0.3">
      <c r="E326" s="95" t="s">
        <v>3882</v>
      </c>
      <c r="F326" s="226">
        <v>21</v>
      </c>
      <c r="G326" s="227">
        <v>9</v>
      </c>
      <c r="H326" s="228">
        <v>35288</v>
      </c>
      <c r="M326" s="18" t="s">
        <v>4074</v>
      </c>
      <c r="AG326" s="7" t="s">
        <v>3881</v>
      </c>
      <c r="AH326" s="8" t="s">
        <v>4076</v>
      </c>
      <c r="AJ326" s="7" t="s">
        <v>3995</v>
      </c>
      <c r="AK326" s="8" t="s">
        <v>4077</v>
      </c>
      <c r="BC326" s="7" t="s">
        <v>3871</v>
      </c>
      <c r="BD326">
        <v>44</v>
      </c>
      <c r="BE326">
        <v>4</v>
      </c>
      <c r="BF326" s="89">
        <v>45439</v>
      </c>
      <c r="BG326" s="8" t="s">
        <v>4074</v>
      </c>
      <c r="BI326" s="7" t="s">
        <v>4018</v>
      </c>
      <c r="BJ326">
        <v>23</v>
      </c>
      <c r="BK326">
        <v>8</v>
      </c>
      <c r="BL326" s="89">
        <v>38850</v>
      </c>
      <c r="BM326" s="8" t="s">
        <v>4077</v>
      </c>
    </row>
    <row r="327" spans="5:65" x14ac:dyDescent="0.3">
      <c r="E327" s="95" t="s">
        <v>3883</v>
      </c>
      <c r="F327" s="226">
        <v>49</v>
      </c>
      <c r="G327" s="227">
        <v>5</v>
      </c>
      <c r="H327" s="228">
        <v>39374</v>
      </c>
      <c r="M327" s="18" t="s">
        <v>4072</v>
      </c>
      <c r="AG327" s="7" t="s">
        <v>3882</v>
      </c>
      <c r="AH327" s="8" t="s">
        <v>4074</v>
      </c>
      <c r="AJ327" s="7" t="s">
        <v>4003</v>
      </c>
      <c r="AK327" s="8" t="s">
        <v>4077</v>
      </c>
      <c r="BC327" s="7" t="s">
        <v>3872</v>
      </c>
      <c r="BD327">
        <v>30</v>
      </c>
      <c r="BE327">
        <v>7</v>
      </c>
      <c r="BF327" s="89">
        <v>41319</v>
      </c>
      <c r="BG327" s="8" t="s">
        <v>4072</v>
      </c>
      <c r="BI327" s="7" t="s">
        <v>4021</v>
      </c>
      <c r="BJ327">
        <v>26</v>
      </c>
      <c r="BK327">
        <v>5</v>
      </c>
      <c r="BL327" s="89">
        <v>46726</v>
      </c>
      <c r="BM327" s="8" t="s">
        <v>4077</v>
      </c>
    </row>
    <row r="328" spans="5:65" x14ac:dyDescent="0.3">
      <c r="E328" s="95" t="s">
        <v>3884</v>
      </c>
      <c r="F328" s="226">
        <v>52</v>
      </c>
      <c r="G328" s="227">
        <v>22</v>
      </c>
      <c r="H328" s="228">
        <v>43672</v>
      </c>
      <c r="M328" s="18" t="s">
        <v>4071</v>
      </c>
      <c r="AG328" s="7" t="s">
        <v>3883</v>
      </c>
      <c r="AH328" s="8" t="s">
        <v>4078</v>
      </c>
      <c r="AJ328" s="7" t="s">
        <v>4005</v>
      </c>
      <c r="AK328" s="8" t="s">
        <v>4077</v>
      </c>
      <c r="BC328" s="7" t="s">
        <v>3873</v>
      </c>
      <c r="BD328">
        <v>27</v>
      </c>
      <c r="BE328">
        <v>7</v>
      </c>
      <c r="BF328" s="89">
        <v>80346</v>
      </c>
      <c r="BG328" s="8" t="s">
        <v>4076</v>
      </c>
      <c r="BI328" s="7" t="s">
        <v>4036</v>
      </c>
      <c r="BJ328">
        <v>34</v>
      </c>
      <c r="BK328">
        <v>3</v>
      </c>
      <c r="BL328" s="89">
        <v>46439</v>
      </c>
      <c r="BM328" s="8" t="s">
        <v>4077</v>
      </c>
    </row>
    <row r="329" spans="5:65" x14ac:dyDescent="0.3">
      <c r="E329" s="95" t="s">
        <v>3885</v>
      </c>
      <c r="F329" s="226">
        <v>56</v>
      </c>
      <c r="G329" s="227">
        <v>18</v>
      </c>
      <c r="H329" s="228">
        <v>49130</v>
      </c>
      <c r="M329" s="18" t="s">
        <v>4071</v>
      </c>
      <c r="AG329" s="7" t="s">
        <v>3884</v>
      </c>
      <c r="AH329" s="8" t="s">
        <v>4071</v>
      </c>
      <c r="AJ329" s="7" t="s">
        <v>4017</v>
      </c>
      <c r="AK329" s="8" t="s">
        <v>4077</v>
      </c>
      <c r="BC329" s="7" t="s">
        <v>3874</v>
      </c>
      <c r="BD329">
        <v>47</v>
      </c>
      <c r="BE329">
        <v>20</v>
      </c>
      <c r="BF329" s="89">
        <v>70817</v>
      </c>
      <c r="BG329" s="8" t="s">
        <v>4073</v>
      </c>
      <c r="BI329" s="7" t="s">
        <v>4044</v>
      </c>
      <c r="BJ329">
        <v>29</v>
      </c>
      <c r="BK329">
        <v>9</v>
      </c>
      <c r="BL329" s="89">
        <v>43435</v>
      </c>
      <c r="BM329" s="8" t="s">
        <v>4077</v>
      </c>
    </row>
    <row r="330" spans="5:65" x14ac:dyDescent="0.3">
      <c r="E330" s="95" t="s">
        <v>3886</v>
      </c>
      <c r="F330" s="226">
        <v>29</v>
      </c>
      <c r="G330" s="227">
        <v>6</v>
      </c>
      <c r="H330" s="228">
        <v>69782</v>
      </c>
      <c r="M330" s="18" t="s">
        <v>4074</v>
      </c>
      <c r="AG330" s="7" t="s">
        <v>3885</v>
      </c>
      <c r="AH330" s="8" t="s">
        <v>4071</v>
      </c>
      <c r="AJ330" s="7" t="s">
        <v>4024</v>
      </c>
      <c r="AK330" s="8" t="s">
        <v>4077</v>
      </c>
      <c r="BC330" s="7" t="s">
        <v>3875</v>
      </c>
      <c r="BD330">
        <v>51</v>
      </c>
      <c r="BE330">
        <v>8</v>
      </c>
      <c r="BF330" s="89">
        <v>45701</v>
      </c>
      <c r="BG330" s="8" t="s">
        <v>4074</v>
      </c>
      <c r="BI330" s="7" t="s">
        <v>4045</v>
      </c>
      <c r="BJ330">
        <v>30</v>
      </c>
      <c r="BK330">
        <v>7</v>
      </c>
      <c r="BL330" s="89">
        <v>30821</v>
      </c>
      <c r="BM330" s="8" t="s">
        <v>4077</v>
      </c>
    </row>
    <row r="331" spans="5:65" x14ac:dyDescent="0.3">
      <c r="E331" s="95" t="s">
        <v>3887</v>
      </c>
      <c r="F331" s="226">
        <v>35</v>
      </c>
      <c r="G331" s="227">
        <v>2</v>
      </c>
      <c r="H331" s="228">
        <v>43631</v>
      </c>
      <c r="M331" s="18" t="s">
        <v>4074</v>
      </c>
      <c r="AG331" s="7" t="s">
        <v>3886</v>
      </c>
      <c r="AH331" s="8" t="s">
        <v>4079</v>
      </c>
      <c r="AJ331" s="7" t="s">
        <v>4028</v>
      </c>
      <c r="AK331" s="8" t="s">
        <v>4077</v>
      </c>
      <c r="BC331" s="7" t="s">
        <v>3876</v>
      </c>
      <c r="BD331">
        <v>59</v>
      </c>
      <c r="BE331">
        <v>8</v>
      </c>
      <c r="BF331" s="89">
        <v>75537</v>
      </c>
      <c r="BG331" s="8" t="s">
        <v>4077</v>
      </c>
      <c r="BI331" s="7" t="s">
        <v>4052</v>
      </c>
      <c r="BJ331">
        <v>25</v>
      </c>
      <c r="BK331">
        <v>7</v>
      </c>
      <c r="BL331" s="89">
        <v>40633</v>
      </c>
      <c r="BM331" s="8" t="s">
        <v>4077</v>
      </c>
    </row>
    <row r="332" spans="5:65" x14ac:dyDescent="0.3">
      <c r="E332" s="95" t="s">
        <v>3888</v>
      </c>
      <c r="F332" s="226">
        <v>31</v>
      </c>
      <c r="G332" s="227">
        <v>1</v>
      </c>
      <c r="H332" s="228">
        <v>56117</v>
      </c>
      <c r="M332" s="18" t="s">
        <v>4074</v>
      </c>
      <c r="AG332" s="7" t="s">
        <v>3887</v>
      </c>
      <c r="AH332" s="8" t="s">
        <v>4074</v>
      </c>
      <c r="AJ332" s="7" t="s">
        <v>4030</v>
      </c>
      <c r="AK332" s="8" t="s">
        <v>4077</v>
      </c>
      <c r="BC332" s="7" t="s">
        <v>3877</v>
      </c>
      <c r="BD332">
        <v>28</v>
      </c>
      <c r="BE332">
        <v>18</v>
      </c>
      <c r="BF332" s="89">
        <v>38305</v>
      </c>
      <c r="BG332" s="8" t="s">
        <v>4071</v>
      </c>
      <c r="BI332" s="7" t="s">
        <v>4062</v>
      </c>
      <c r="BJ332">
        <v>26</v>
      </c>
      <c r="BK332">
        <v>4</v>
      </c>
      <c r="BL332" s="89">
        <v>34043</v>
      </c>
      <c r="BM332" s="8" t="s">
        <v>4077</v>
      </c>
    </row>
    <row r="333" spans="5:65" x14ac:dyDescent="0.3">
      <c r="E333" s="95" t="s">
        <v>3889</v>
      </c>
      <c r="F333" s="226">
        <v>27</v>
      </c>
      <c r="G333" s="227">
        <v>18</v>
      </c>
      <c r="H333" s="228">
        <v>43607</v>
      </c>
      <c r="M333" s="18" t="s">
        <v>4073</v>
      </c>
      <c r="AG333" s="7" t="s">
        <v>3888</v>
      </c>
      <c r="AH333" s="8" t="s">
        <v>4074</v>
      </c>
      <c r="AJ333" s="7" t="s">
        <v>4046</v>
      </c>
      <c r="AK333" s="8" t="s">
        <v>4077</v>
      </c>
      <c r="BC333" s="7" t="s">
        <v>3878</v>
      </c>
      <c r="BD333">
        <v>33</v>
      </c>
      <c r="BE333">
        <v>8</v>
      </c>
      <c r="BF333" s="89">
        <v>86292</v>
      </c>
      <c r="BG333" s="8" t="s">
        <v>4076</v>
      </c>
      <c r="BI333" s="7" t="s">
        <v>4066</v>
      </c>
      <c r="BJ333">
        <v>23</v>
      </c>
      <c r="BK333">
        <v>5</v>
      </c>
      <c r="BL333" s="89">
        <v>28408</v>
      </c>
      <c r="BM333" s="8" t="s">
        <v>4077</v>
      </c>
    </row>
    <row r="334" spans="5:65" x14ac:dyDescent="0.3">
      <c r="E334" s="95" t="s">
        <v>3890</v>
      </c>
      <c r="F334" s="226">
        <v>20</v>
      </c>
      <c r="G334" s="227">
        <v>7</v>
      </c>
      <c r="H334" s="228">
        <v>37117</v>
      </c>
      <c r="M334" s="18" t="s">
        <v>4074</v>
      </c>
      <c r="AG334" s="7" t="s">
        <v>3889</v>
      </c>
      <c r="AH334" s="8" t="s">
        <v>4072</v>
      </c>
      <c r="AJ334" s="7" t="s">
        <v>4047</v>
      </c>
      <c r="AK334" s="8" t="s">
        <v>4077</v>
      </c>
      <c r="BC334" s="7" t="s">
        <v>3879</v>
      </c>
      <c r="BD334">
        <v>36</v>
      </c>
      <c r="BE334">
        <v>7</v>
      </c>
      <c r="BF334" s="89">
        <v>41248</v>
      </c>
      <c r="BG334" s="8" t="s">
        <v>4072</v>
      </c>
      <c r="BI334" s="7" t="s">
        <v>3574</v>
      </c>
      <c r="BJ334">
        <v>50</v>
      </c>
      <c r="BK334">
        <v>8</v>
      </c>
      <c r="BL334" s="89">
        <v>33888</v>
      </c>
      <c r="BM334" s="8" t="s">
        <v>4079</v>
      </c>
    </row>
    <row r="335" spans="5:65" x14ac:dyDescent="0.3">
      <c r="E335" s="95" t="s">
        <v>3891</v>
      </c>
      <c r="F335" s="226">
        <v>31</v>
      </c>
      <c r="G335" s="227">
        <v>3</v>
      </c>
      <c r="H335" s="228">
        <v>31879</v>
      </c>
      <c r="M335" s="18" t="s">
        <v>4074</v>
      </c>
      <c r="AG335" s="7" t="s">
        <v>3890</v>
      </c>
      <c r="AH335" s="8" t="s">
        <v>4074</v>
      </c>
      <c r="AJ335" s="7" t="s">
        <v>4048</v>
      </c>
      <c r="AK335" s="8" t="s">
        <v>4077</v>
      </c>
      <c r="BC335" s="7" t="s">
        <v>3880</v>
      </c>
      <c r="BD335">
        <v>23</v>
      </c>
      <c r="BE335">
        <v>17</v>
      </c>
      <c r="BF335" s="89">
        <v>43929</v>
      </c>
      <c r="BG335" s="8" t="s">
        <v>4071</v>
      </c>
      <c r="BI335" s="7" t="s">
        <v>3577</v>
      </c>
      <c r="BJ335">
        <v>50</v>
      </c>
      <c r="BK335">
        <v>6</v>
      </c>
      <c r="BL335" s="89">
        <v>40311</v>
      </c>
      <c r="BM335" s="8" t="s">
        <v>4079</v>
      </c>
    </row>
    <row r="336" spans="5:65" x14ac:dyDescent="0.3">
      <c r="E336" s="95" t="s">
        <v>3892</v>
      </c>
      <c r="F336" s="226">
        <v>28</v>
      </c>
      <c r="G336" s="227">
        <v>5</v>
      </c>
      <c r="H336" s="228">
        <v>32345</v>
      </c>
      <c r="M336" s="18" t="s">
        <v>4074</v>
      </c>
      <c r="AG336" s="7" t="s">
        <v>3891</v>
      </c>
      <c r="AH336" s="8" t="s">
        <v>4074</v>
      </c>
      <c r="AJ336" s="7" t="s">
        <v>4049</v>
      </c>
      <c r="AK336" s="8" t="s">
        <v>4077</v>
      </c>
      <c r="BC336" s="7" t="s">
        <v>3881</v>
      </c>
      <c r="BD336">
        <v>53</v>
      </c>
      <c r="BE336">
        <v>21</v>
      </c>
      <c r="BF336" s="89">
        <v>78125</v>
      </c>
      <c r="BG336" s="8" t="s">
        <v>4073</v>
      </c>
      <c r="BI336" s="7" t="s">
        <v>3579</v>
      </c>
      <c r="BJ336">
        <v>60</v>
      </c>
      <c r="BK336">
        <v>6</v>
      </c>
      <c r="BL336" s="89">
        <v>40333</v>
      </c>
      <c r="BM336" s="8" t="s">
        <v>4079</v>
      </c>
    </row>
    <row r="337" spans="5:65" x14ac:dyDescent="0.3">
      <c r="E337" s="95" t="s">
        <v>3893</v>
      </c>
      <c r="F337" s="226">
        <v>52</v>
      </c>
      <c r="G337" s="227">
        <v>7</v>
      </c>
      <c r="H337" s="228">
        <v>83166</v>
      </c>
      <c r="M337" s="18" t="s">
        <v>4072</v>
      </c>
      <c r="AG337" s="7" t="s">
        <v>3892</v>
      </c>
      <c r="AH337" s="8" t="s">
        <v>4074</v>
      </c>
      <c r="AJ337" s="7" t="s">
        <v>4050</v>
      </c>
      <c r="AK337" s="8" t="s">
        <v>4077</v>
      </c>
      <c r="BC337" s="7" t="s">
        <v>3882</v>
      </c>
      <c r="BD337">
        <v>21</v>
      </c>
      <c r="BE337">
        <v>9</v>
      </c>
      <c r="BF337" s="89">
        <v>35288</v>
      </c>
      <c r="BG337" s="8" t="s">
        <v>4072</v>
      </c>
      <c r="BI337" s="7" t="s">
        <v>3585</v>
      </c>
      <c r="BJ337">
        <v>55</v>
      </c>
      <c r="BK337">
        <v>10</v>
      </c>
      <c r="BL337" s="89">
        <v>40154</v>
      </c>
      <c r="BM337" s="8" t="s">
        <v>4079</v>
      </c>
    </row>
    <row r="338" spans="5:65" x14ac:dyDescent="0.3">
      <c r="E338" s="95" t="s">
        <v>3894</v>
      </c>
      <c r="F338" s="226">
        <v>47</v>
      </c>
      <c r="G338" s="227">
        <v>15</v>
      </c>
      <c r="H338" s="228">
        <v>50045</v>
      </c>
      <c r="M338" s="18" t="s">
        <v>4071</v>
      </c>
      <c r="AG338" s="7" t="s">
        <v>3893</v>
      </c>
      <c r="AH338" s="8" t="s">
        <v>4077</v>
      </c>
      <c r="AJ338" s="7" t="s">
        <v>3571</v>
      </c>
      <c r="AK338" s="8" t="s">
        <v>4079</v>
      </c>
      <c r="BC338" s="7" t="s">
        <v>3883</v>
      </c>
      <c r="BD338">
        <v>49</v>
      </c>
      <c r="BE338">
        <v>5</v>
      </c>
      <c r="BF338" s="89">
        <v>39374</v>
      </c>
      <c r="BG338" s="8" t="s">
        <v>4074</v>
      </c>
      <c r="BI338" s="7" t="s">
        <v>3587</v>
      </c>
      <c r="BJ338">
        <v>51</v>
      </c>
      <c r="BK338">
        <v>7</v>
      </c>
      <c r="BL338" s="89">
        <v>40128</v>
      </c>
      <c r="BM338" s="8" t="s">
        <v>4079</v>
      </c>
    </row>
    <row r="339" spans="5:65" x14ac:dyDescent="0.3">
      <c r="E339" s="95" t="s">
        <v>3895</v>
      </c>
      <c r="F339" s="226">
        <v>21</v>
      </c>
      <c r="G339" s="227">
        <v>15</v>
      </c>
      <c r="H339" s="228">
        <v>74733</v>
      </c>
      <c r="M339" s="18" t="s">
        <v>4073</v>
      </c>
      <c r="AG339" s="7" t="s">
        <v>3894</v>
      </c>
      <c r="AH339" s="8" t="s">
        <v>4071</v>
      </c>
      <c r="AJ339" s="7" t="s">
        <v>3580</v>
      </c>
      <c r="AK339" s="8" t="s">
        <v>4079</v>
      </c>
      <c r="BC339" s="7" t="s">
        <v>3884</v>
      </c>
      <c r="BD339">
        <v>52</v>
      </c>
      <c r="BE339">
        <v>22</v>
      </c>
      <c r="BF339" s="89">
        <v>43672</v>
      </c>
      <c r="BG339" s="8" t="s">
        <v>4079</v>
      </c>
      <c r="BI339" s="7" t="s">
        <v>3591</v>
      </c>
      <c r="BJ339">
        <v>53</v>
      </c>
      <c r="BK339">
        <v>8</v>
      </c>
      <c r="BL339" s="89">
        <v>52179</v>
      </c>
      <c r="BM339" s="8" t="s">
        <v>4079</v>
      </c>
    </row>
    <row r="340" spans="5:65" x14ac:dyDescent="0.3">
      <c r="E340" s="95" t="s">
        <v>3896</v>
      </c>
      <c r="F340" s="226">
        <v>52</v>
      </c>
      <c r="G340" s="227">
        <v>18</v>
      </c>
      <c r="H340" s="228">
        <v>40280</v>
      </c>
      <c r="M340" s="18" t="s">
        <v>4071</v>
      </c>
      <c r="AG340" s="7" t="s">
        <v>3895</v>
      </c>
      <c r="AH340" s="8" t="s">
        <v>4073</v>
      </c>
      <c r="AJ340" s="7" t="s">
        <v>3623</v>
      </c>
      <c r="AK340" s="8" t="s">
        <v>4079</v>
      </c>
      <c r="BC340" s="7" t="s">
        <v>3885</v>
      </c>
      <c r="BD340">
        <v>56</v>
      </c>
      <c r="BE340">
        <v>18</v>
      </c>
      <c r="BF340" s="89">
        <v>49130</v>
      </c>
      <c r="BG340" s="8" t="s">
        <v>4079</v>
      </c>
      <c r="BI340" s="7" t="s">
        <v>3597</v>
      </c>
      <c r="BJ340">
        <v>58</v>
      </c>
      <c r="BK340">
        <v>4</v>
      </c>
      <c r="BL340" s="89">
        <v>52688</v>
      </c>
      <c r="BM340" s="8" t="s">
        <v>4079</v>
      </c>
    </row>
    <row r="341" spans="5:65" x14ac:dyDescent="0.3">
      <c r="E341" s="95" t="s">
        <v>3897</v>
      </c>
      <c r="F341" s="226">
        <v>55</v>
      </c>
      <c r="G341" s="227">
        <v>7</v>
      </c>
      <c r="H341" s="228">
        <v>42049</v>
      </c>
      <c r="M341" s="18" t="s">
        <v>4072</v>
      </c>
      <c r="AG341" s="7" t="s">
        <v>3896</v>
      </c>
      <c r="AH341" s="8" t="s">
        <v>4071</v>
      </c>
      <c r="AJ341" s="7" t="s">
        <v>3645</v>
      </c>
      <c r="AK341" s="8" t="s">
        <v>4079</v>
      </c>
      <c r="BC341" s="7" t="s">
        <v>3886</v>
      </c>
      <c r="BD341">
        <v>29</v>
      </c>
      <c r="BE341">
        <v>6</v>
      </c>
      <c r="BF341" s="89">
        <v>69782</v>
      </c>
      <c r="BG341" s="8" t="s">
        <v>4076</v>
      </c>
      <c r="BI341" s="7" t="s">
        <v>3598</v>
      </c>
      <c r="BJ341">
        <v>54</v>
      </c>
      <c r="BK341">
        <v>2</v>
      </c>
      <c r="BL341" s="89">
        <v>37993</v>
      </c>
      <c r="BM341" s="8" t="s">
        <v>4079</v>
      </c>
    </row>
    <row r="342" spans="5:65" x14ac:dyDescent="0.3">
      <c r="E342" s="95" t="s">
        <v>3898</v>
      </c>
      <c r="F342" s="226">
        <v>28</v>
      </c>
      <c r="G342" s="227">
        <v>17</v>
      </c>
      <c r="H342" s="228">
        <v>82956</v>
      </c>
      <c r="M342" s="18" t="s">
        <v>4073</v>
      </c>
      <c r="AG342" s="7" t="s">
        <v>3897</v>
      </c>
      <c r="AH342" s="8" t="s">
        <v>4078</v>
      </c>
      <c r="AJ342" s="7" t="s">
        <v>3651</v>
      </c>
      <c r="AK342" s="8" t="s">
        <v>4079</v>
      </c>
      <c r="BC342" s="7" t="s">
        <v>3887</v>
      </c>
      <c r="BD342">
        <v>35</v>
      </c>
      <c r="BE342">
        <v>2</v>
      </c>
      <c r="BF342" s="89">
        <v>43631</v>
      </c>
      <c r="BG342" s="8" t="s">
        <v>4072</v>
      </c>
      <c r="BI342" s="7" t="s">
        <v>3604</v>
      </c>
      <c r="BJ342">
        <v>52</v>
      </c>
      <c r="BK342">
        <v>5</v>
      </c>
      <c r="BL342" s="89">
        <v>38750</v>
      </c>
      <c r="BM342" s="8" t="s">
        <v>4079</v>
      </c>
    </row>
    <row r="343" spans="5:65" x14ac:dyDescent="0.3">
      <c r="E343" s="95" t="s">
        <v>3899</v>
      </c>
      <c r="F343" s="226">
        <v>25</v>
      </c>
      <c r="G343" s="227">
        <v>7</v>
      </c>
      <c r="H343" s="228">
        <v>72883</v>
      </c>
      <c r="M343" s="18" t="s">
        <v>4074</v>
      </c>
      <c r="AG343" s="7" t="s">
        <v>3898</v>
      </c>
      <c r="AH343" s="8" t="s">
        <v>4073</v>
      </c>
      <c r="AJ343" s="7" t="s">
        <v>3684</v>
      </c>
      <c r="AK343" s="8" t="s">
        <v>4079</v>
      </c>
      <c r="BC343" s="7" t="s">
        <v>3888</v>
      </c>
      <c r="BD343">
        <v>31</v>
      </c>
      <c r="BE343">
        <v>1</v>
      </c>
      <c r="BF343" s="89">
        <v>56117</v>
      </c>
      <c r="BG343" s="8" t="s">
        <v>4072</v>
      </c>
      <c r="BI343" s="7" t="s">
        <v>3605</v>
      </c>
      <c r="BJ343">
        <v>48</v>
      </c>
      <c r="BK343">
        <v>5</v>
      </c>
      <c r="BL343" s="89">
        <v>49982</v>
      </c>
      <c r="BM343" s="8" t="s">
        <v>4079</v>
      </c>
    </row>
    <row r="344" spans="5:65" x14ac:dyDescent="0.3">
      <c r="E344" s="95" t="s">
        <v>3900</v>
      </c>
      <c r="F344" s="226">
        <v>24</v>
      </c>
      <c r="G344" s="227">
        <v>8</v>
      </c>
      <c r="H344" s="228">
        <v>44800</v>
      </c>
      <c r="M344" s="18" t="s">
        <v>4074</v>
      </c>
      <c r="AG344" s="7" t="s">
        <v>3899</v>
      </c>
      <c r="AH344" s="8" t="s">
        <v>4079</v>
      </c>
      <c r="AJ344" s="7" t="s">
        <v>3687</v>
      </c>
      <c r="AK344" s="8" t="s">
        <v>4079</v>
      </c>
      <c r="BC344" s="7" t="s">
        <v>3889</v>
      </c>
      <c r="BD344">
        <v>27</v>
      </c>
      <c r="BE344">
        <v>18</v>
      </c>
      <c r="BF344" s="89">
        <v>43607</v>
      </c>
      <c r="BG344" s="8" t="s">
        <v>4071</v>
      </c>
      <c r="BI344" s="7" t="s">
        <v>3614</v>
      </c>
      <c r="BJ344">
        <v>43</v>
      </c>
      <c r="BK344">
        <v>3</v>
      </c>
      <c r="BL344" s="89">
        <v>36892</v>
      </c>
      <c r="BM344" s="8" t="s">
        <v>4079</v>
      </c>
    </row>
    <row r="345" spans="5:65" x14ac:dyDescent="0.3">
      <c r="E345" s="95" t="s">
        <v>3901</v>
      </c>
      <c r="F345" s="226">
        <v>50</v>
      </c>
      <c r="G345" s="227">
        <v>4</v>
      </c>
      <c r="H345" s="228">
        <v>83273</v>
      </c>
      <c r="M345" s="18" t="s">
        <v>4072</v>
      </c>
      <c r="AG345" s="7" t="s">
        <v>3900</v>
      </c>
      <c r="AH345" s="8" t="s">
        <v>4074</v>
      </c>
      <c r="AJ345" s="7" t="s">
        <v>3689</v>
      </c>
      <c r="AK345" s="8" t="s">
        <v>4079</v>
      </c>
      <c r="BC345" s="7" t="s">
        <v>3890</v>
      </c>
      <c r="BD345">
        <v>20</v>
      </c>
      <c r="BE345">
        <v>7</v>
      </c>
      <c r="BF345" s="89">
        <v>37117</v>
      </c>
      <c r="BG345" s="8" t="s">
        <v>4072</v>
      </c>
      <c r="BI345" s="7" t="s">
        <v>3615</v>
      </c>
      <c r="BJ345">
        <v>51</v>
      </c>
      <c r="BK345">
        <v>4</v>
      </c>
      <c r="BL345" s="89">
        <v>34704</v>
      </c>
      <c r="BM345" s="8" t="s">
        <v>4079</v>
      </c>
    </row>
    <row r="346" spans="5:65" x14ac:dyDescent="0.3">
      <c r="E346" s="95" t="s">
        <v>3902</v>
      </c>
      <c r="F346" s="226">
        <v>22</v>
      </c>
      <c r="G346" s="227">
        <v>21</v>
      </c>
      <c r="H346" s="228">
        <v>44714</v>
      </c>
      <c r="M346" s="18" t="s">
        <v>4073</v>
      </c>
      <c r="AG346" s="7" t="s">
        <v>3901</v>
      </c>
      <c r="AH346" s="8" t="s">
        <v>4077</v>
      </c>
      <c r="AJ346" s="7" t="s">
        <v>3701</v>
      </c>
      <c r="AK346" s="8" t="s">
        <v>4079</v>
      </c>
      <c r="BC346" s="7" t="s">
        <v>3891</v>
      </c>
      <c r="BD346">
        <v>31</v>
      </c>
      <c r="BE346">
        <v>3</v>
      </c>
      <c r="BF346" s="89">
        <v>31879</v>
      </c>
      <c r="BG346" s="8" t="s">
        <v>4072</v>
      </c>
      <c r="BI346" s="7" t="s">
        <v>3620</v>
      </c>
      <c r="BJ346">
        <v>48</v>
      </c>
      <c r="BK346">
        <v>5</v>
      </c>
      <c r="BL346" s="89">
        <v>41429</v>
      </c>
      <c r="BM346" s="8" t="s">
        <v>4079</v>
      </c>
    </row>
    <row r="347" spans="5:65" x14ac:dyDescent="0.3">
      <c r="E347" s="95" t="s">
        <v>3903</v>
      </c>
      <c r="F347" s="226">
        <v>33</v>
      </c>
      <c r="G347" s="227">
        <v>15</v>
      </c>
      <c r="H347" s="228">
        <v>49208</v>
      </c>
      <c r="M347" s="18" t="s">
        <v>4073</v>
      </c>
      <c r="AG347" s="7" t="s">
        <v>3902</v>
      </c>
      <c r="AH347" s="8" t="s">
        <v>4072</v>
      </c>
      <c r="AJ347" s="7" t="s">
        <v>3724</v>
      </c>
      <c r="AK347" s="8" t="s">
        <v>4079</v>
      </c>
      <c r="BC347" s="7" t="s">
        <v>3892</v>
      </c>
      <c r="BD347">
        <v>28</v>
      </c>
      <c r="BE347">
        <v>5</v>
      </c>
      <c r="BF347" s="89">
        <v>32345</v>
      </c>
      <c r="BG347" s="8" t="s">
        <v>4072</v>
      </c>
      <c r="BI347" s="7" t="s">
        <v>3627</v>
      </c>
      <c r="BJ347">
        <v>47</v>
      </c>
      <c r="BK347">
        <v>7</v>
      </c>
      <c r="BL347" s="89">
        <v>35232</v>
      </c>
      <c r="BM347" s="8" t="s">
        <v>4079</v>
      </c>
    </row>
    <row r="348" spans="5:65" x14ac:dyDescent="0.3">
      <c r="E348" s="95" t="s">
        <v>3904</v>
      </c>
      <c r="F348" s="226">
        <v>48</v>
      </c>
      <c r="G348" s="227">
        <v>8</v>
      </c>
      <c r="H348" s="228">
        <v>35819</v>
      </c>
      <c r="M348" s="18" t="s">
        <v>4072</v>
      </c>
      <c r="AG348" s="7" t="s">
        <v>3903</v>
      </c>
      <c r="AH348" s="8" t="s">
        <v>4072</v>
      </c>
      <c r="AJ348" s="7" t="s">
        <v>3725</v>
      </c>
      <c r="AK348" s="8" t="s">
        <v>4079</v>
      </c>
      <c r="BC348" s="7" t="s">
        <v>3893</v>
      </c>
      <c r="BD348">
        <v>52</v>
      </c>
      <c r="BE348">
        <v>7</v>
      </c>
      <c r="BF348" s="89">
        <v>83166</v>
      </c>
      <c r="BG348" s="8" t="s">
        <v>4077</v>
      </c>
      <c r="BI348" s="7" t="s">
        <v>3628</v>
      </c>
      <c r="BJ348">
        <v>49</v>
      </c>
      <c r="BK348">
        <v>3</v>
      </c>
      <c r="BL348" s="89">
        <v>42530</v>
      </c>
      <c r="BM348" s="8" t="s">
        <v>4079</v>
      </c>
    </row>
    <row r="349" spans="5:65" x14ac:dyDescent="0.3">
      <c r="E349" s="95" t="s">
        <v>3905</v>
      </c>
      <c r="F349" s="226">
        <v>29</v>
      </c>
      <c r="G349" s="227">
        <v>20</v>
      </c>
      <c r="H349" s="228">
        <v>65601</v>
      </c>
      <c r="M349" s="18" t="s">
        <v>4073</v>
      </c>
      <c r="AG349" s="7" t="s">
        <v>3904</v>
      </c>
      <c r="AH349" s="8" t="s">
        <v>4078</v>
      </c>
      <c r="AJ349" s="7" t="s">
        <v>3731</v>
      </c>
      <c r="AK349" s="8" t="s">
        <v>4079</v>
      </c>
      <c r="BC349" s="7" t="s">
        <v>3894</v>
      </c>
      <c r="BD349">
        <v>47</v>
      </c>
      <c r="BE349">
        <v>15</v>
      </c>
      <c r="BF349" s="89">
        <v>50045</v>
      </c>
      <c r="BG349" s="8" t="s">
        <v>4079</v>
      </c>
      <c r="BI349" s="7" t="s">
        <v>3643</v>
      </c>
      <c r="BJ349">
        <v>42</v>
      </c>
      <c r="BK349">
        <v>6</v>
      </c>
      <c r="BL349" s="89">
        <v>43873</v>
      </c>
      <c r="BM349" s="8" t="s">
        <v>4079</v>
      </c>
    </row>
    <row r="350" spans="5:65" x14ac:dyDescent="0.3">
      <c r="E350" s="95" t="s">
        <v>3906</v>
      </c>
      <c r="F350" s="226">
        <v>29</v>
      </c>
      <c r="G350" s="227">
        <v>19</v>
      </c>
      <c r="H350" s="228">
        <v>84521</v>
      </c>
      <c r="M350" s="18" t="s">
        <v>4073</v>
      </c>
      <c r="AG350" s="7" t="s">
        <v>3905</v>
      </c>
      <c r="AH350" s="8" t="s">
        <v>4073</v>
      </c>
      <c r="AJ350" s="7" t="s">
        <v>3735</v>
      </c>
      <c r="AK350" s="8" t="s">
        <v>4079</v>
      </c>
      <c r="BC350" s="7" t="s">
        <v>3895</v>
      </c>
      <c r="BD350">
        <v>21</v>
      </c>
      <c r="BE350">
        <v>15</v>
      </c>
      <c r="BF350" s="89">
        <v>74733</v>
      </c>
      <c r="BG350" s="8" t="s">
        <v>4078</v>
      </c>
      <c r="BI350" s="7" t="s">
        <v>3650</v>
      </c>
      <c r="BJ350">
        <v>53</v>
      </c>
      <c r="BK350">
        <v>4</v>
      </c>
      <c r="BL350" s="89">
        <v>38208</v>
      </c>
      <c r="BM350" s="8" t="s">
        <v>4079</v>
      </c>
    </row>
    <row r="351" spans="5:65" x14ac:dyDescent="0.3">
      <c r="E351" s="95" t="s">
        <v>3907</v>
      </c>
      <c r="F351" s="226">
        <v>37</v>
      </c>
      <c r="G351" s="227">
        <v>18</v>
      </c>
      <c r="H351" s="228">
        <v>38235</v>
      </c>
      <c r="M351" s="18" t="s">
        <v>4073</v>
      </c>
      <c r="AG351" s="7" t="s">
        <v>3906</v>
      </c>
      <c r="AH351" s="8" t="s">
        <v>4073</v>
      </c>
      <c r="AJ351" s="7" t="s">
        <v>3738</v>
      </c>
      <c r="AK351" s="8" t="s">
        <v>4079</v>
      </c>
      <c r="BC351" s="7" t="s">
        <v>3896</v>
      </c>
      <c r="BD351">
        <v>52</v>
      </c>
      <c r="BE351">
        <v>18</v>
      </c>
      <c r="BF351" s="89">
        <v>40280</v>
      </c>
      <c r="BG351" s="8" t="s">
        <v>4079</v>
      </c>
      <c r="BI351" s="7" t="s">
        <v>3654</v>
      </c>
      <c r="BJ351">
        <v>50</v>
      </c>
      <c r="BK351">
        <v>6</v>
      </c>
      <c r="BL351" s="89">
        <v>38817</v>
      </c>
      <c r="BM351" s="8" t="s">
        <v>4079</v>
      </c>
    </row>
    <row r="352" spans="5:65" x14ac:dyDescent="0.3">
      <c r="E352" s="95" t="s">
        <v>3908</v>
      </c>
      <c r="F352" s="226">
        <v>53</v>
      </c>
      <c r="G352" s="227">
        <v>16</v>
      </c>
      <c r="H352" s="228">
        <v>81369</v>
      </c>
      <c r="M352" s="18" t="s">
        <v>4071</v>
      </c>
      <c r="AG352" s="7" t="s">
        <v>3907</v>
      </c>
      <c r="AH352" s="8" t="s">
        <v>4072</v>
      </c>
      <c r="AJ352" s="7" t="s">
        <v>3740</v>
      </c>
      <c r="AK352" s="8" t="s">
        <v>4079</v>
      </c>
      <c r="BC352" s="7" t="s">
        <v>3897</v>
      </c>
      <c r="BD352">
        <v>55</v>
      </c>
      <c r="BE352">
        <v>7</v>
      </c>
      <c r="BF352" s="89">
        <v>42049</v>
      </c>
      <c r="BG352" s="8" t="s">
        <v>4074</v>
      </c>
      <c r="BI352" s="7" t="s">
        <v>3658</v>
      </c>
      <c r="BJ352">
        <v>59</v>
      </c>
      <c r="BK352">
        <v>1</v>
      </c>
      <c r="BL352" s="89">
        <v>45960</v>
      </c>
      <c r="BM352" s="8" t="s">
        <v>4079</v>
      </c>
    </row>
    <row r="353" spans="5:65" x14ac:dyDescent="0.3">
      <c r="E353" s="95" t="s">
        <v>3909</v>
      </c>
      <c r="F353" s="226">
        <v>26</v>
      </c>
      <c r="G353" s="227">
        <v>9</v>
      </c>
      <c r="H353" s="228">
        <v>74227</v>
      </c>
      <c r="M353" s="18" t="s">
        <v>4074</v>
      </c>
      <c r="AG353" s="7" t="s">
        <v>3908</v>
      </c>
      <c r="AH353" s="8" t="s">
        <v>4076</v>
      </c>
      <c r="AJ353" s="7" t="s">
        <v>3754</v>
      </c>
      <c r="AK353" s="8" t="s">
        <v>4079</v>
      </c>
      <c r="BC353" s="7" t="s">
        <v>3898</v>
      </c>
      <c r="BD353">
        <v>28</v>
      </c>
      <c r="BE353">
        <v>17</v>
      </c>
      <c r="BF353" s="89">
        <v>82956</v>
      </c>
      <c r="BG353" s="8" t="s">
        <v>4078</v>
      </c>
      <c r="BI353" s="7" t="s">
        <v>3664</v>
      </c>
      <c r="BJ353">
        <v>45</v>
      </c>
      <c r="BK353">
        <v>6</v>
      </c>
      <c r="BL353" s="89">
        <v>42218</v>
      </c>
      <c r="BM353" s="8" t="s">
        <v>4079</v>
      </c>
    </row>
    <row r="354" spans="5:65" x14ac:dyDescent="0.3">
      <c r="E354" s="95" t="s">
        <v>3910</v>
      </c>
      <c r="F354" s="226">
        <v>55</v>
      </c>
      <c r="G354" s="227">
        <v>16</v>
      </c>
      <c r="H354" s="228">
        <v>79960</v>
      </c>
      <c r="M354" s="18" t="s">
        <v>4071</v>
      </c>
      <c r="AG354" s="7" t="s">
        <v>3909</v>
      </c>
      <c r="AH354" s="8" t="s">
        <v>4079</v>
      </c>
      <c r="AJ354" s="7" t="s">
        <v>3761</v>
      </c>
      <c r="AK354" s="8" t="s">
        <v>4079</v>
      </c>
      <c r="BC354" s="7" t="s">
        <v>3899</v>
      </c>
      <c r="BD354">
        <v>25</v>
      </c>
      <c r="BE354">
        <v>7</v>
      </c>
      <c r="BF354" s="89">
        <v>72883</v>
      </c>
      <c r="BG354" s="8" t="s">
        <v>4076</v>
      </c>
      <c r="BI354" s="7" t="s">
        <v>3673</v>
      </c>
      <c r="BJ354">
        <v>58</v>
      </c>
      <c r="BK354">
        <v>6</v>
      </c>
      <c r="BL354" s="89">
        <v>45702</v>
      </c>
      <c r="BM354" s="8" t="s">
        <v>4079</v>
      </c>
    </row>
    <row r="355" spans="5:65" x14ac:dyDescent="0.3">
      <c r="E355" s="95" t="s">
        <v>3911</v>
      </c>
      <c r="F355" s="226">
        <v>49</v>
      </c>
      <c r="G355" s="227">
        <v>3</v>
      </c>
      <c r="H355" s="228">
        <v>80340</v>
      </c>
      <c r="M355" s="18" t="s">
        <v>4072</v>
      </c>
      <c r="AG355" s="7" t="s">
        <v>3910</v>
      </c>
      <c r="AH355" s="8" t="s">
        <v>4076</v>
      </c>
      <c r="AJ355" s="7" t="s">
        <v>3766</v>
      </c>
      <c r="AK355" s="8" t="s">
        <v>4079</v>
      </c>
      <c r="BC355" s="7" t="s">
        <v>3900</v>
      </c>
      <c r="BD355">
        <v>24</v>
      </c>
      <c r="BE355">
        <v>8</v>
      </c>
      <c r="BF355" s="89">
        <v>44800</v>
      </c>
      <c r="BG355" s="8" t="s">
        <v>4072</v>
      </c>
      <c r="BI355" s="7" t="s">
        <v>3686</v>
      </c>
      <c r="BJ355">
        <v>45</v>
      </c>
      <c r="BK355">
        <v>8</v>
      </c>
      <c r="BL355" s="89">
        <v>41858</v>
      </c>
      <c r="BM355" s="8" t="s">
        <v>4079</v>
      </c>
    </row>
    <row r="356" spans="5:65" x14ac:dyDescent="0.3">
      <c r="E356" s="95" t="s">
        <v>3912</v>
      </c>
      <c r="F356" s="226">
        <v>59</v>
      </c>
      <c r="G356" s="227">
        <v>16</v>
      </c>
      <c r="H356" s="228">
        <v>85033</v>
      </c>
      <c r="M356" s="18" t="s">
        <v>4071</v>
      </c>
      <c r="AG356" s="7" t="s">
        <v>3911</v>
      </c>
      <c r="AH356" s="8" t="s">
        <v>4077</v>
      </c>
      <c r="AJ356" s="7" t="s">
        <v>3781</v>
      </c>
      <c r="AK356" s="8" t="s">
        <v>4079</v>
      </c>
      <c r="BC356" s="7" t="s">
        <v>3901</v>
      </c>
      <c r="BD356">
        <v>50</v>
      </c>
      <c r="BE356">
        <v>4</v>
      </c>
      <c r="BF356" s="89">
        <v>83273</v>
      </c>
      <c r="BG356" s="8" t="s">
        <v>4077</v>
      </c>
      <c r="BI356" s="7" t="s">
        <v>3700</v>
      </c>
      <c r="BJ356">
        <v>60</v>
      </c>
      <c r="BK356">
        <v>9</v>
      </c>
      <c r="BL356" s="89">
        <v>39188</v>
      </c>
      <c r="BM356" s="8" t="s">
        <v>4079</v>
      </c>
    </row>
    <row r="357" spans="5:65" x14ac:dyDescent="0.3">
      <c r="E357" s="95" t="s">
        <v>3913</v>
      </c>
      <c r="F357" s="226">
        <v>29</v>
      </c>
      <c r="G357" s="227">
        <v>6</v>
      </c>
      <c r="H357" s="228">
        <v>71146</v>
      </c>
      <c r="M357" s="18" t="s">
        <v>4074</v>
      </c>
      <c r="AG357" s="7" t="s">
        <v>3912</v>
      </c>
      <c r="AH357" s="8" t="s">
        <v>4076</v>
      </c>
      <c r="AJ357" s="7" t="s">
        <v>3787</v>
      </c>
      <c r="AK357" s="8" t="s">
        <v>4079</v>
      </c>
      <c r="BC357" s="7" t="s">
        <v>3902</v>
      </c>
      <c r="BD357">
        <v>22</v>
      </c>
      <c r="BE357">
        <v>21</v>
      </c>
      <c r="BF357" s="89">
        <v>44714</v>
      </c>
      <c r="BG357" s="8" t="s">
        <v>4071</v>
      </c>
      <c r="BI357" s="7" t="s">
        <v>3704</v>
      </c>
      <c r="BJ357">
        <v>54</v>
      </c>
      <c r="BK357">
        <v>7</v>
      </c>
      <c r="BL357" s="89">
        <v>53479</v>
      </c>
      <c r="BM357" s="8" t="s">
        <v>4079</v>
      </c>
    </row>
    <row r="358" spans="5:65" x14ac:dyDescent="0.3">
      <c r="E358" s="95" t="s">
        <v>3914</v>
      </c>
      <c r="F358" s="226">
        <v>55</v>
      </c>
      <c r="G358" s="227">
        <v>5</v>
      </c>
      <c r="H358" s="228">
        <v>41850</v>
      </c>
      <c r="M358" s="18" t="s">
        <v>4072</v>
      </c>
      <c r="AG358" s="7" t="s">
        <v>3913</v>
      </c>
      <c r="AH358" s="8" t="s">
        <v>4079</v>
      </c>
      <c r="AJ358" s="7" t="s">
        <v>3788</v>
      </c>
      <c r="AK358" s="8" t="s">
        <v>4079</v>
      </c>
      <c r="BC358" s="7" t="s">
        <v>3903</v>
      </c>
      <c r="BD358">
        <v>33</v>
      </c>
      <c r="BE358">
        <v>15</v>
      </c>
      <c r="BF358" s="89">
        <v>49208</v>
      </c>
      <c r="BG358" s="8" t="s">
        <v>4071</v>
      </c>
      <c r="BI358" s="7" t="s">
        <v>3705</v>
      </c>
      <c r="BJ358">
        <v>48</v>
      </c>
      <c r="BK358">
        <v>4</v>
      </c>
      <c r="BL358" s="89">
        <v>36201</v>
      </c>
      <c r="BM358" s="8" t="s">
        <v>4079</v>
      </c>
    </row>
    <row r="359" spans="5:65" x14ac:dyDescent="0.3">
      <c r="E359" s="95" t="s">
        <v>3915</v>
      </c>
      <c r="F359" s="226">
        <v>34</v>
      </c>
      <c r="G359" s="227">
        <v>18</v>
      </c>
      <c r="H359" s="228">
        <v>81996</v>
      </c>
      <c r="M359" s="18" t="s">
        <v>4073</v>
      </c>
      <c r="AG359" s="7" t="s">
        <v>3914</v>
      </c>
      <c r="AH359" s="8" t="s">
        <v>4078</v>
      </c>
      <c r="AJ359" s="7" t="s">
        <v>3810</v>
      </c>
      <c r="AK359" s="8" t="s">
        <v>4079</v>
      </c>
      <c r="BC359" s="7" t="s">
        <v>3904</v>
      </c>
      <c r="BD359">
        <v>48</v>
      </c>
      <c r="BE359">
        <v>8</v>
      </c>
      <c r="BF359" s="89">
        <v>35819</v>
      </c>
      <c r="BG359" s="8" t="s">
        <v>4074</v>
      </c>
      <c r="BI359" s="7" t="s">
        <v>3751</v>
      </c>
      <c r="BJ359">
        <v>47</v>
      </c>
      <c r="BK359">
        <v>4</v>
      </c>
      <c r="BL359" s="89">
        <v>41275</v>
      </c>
      <c r="BM359" s="8" t="s">
        <v>4079</v>
      </c>
    </row>
    <row r="360" spans="5:65" x14ac:dyDescent="0.3">
      <c r="E360" s="95" t="s">
        <v>3916</v>
      </c>
      <c r="F360" s="226">
        <v>33</v>
      </c>
      <c r="G360" s="227">
        <v>11</v>
      </c>
      <c r="H360" s="228">
        <v>72835</v>
      </c>
      <c r="M360" s="18" t="s">
        <v>4074</v>
      </c>
      <c r="AG360" s="7" t="s">
        <v>3915</v>
      </c>
      <c r="AH360" s="8" t="s">
        <v>4073</v>
      </c>
      <c r="AJ360" s="7" t="s">
        <v>3816</v>
      </c>
      <c r="AK360" s="8" t="s">
        <v>4079</v>
      </c>
      <c r="BC360" s="7" t="s">
        <v>3905</v>
      </c>
      <c r="BD360">
        <v>29</v>
      </c>
      <c r="BE360">
        <v>20</v>
      </c>
      <c r="BF360" s="89">
        <v>65601</v>
      </c>
      <c r="BG360" s="8" t="s">
        <v>4078</v>
      </c>
      <c r="BI360" s="7" t="s">
        <v>3755</v>
      </c>
      <c r="BJ360">
        <v>49</v>
      </c>
      <c r="BK360">
        <v>3</v>
      </c>
      <c r="BL360" s="89">
        <v>50227</v>
      </c>
      <c r="BM360" s="8" t="s">
        <v>4079</v>
      </c>
    </row>
    <row r="361" spans="5:65" x14ac:dyDescent="0.3">
      <c r="E361" s="95" t="s">
        <v>3917</v>
      </c>
      <c r="F361" s="226">
        <v>52</v>
      </c>
      <c r="G361" s="227">
        <v>19</v>
      </c>
      <c r="H361" s="228">
        <v>33042</v>
      </c>
      <c r="M361" s="18" t="s">
        <v>4071</v>
      </c>
      <c r="AG361" s="7" t="s">
        <v>3916</v>
      </c>
      <c r="AH361" s="8" t="s">
        <v>4079</v>
      </c>
      <c r="AJ361" s="7" t="s">
        <v>3834</v>
      </c>
      <c r="AK361" s="8" t="s">
        <v>4079</v>
      </c>
      <c r="BC361" s="7" t="s">
        <v>3906</v>
      </c>
      <c r="BD361">
        <v>29</v>
      </c>
      <c r="BE361">
        <v>19</v>
      </c>
      <c r="BF361" s="89">
        <v>84521</v>
      </c>
      <c r="BG361" s="8" t="s">
        <v>4078</v>
      </c>
      <c r="BI361" s="7" t="s">
        <v>3763</v>
      </c>
      <c r="BJ361">
        <v>53</v>
      </c>
      <c r="BK361">
        <v>10</v>
      </c>
      <c r="BL361" s="89">
        <v>53640</v>
      </c>
      <c r="BM361" s="8" t="s">
        <v>4079</v>
      </c>
    </row>
    <row r="362" spans="5:65" x14ac:dyDescent="0.3">
      <c r="E362" s="95" t="s">
        <v>3918</v>
      </c>
      <c r="F362" s="226">
        <v>36</v>
      </c>
      <c r="G362" s="227">
        <v>7</v>
      </c>
      <c r="H362" s="228">
        <v>70193</v>
      </c>
      <c r="M362" s="18" t="s">
        <v>4074</v>
      </c>
      <c r="AG362" s="7" t="s">
        <v>3917</v>
      </c>
      <c r="AH362" s="8" t="s">
        <v>4071</v>
      </c>
      <c r="AJ362" s="7" t="s">
        <v>3836</v>
      </c>
      <c r="AK362" s="8" t="s">
        <v>4079</v>
      </c>
      <c r="BC362" s="7" t="s">
        <v>3907</v>
      </c>
      <c r="BD362">
        <v>37</v>
      </c>
      <c r="BE362">
        <v>18</v>
      </c>
      <c r="BF362" s="89">
        <v>38235</v>
      </c>
      <c r="BG362" s="8" t="s">
        <v>4071</v>
      </c>
      <c r="BI362" s="7" t="s">
        <v>3767</v>
      </c>
      <c r="BJ362">
        <v>57</v>
      </c>
      <c r="BK362">
        <v>7</v>
      </c>
      <c r="BL362" s="89">
        <v>52307</v>
      </c>
      <c r="BM362" s="8" t="s">
        <v>4079</v>
      </c>
    </row>
    <row r="363" spans="5:65" x14ac:dyDescent="0.3">
      <c r="E363" s="95" t="s">
        <v>3919</v>
      </c>
      <c r="F363" s="226">
        <v>48</v>
      </c>
      <c r="G363" s="227">
        <v>18</v>
      </c>
      <c r="H363" s="228">
        <v>79484</v>
      </c>
      <c r="M363" s="18" t="s">
        <v>4071</v>
      </c>
      <c r="AG363" s="7" t="s">
        <v>3918</v>
      </c>
      <c r="AH363" s="8" t="s">
        <v>4079</v>
      </c>
      <c r="AJ363" s="7" t="s">
        <v>3840</v>
      </c>
      <c r="AK363" s="8" t="s">
        <v>4079</v>
      </c>
      <c r="BC363" s="7" t="s">
        <v>3908</v>
      </c>
      <c r="BD363">
        <v>53</v>
      </c>
      <c r="BE363">
        <v>16</v>
      </c>
      <c r="BF363" s="89">
        <v>81369</v>
      </c>
      <c r="BG363" s="8" t="s">
        <v>4073</v>
      </c>
      <c r="BI363" s="7" t="s">
        <v>3773</v>
      </c>
      <c r="BJ363">
        <v>50</v>
      </c>
      <c r="BK363">
        <v>4</v>
      </c>
      <c r="BL363" s="89">
        <v>53136</v>
      </c>
      <c r="BM363" s="8" t="s">
        <v>4079</v>
      </c>
    </row>
    <row r="364" spans="5:65" x14ac:dyDescent="0.3">
      <c r="E364" s="95" t="s">
        <v>3920</v>
      </c>
      <c r="F364" s="226">
        <v>28</v>
      </c>
      <c r="G364" s="227">
        <v>6</v>
      </c>
      <c r="H364" s="228">
        <v>57649</v>
      </c>
      <c r="M364" s="18" t="s">
        <v>4074</v>
      </c>
      <c r="AG364" s="7" t="s">
        <v>3919</v>
      </c>
      <c r="AH364" s="8" t="s">
        <v>4076</v>
      </c>
      <c r="AJ364" s="7" t="s">
        <v>3847</v>
      </c>
      <c r="AK364" s="8" t="s">
        <v>4079</v>
      </c>
      <c r="BC364" s="7" t="s">
        <v>3909</v>
      </c>
      <c r="BD364">
        <v>26</v>
      </c>
      <c r="BE364">
        <v>9</v>
      </c>
      <c r="BF364" s="89">
        <v>74227</v>
      </c>
      <c r="BG364" s="8" t="s">
        <v>4076</v>
      </c>
      <c r="BI364" s="7" t="s">
        <v>3776</v>
      </c>
      <c r="BJ364">
        <v>54</v>
      </c>
      <c r="BK364">
        <v>5</v>
      </c>
      <c r="BL364" s="89">
        <v>48113</v>
      </c>
      <c r="BM364" s="8" t="s">
        <v>4079</v>
      </c>
    </row>
    <row r="365" spans="5:65" x14ac:dyDescent="0.3">
      <c r="E365" s="95" t="s">
        <v>3921</v>
      </c>
      <c r="F365" s="226">
        <v>28</v>
      </c>
      <c r="G365" s="227">
        <v>9</v>
      </c>
      <c r="H365" s="228">
        <v>35448</v>
      </c>
      <c r="M365" s="18" t="s">
        <v>4074</v>
      </c>
      <c r="AG365" s="7" t="s">
        <v>3920</v>
      </c>
      <c r="AH365" s="8" t="s">
        <v>4074</v>
      </c>
      <c r="AJ365" s="7" t="s">
        <v>3849</v>
      </c>
      <c r="AK365" s="8" t="s">
        <v>4079</v>
      </c>
      <c r="BC365" s="7" t="s">
        <v>3910</v>
      </c>
      <c r="BD365">
        <v>55</v>
      </c>
      <c r="BE365">
        <v>16</v>
      </c>
      <c r="BF365" s="89">
        <v>79960</v>
      </c>
      <c r="BG365" s="8" t="s">
        <v>4073</v>
      </c>
      <c r="BI365" s="7" t="s">
        <v>3786</v>
      </c>
      <c r="BJ365">
        <v>52</v>
      </c>
      <c r="BK365">
        <v>6</v>
      </c>
      <c r="BL365" s="89">
        <v>47999</v>
      </c>
      <c r="BM365" s="8" t="s">
        <v>4079</v>
      </c>
    </row>
    <row r="366" spans="5:65" x14ac:dyDescent="0.3">
      <c r="E366" s="95" t="s">
        <v>3922</v>
      </c>
      <c r="F366" s="226">
        <v>46</v>
      </c>
      <c r="G366" s="227">
        <v>20</v>
      </c>
      <c r="H366" s="228">
        <v>40342</v>
      </c>
      <c r="M366" s="18" t="s">
        <v>4071</v>
      </c>
      <c r="AG366" s="7" t="s">
        <v>3921</v>
      </c>
      <c r="AH366" s="8" t="s">
        <v>4074</v>
      </c>
      <c r="AJ366" s="7" t="s">
        <v>3858</v>
      </c>
      <c r="AK366" s="8" t="s">
        <v>4079</v>
      </c>
      <c r="BC366" s="7" t="s">
        <v>3911</v>
      </c>
      <c r="BD366">
        <v>49</v>
      </c>
      <c r="BE366">
        <v>3</v>
      </c>
      <c r="BF366" s="89">
        <v>80340</v>
      </c>
      <c r="BG366" s="8" t="s">
        <v>4077</v>
      </c>
      <c r="BI366" s="7" t="s">
        <v>3795</v>
      </c>
      <c r="BJ366">
        <v>50</v>
      </c>
      <c r="BK366">
        <v>9</v>
      </c>
      <c r="BL366" s="89">
        <v>37470</v>
      </c>
      <c r="BM366" s="8" t="s">
        <v>4079</v>
      </c>
    </row>
    <row r="367" spans="5:65" x14ac:dyDescent="0.3">
      <c r="E367" s="95" t="s">
        <v>3923</v>
      </c>
      <c r="F367" s="226">
        <v>31</v>
      </c>
      <c r="G367" s="227">
        <v>4</v>
      </c>
      <c r="H367" s="228">
        <v>50308</v>
      </c>
      <c r="M367" s="18" t="s">
        <v>4074</v>
      </c>
      <c r="AG367" s="7" t="s">
        <v>3922</v>
      </c>
      <c r="AH367" s="8" t="s">
        <v>4071</v>
      </c>
      <c r="AJ367" s="7" t="s">
        <v>3868</v>
      </c>
      <c r="AK367" s="8" t="s">
        <v>4079</v>
      </c>
      <c r="BC367" s="7" t="s">
        <v>3912</v>
      </c>
      <c r="BD367">
        <v>59</v>
      </c>
      <c r="BE367">
        <v>16</v>
      </c>
      <c r="BF367" s="89">
        <v>85033</v>
      </c>
      <c r="BG367" s="8" t="s">
        <v>4073</v>
      </c>
      <c r="BI367" s="7" t="s">
        <v>3808</v>
      </c>
      <c r="BJ367">
        <v>49</v>
      </c>
      <c r="BK367">
        <v>5</v>
      </c>
      <c r="BL367" s="89">
        <v>34682</v>
      </c>
      <c r="BM367" s="8" t="s">
        <v>4079</v>
      </c>
    </row>
    <row r="368" spans="5:65" x14ac:dyDescent="0.3">
      <c r="E368" s="95" t="s">
        <v>3924</v>
      </c>
      <c r="F368" s="226">
        <v>27</v>
      </c>
      <c r="G368" s="227">
        <v>2</v>
      </c>
      <c r="H368" s="228">
        <v>72915</v>
      </c>
      <c r="M368" s="18" t="s">
        <v>4074</v>
      </c>
      <c r="AG368" s="7" t="s">
        <v>3923</v>
      </c>
      <c r="AH368" s="8" t="s">
        <v>4074</v>
      </c>
      <c r="AJ368" s="7" t="s">
        <v>3876</v>
      </c>
      <c r="AK368" s="8" t="s">
        <v>4079</v>
      </c>
      <c r="BC368" s="7" t="s">
        <v>3913</v>
      </c>
      <c r="BD368">
        <v>29</v>
      </c>
      <c r="BE368">
        <v>6</v>
      </c>
      <c r="BF368" s="89">
        <v>71146</v>
      </c>
      <c r="BG368" s="8" t="s">
        <v>4076</v>
      </c>
      <c r="BI368" s="7" t="s">
        <v>3811</v>
      </c>
      <c r="BJ368">
        <v>45</v>
      </c>
      <c r="BK368">
        <v>3</v>
      </c>
      <c r="BL368" s="89">
        <v>34191</v>
      </c>
      <c r="BM368" s="8" t="s">
        <v>4079</v>
      </c>
    </row>
    <row r="369" spans="5:65" x14ac:dyDescent="0.3">
      <c r="E369" s="95" t="s">
        <v>3925</v>
      </c>
      <c r="F369" s="226">
        <v>58</v>
      </c>
      <c r="G369" s="227">
        <v>18</v>
      </c>
      <c r="H369" s="228">
        <v>37479</v>
      </c>
      <c r="M369" s="18" t="s">
        <v>4071</v>
      </c>
      <c r="AG369" s="7" t="s">
        <v>3924</v>
      </c>
      <c r="AH369" s="8" t="s">
        <v>4079</v>
      </c>
      <c r="AJ369" s="7" t="s">
        <v>3893</v>
      </c>
      <c r="AK369" s="8" t="s">
        <v>4079</v>
      </c>
      <c r="BC369" s="7" t="s">
        <v>3914</v>
      </c>
      <c r="BD369">
        <v>55</v>
      </c>
      <c r="BE369">
        <v>5</v>
      </c>
      <c r="BF369" s="89">
        <v>41850</v>
      </c>
      <c r="BG369" s="8" t="s">
        <v>4074</v>
      </c>
      <c r="BI369" s="7" t="s">
        <v>3812</v>
      </c>
      <c r="BJ369">
        <v>50</v>
      </c>
      <c r="BK369">
        <v>7</v>
      </c>
      <c r="BL369" s="89">
        <v>36775</v>
      </c>
      <c r="BM369" s="8" t="s">
        <v>4079</v>
      </c>
    </row>
    <row r="370" spans="5:65" x14ac:dyDescent="0.3">
      <c r="E370" s="95" t="s">
        <v>3926</v>
      </c>
      <c r="F370" s="226">
        <v>46</v>
      </c>
      <c r="G370" s="227">
        <v>8</v>
      </c>
      <c r="H370" s="228">
        <v>78280</v>
      </c>
      <c r="M370" s="18" t="s">
        <v>4072</v>
      </c>
      <c r="AG370" s="7" t="s">
        <v>3925</v>
      </c>
      <c r="AH370" s="8" t="s">
        <v>4071</v>
      </c>
      <c r="AJ370" s="7" t="s">
        <v>3901</v>
      </c>
      <c r="AK370" s="8" t="s">
        <v>4079</v>
      </c>
      <c r="BC370" s="7" t="s">
        <v>3915</v>
      </c>
      <c r="BD370">
        <v>34</v>
      </c>
      <c r="BE370">
        <v>18</v>
      </c>
      <c r="BF370" s="89">
        <v>81996</v>
      </c>
      <c r="BG370" s="8" t="s">
        <v>4078</v>
      </c>
      <c r="BI370" s="7" t="s">
        <v>3819</v>
      </c>
      <c r="BJ370">
        <v>60</v>
      </c>
      <c r="BK370">
        <v>5</v>
      </c>
      <c r="BL370" s="89">
        <v>48238</v>
      </c>
      <c r="BM370" s="8" t="s">
        <v>4079</v>
      </c>
    </row>
    <row r="371" spans="5:65" x14ac:dyDescent="0.3">
      <c r="E371" s="95" t="s">
        <v>3927</v>
      </c>
      <c r="F371" s="226">
        <v>29</v>
      </c>
      <c r="G371" s="227">
        <v>6</v>
      </c>
      <c r="H371" s="228">
        <v>41728</v>
      </c>
      <c r="M371" s="18" t="s">
        <v>4074</v>
      </c>
      <c r="AG371" s="7" t="s">
        <v>3926</v>
      </c>
      <c r="AH371" s="8" t="s">
        <v>4077</v>
      </c>
      <c r="AJ371" s="7" t="s">
        <v>3911</v>
      </c>
      <c r="AK371" s="8" t="s">
        <v>4079</v>
      </c>
      <c r="BC371" s="7" t="s">
        <v>3916</v>
      </c>
      <c r="BD371">
        <v>33</v>
      </c>
      <c r="BE371">
        <v>11</v>
      </c>
      <c r="BF371" s="89">
        <v>72835</v>
      </c>
      <c r="BG371" s="8" t="s">
        <v>4076</v>
      </c>
      <c r="BI371" s="7" t="s">
        <v>3823</v>
      </c>
      <c r="BJ371">
        <v>48</v>
      </c>
      <c r="BK371">
        <v>8</v>
      </c>
      <c r="BL371" s="89">
        <v>42803</v>
      </c>
      <c r="BM371" s="8" t="s">
        <v>4079</v>
      </c>
    </row>
    <row r="372" spans="5:65" x14ac:dyDescent="0.3">
      <c r="E372" s="95" t="s">
        <v>3928</v>
      </c>
      <c r="F372" s="226">
        <v>23</v>
      </c>
      <c r="G372" s="227">
        <v>5</v>
      </c>
      <c r="H372" s="228">
        <v>37319</v>
      </c>
      <c r="M372" s="18" t="s">
        <v>4074</v>
      </c>
      <c r="AG372" s="7" t="s">
        <v>3927</v>
      </c>
      <c r="AH372" s="8" t="s">
        <v>4074</v>
      </c>
      <c r="AJ372" s="7" t="s">
        <v>3926</v>
      </c>
      <c r="AK372" s="8" t="s">
        <v>4079</v>
      </c>
      <c r="BC372" s="7" t="s">
        <v>3917</v>
      </c>
      <c r="BD372">
        <v>52</v>
      </c>
      <c r="BE372">
        <v>19</v>
      </c>
      <c r="BF372" s="89">
        <v>33042</v>
      </c>
      <c r="BG372" s="8" t="s">
        <v>4079</v>
      </c>
      <c r="BI372" s="7" t="s">
        <v>3852</v>
      </c>
      <c r="BJ372">
        <v>52</v>
      </c>
      <c r="BK372">
        <v>9</v>
      </c>
      <c r="BL372" s="89">
        <v>40505</v>
      </c>
      <c r="BM372" s="8" t="s">
        <v>4079</v>
      </c>
    </row>
    <row r="373" spans="5:65" x14ac:dyDescent="0.3">
      <c r="E373" s="95" t="s">
        <v>3929</v>
      </c>
      <c r="F373" s="226">
        <v>25</v>
      </c>
      <c r="G373" s="227">
        <v>5</v>
      </c>
      <c r="H373" s="228">
        <v>50385</v>
      </c>
      <c r="M373" s="18" t="s">
        <v>4074</v>
      </c>
      <c r="AG373" s="7" t="s">
        <v>3928</v>
      </c>
      <c r="AH373" s="8" t="s">
        <v>4074</v>
      </c>
      <c r="AJ373" s="7" t="s">
        <v>3944</v>
      </c>
      <c r="AK373" s="8" t="s">
        <v>4079</v>
      </c>
      <c r="BC373" s="7" t="s">
        <v>3918</v>
      </c>
      <c r="BD373">
        <v>36</v>
      </c>
      <c r="BE373">
        <v>7</v>
      </c>
      <c r="BF373" s="89">
        <v>70193</v>
      </c>
      <c r="BG373" s="8" t="s">
        <v>4076</v>
      </c>
      <c r="BI373" s="7" t="s">
        <v>3862</v>
      </c>
      <c r="BJ373">
        <v>44</v>
      </c>
      <c r="BK373">
        <v>6</v>
      </c>
      <c r="BL373" s="89">
        <v>35603</v>
      </c>
      <c r="BM373" s="8" t="s">
        <v>4079</v>
      </c>
    </row>
    <row r="374" spans="5:65" x14ac:dyDescent="0.3">
      <c r="E374" s="95" t="s">
        <v>3930</v>
      </c>
      <c r="F374" s="226">
        <v>54</v>
      </c>
      <c r="G374" s="227">
        <v>18</v>
      </c>
      <c r="H374" s="228">
        <v>79050</v>
      </c>
      <c r="M374" s="18" t="s">
        <v>4071</v>
      </c>
      <c r="AG374" s="7" t="s">
        <v>3929</v>
      </c>
      <c r="AH374" s="8" t="s">
        <v>4074</v>
      </c>
      <c r="AJ374" s="7" t="s">
        <v>3953</v>
      </c>
      <c r="AK374" s="8" t="s">
        <v>4079</v>
      </c>
      <c r="BC374" s="7" t="s">
        <v>3919</v>
      </c>
      <c r="BD374">
        <v>48</v>
      </c>
      <c r="BE374">
        <v>18</v>
      </c>
      <c r="BF374" s="89">
        <v>79484</v>
      </c>
      <c r="BG374" s="8" t="s">
        <v>4073</v>
      </c>
      <c r="BI374" s="7" t="s">
        <v>3871</v>
      </c>
      <c r="BJ374">
        <v>44</v>
      </c>
      <c r="BK374">
        <v>4</v>
      </c>
      <c r="BL374" s="89">
        <v>45439</v>
      </c>
      <c r="BM374" s="8" t="s">
        <v>4079</v>
      </c>
    </row>
    <row r="375" spans="5:65" x14ac:dyDescent="0.3">
      <c r="E375" s="95" t="s">
        <v>3931</v>
      </c>
      <c r="F375" s="226">
        <v>53</v>
      </c>
      <c r="G375" s="227">
        <v>16</v>
      </c>
      <c r="H375" s="228">
        <v>37623</v>
      </c>
      <c r="M375" s="18" t="s">
        <v>4071</v>
      </c>
      <c r="AG375" s="7" t="s">
        <v>3930</v>
      </c>
      <c r="AH375" s="8" t="s">
        <v>4076</v>
      </c>
      <c r="AJ375" s="7" t="s">
        <v>3964</v>
      </c>
      <c r="AK375" s="8" t="s">
        <v>4079</v>
      </c>
      <c r="BC375" s="7" t="s">
        <v>3920</v>
      </c>
      <c r="BD375">
        <v>28</v>
      </c>
      <c r="BE375">
        <v>6</v>
      </c>
      <c r="BF375" s="89">
        <v>57649</v>
      </c>
      <c r="BG375" s="8" t="s">
        <v>4072</v>
      </c>
      <c r="BI375" s="7" t="s">
        <v>3875</v>
      </c>
      <c r="BJ375">
        <v>51</v>
      </c>
      <c r="BK375">
        <v>8</v>
      </c>
      <c r="BL375" s="89">
        <v>45701</v>
      </c>
      <c r="BM375" s="8" t="s">
        <v>4079</v>
      </c>
    </row>
    <row r="376" spans="5:65" x14ac:dyDescent="0.3">
      <c r="E376" s="95" t="s">
        <v>3932</v>
      </c>
      <c r="F376" s="226">
        <v>28</v>
      </c>
      <c r="G376" s="227">
        <v>19</v>
      </c>
      <c r="H376" s="228">
        <v>82473</v>
      </c>
      <c r="M376" s="18" t="s">
        <v>4073</v>
      </c>
      <c r="AG376" s="7" t="s">
        <v>3931</v>
      </c>
      <c r="AH376" s="8" t="s">
        <v>4071</v>
      </c>
      <c r="AJ376" s="7" t="s">
        <v>3969</v>
      </c>
      <c r="AK376" s="8" t="s">
        <v>4079</v>
      </c>
      <c r="BC376" s="7" t="s">
        <v>3921</v>
      </c>
      <c r="BD376">
        <v>28</v>
      </c>
      <c r="BE376">
        <v>9</v>
      </c>
      <c r="BF376" s="89">
        <v>35448</v>
      </c>
      <c r="BG376" s="8" t="s">
        <v>4072</v>
      </c>
      <c r="BI376" s="7" t="s">
        <v>3883</v>
      </c>
      <c r="BJ376">
        <v>49</v>
      </c>
      <c r="BK376">
        <v>5</v>
      </c>
      <c r="BL376" s="89">
        <v>39374</v>
      </c>
      <c r="BM376" s="8" t="s">
        <v>4079</v>
      </c>
    </row>
    <row r="377" spans="5:65" x14ac:dyDescent="0.3">
      <c r="E377" s="95" t="s">
        <v>3933</v>
      </c>
      <c r="F377" s="226">
        <v>23</v>
      </c>
      <c r="G377" s="227">
        <v>9</v>
      </c>
      <c r="H377" s="228">
        <v>67901</v>
      </c>
      <c r="M377" s="18" t="s">
        <v>4074</v>
      </c>
      <c r="AG377" s="7" t="s">
        <v>3932</v>
      </c>
      <c r="AH377" s="8" t="s">
        <v>4073</v>
      </c>
      <c r="AJ377" s="7" t="s">
        <v>3984</v>
      </c>
      <c r="AK377" s="8" t="s">
        <v>4079</v>
      </c>
      <c r="BC377" s="7" t="s">
        <v>3922</v>
      </c>
      <c r="BD377">
        <v>46</v>
      </c>
      <c r="BE377">
        <v>20</v>
      </c>
      <c r="BF377" s="89">
        <v>40342</v>
      </c>
      <c r="BG377" s="8" t="s">
        <v>4079</v>
      </c>
      <c r="BI377" s="7" t="s">
        <v>3897</v>
      </c>
      <c r="BJ377">
        <v>55</v>
      </c>
      <c r="BK377">
        <v>7</v>
      </c>
      <c r="BL377" s="89">
        <v>42049</v>
      </c>
      <c r="BM377" s="8" t="s">
        <v>4079</v>
      </c>
    </row>
    <row r="378" spans="5:65" x14ac:dyDescent="0.3">
      <c r="E378" s="95" t="s">
        <v>3934</v>
      </c>
      <c r="F378" s="226">
        <v>28</v>
      </c>
      <c r="G378" s="227">
        <v>15</v>
      </c>
      <c r="H378" s="228">
        <v>45757</v>
      </c>
      <c r="M378" s="18" t="s">
        <v>4073</v>
      </c>
      <c r="AG378" s="7" t="s">
        <v>3933</v>
      </c>
      <c r="AH378" s="8" t="s">
        <v>4079</v>
      </c>
      <c r="AJ378" s="7" t="s">
        <v>3990</v>
      </c>
      <c r="AK378" s="8" t="s">
        <v>4079</v>
      </c>
      <c r="BC378" s="7" t="s">
        <v>3923</v>
      </c>
      <c r="BD378">
        <v>31</v>
      </c>
      <c r="BE378">
        <v>4</v>
      </c>
      <c r="BF378" s="89">
        <v>50308</v>
      </c>
      <c r="BG378" s="8" t="s">
        <v>4072</v>
      </c>
      <c r="BI378" s="7" t="s">
        <v>3904</v>
      </c>
      <c r="BJ378">
        <v>48</v>
      </c>
      <c r="BK378">
        <v>8</v>
      </c>
      <c r="BL378" s="89">
        <v>35819</v>
      </c>
      <c r="BM378" s="8" t="s">
        <v>4079</v>
      </c>
    </row>
    <row r="379" spans="5:65" x14ac:dyDescent="0.3">
      <c r="E379" s="95" t="s">
        <v>3935</v>
      </c>
      <c r="F379" s="226">
        <v>21</v>
      </c>
      <c r="G379" s="227">
        <v>4</v>
      </c>
      <c r="H379" s="228">
        <v>43384</v>
      </c>
      <c r="M379" s="18" t="s">
        <v>4074</v>
      </c>
      <c r="AG379" s="7" t="s">
        <v>3934</v>
      </c>
      <c r="AH379" s="8" t="s">
        <v>4072</v>
      </c>
      <c r="AJ379" s="7" t="s">
        <v>3992</v>
      </c>
      <c r="AK379" s="8" t="s">
        <v>4079</v>
      </c>
      <c r="BC379" s="7" t="s">
        <v>3924</v>
      </c>
      <c r="BD379">
        <v>27</v>
      </c>
      <c r="BE379">
        <v>2</v>
      </c>
      <c r="BF379" s="89">
        <v>72915</v>
      </c>
      <c r="BG379" s="8" t="s">
        <v>4076</v>
      </c>
      <c r="BI379" s="7" t="s">
        <v>3914</v>
      </c>
      <c r="BJ379">
        <v>55</v>
      </c>
      <c r="BK379">
        <v>5</v>
      </c>
      <c r="BL379" s="89">
        <v>41850</v>
      </c>
      <c r="BM379" s="8" t="s">
        <v>4079</v>
      </c>
    </row>
    <row r="380" spans="5:65" x14ac:dyDescent="0.3">
      <c r="E380" s="95" t="s">
        <v>3936</v>
      </c>
      <c r="F380" s="226">
        <v>46</v>
      </c>
      <c r="G380" s="227">
        <v>18</v>
      </c>
      <c r="H380" s="228">
        <v>81036</v>
      </c>
      <c r="M380" s="18" t="s">
        <v>4071</v>
      </c>
      <c r="AG380" s="7" t="s">
        <v>3935</v>
      </c>
      <c r="AH380" s="8" t="s">
        <v>4074</v>
      </c>
      <c r="AJ380" s="7" t="s">
        <v>4010</v>
      </c>
      <c r="AK380" s="8" t="s">
        <v>4079</v>
      </c>
      <c r="BC380" s="7" t="s">
        <v>3925</v>
      </c>
      <c r="BD380">
        <v>58</v>
      </c>
      <c r="BE380">
        <v>18</v>
      </c>
      <c r="BF380" s="89">
        <v>37479</v>
      </c>
      <c r="BG380" s="8" t="s">
        <v>4079</v>
      </c>
      <c r="BI380" s="7" t="s">
        <v>3939</v>
      </c>
      <c r="BJ380">
        <v>53</v>
      </c>
      <c r="BK380">
        <v>5</v>
      </c>
      <c r="BL380" s="89">
        <v>46049</v>
      </c>
      <c r="BM380" s="8" t="s">
        <v>4079</v>
      </c>
    </row>
    <row r="381" spans="5:65" x14ac:dyDescent="0.3">
      <c r="E381" s="95" t="s">
        <v>3937</v>
      </c>
      <c r="F381" s="226">
        <v>53</v>
      </c>
      <c r="G381" s="227">
        <v>14</v>
      </c>
      <c r="H381" s="228">
        <v>32973</v>
      </c>
      <c r="M381" s="18" t="s">
        <v>4071</v>
      </c>
      <c r="AG381" s="7" t="s">
        <v>3936</v>
      </c>
      <c r="AH381" s="8" t="s">
        <v>4076</v>
      </c>
      <c r="AJ381" s="7" t="s">
        <v>4015</v>
      </c>
      <c r="AK381" s="8" t="s">
        <v>4079</v>
      </c>
      <c r="BC381" s="7" t="s">
        <v>3926</v>
      </c>
      <c r="BD381">
        <v>46</v>
      </c>
      <c r="BE381">
        <v>8</v>
      </c>
      <c r="BF381" s="89">
        <v>78280</v>
      </c>
      <c r="BG381" s="8" t="s">
        <v>4077</v>
      </c>
      <c r="BI381" s="7" t="s">
        <v>3940</v>
      </c>
      <c r="BJ381">
        <v>52</v>
      </c>
      <c r="BK381">
        <v>10</v>
      </c>
      <c r="BL381" s="89">
        <v>44557</v>
      </c>
      <c r="BM381" s="8" t="s">
        <v>4079</v>
      </c>
    </row>
    <row r="382" spans="5:65" x14ac:dyDescent="0.3">
      <c r="E382" s="95" t="s">
        <v>3938</v>
      </c>
      <c r="F382" s="226">
        <v>36</v>
      </c>
      <c r="G382" s="227">
        <v>17</v>
      </c>
      <c r="H382" s="228">
        <v>40338</v>
      </c>
      <c r="M382" s="18" t="s">
        <v>4073</v>
      </c>
      <c r="AG382" s="7" t="s">
        <v>3937</v>
      </c>
      <c r="AH382" s="8" t="s">
        <v>4071</v>
      </c>
      <c r="AJ382" s="7" t="s">
        <v>4022</v>
      </c>
      <c r="AK382" s="8" t="s">
        <v>4079</v>
      </c>
      <c r="BC382" s="7" t="s">
        <v>3927</v>
      </c>
      <c r="BD382">
        <v>29</v>
      </c>
      <c r="BE382">
        <v>6</v>
      </c>
      <c r="BF382" s="89">
        <v>41728</v>
      </c>
      <c r="BG382" s="8" t="s">
        <v>4072</v>
      </c>
      <c r="BI382" s="7" t="s">
        <v>3947</v>
      </c>
      <c r="BJ382">
        <v>52</v>
      </c>
      <c r="BK382">
        <v>7</v>
      </c>
      <c r="BL382" s="89">
        <v>30878</v>
      </c>
      <c r="BM382" s="8" t="s">
        <v>4079</v>
      </c>
    </row>
    <row r="383" spans="5:65" x14ac:dyDescent="0.3">
      <c r="E383" s="95" t="s">
        <v>3939</v>
      </c>
      <c r="F383" s="226">
        <v>53</v>
      </c>
      <c r="G383" s="227">
        <v>5</v>
      </c>
      <c r="H383" s="228">
        <v>46049</v>
      </c>
      <c r="M383" s="18" t="s">
        <v>4072</v>
      </c>
      <c r="AG383" s="7" t="s">
        <v>3938</v>
      </c>
      <c r="AH383" s="8" t="s">
        <v>4072</v>
      </c>
      <c r="AJ383" s="7" t="s">
        <v>4039</v>
      </c>
      <c r="AK383" s="8" t="s">
        <v>4079</v>
      </c>
      <c r="BC383" s="7" t="s">
        <v>3928</v>
      </c>
      <c r="BD383">
        <v>23</v>
      </c>
      <c r="BE383">
        <v>5</v>
      </c>
      <c r="BF383" s="89">
        <v>37319</v>
      </c>
      <c r="BG383" s="8" t="s">
        <v>4072</v>
      </c>
      <c r="BI383" s="7" t="s">
        <v>3951</v>
      </c>
      <c r="BJ383">
        <v>53</v>
      </c>
      <c r="BK383">
        <v>9</v>
      </c>
      <c r="BL383" s="89">
        <v>38182</v>
      </c>
      <c r="BM383" s="8" t="s">
        <v>4079</v>
      </c>
    </row>
    <row r="384" spans="5:65" x14ac:dyDescent="0.3">
      <c r="E384" s="95" t="s">
        <v>3940</v>
      </c>
      <c r="F384" s="226">
        <v>52</v>
      </c>
      <c r="G384" s="227">
        <v>10</v>
      </c>
      <c r="H384" s="228">
        <v>44557</v>
      </c>
      <c r="M384" s="18" t="s">
        <v>4072</v>
      </c>
      <c r="AG384" s="7" t="s">
        <v>3939</v>
      </c>
      <c r="AH384" s="8" t="s">
        <v>4078</v>
      </c>
      <c r="AJ384" s="7" t="s">
        <v>3573</v>
      </c>
      <c r="AK384" s="8" t="s">
        <v>4078</v>
      </c>
      <c r="BC384" s="7" t="s">
        <v>3929</v>
      </c>
      <c r="BD384">
        <v>25</v>
      </c>
      <c r="BE384">
        <v>5</v>
      </c>
      <c r="BF384" s="89">
        <v>50385</v>
      </c>
      <c r="BG384" s="8" t="s">
        <v>4072</v>
      </c>
      <c r="BI384" s="7" t="s">
        <v>3956</v>
      </c>
      <c r="BJ384">
        <v>55</v>
      </c>
      <c r="BK384">
        <v>10</v>
      </c>
      <c r="BL384" s="89">
        <v>39421</v>
      </c>
      <c r="BM384" s="8" t="s">
        <v>4079</v>
      </c>
    </row>
    <row r="385" spans="5:65" x14ac:dyDescent="0.3">
      <c r="E385" s="95" t="s">
        <v>3941</v>
      </c>
      <c r="F385" s="226">
        <v>36</v>
      </c>
      <c r="G385" s="227">
        <v>3</v>
      </c>
      <c r="H385" s="228">
        <v>79376</v>
      </c>
      <c r="M385" s="18" t="s">
        <v>4074</v>
      </c>
      <c r="AG385" s="7" t="s">
        <v>3940</v>
      </c>
      <c r="AH385" s="8" t="s">
        <v>4078</v>
      </c>
      <c r="AJ385" s="7" t="s">
        <v>3575</v>
      </c>
      <c r="AK385" s="8" t="s">
        <v>4078</v>
      </c>
      <c r="BC385" s="7" t="s">
        <v>3930</v>
      </c>
      <c r="BD385">
        <v>54</v>
      </c>
      <c r="BE385">
        <v>18</v>
      </c>
      <c r="BF385" s="89">
        <v>79050</v>
      </c>
      <c r="BG385" s="8" t="s">
        <v>4073</v>
      </c>
      <c r="BI385" s="7" t="s">
        <v>3973</v>
      </c>
      <c r="BJ385">
        <v>53</v>
      </c>
      <c r="BK385">
        <v>4</v>
      </c>
      <c r="BL385" s="89">
        <v>45952</v>
      </c>
      <c r="BM385" s="8" t="s">
        <v>4079</v>
      </c>
    </row>
    <row r="386" spans="5:65" x14ac:dyDescent="0.3">
      <c r="E386" s="95" t="s">
        <v>3942</v>
      </c>
      <c r="F386" s="226">
        <v>32</v>
      </c>
      <c r="G386" s="227">
        <v>16</v>
      </c>
      <c r="H386" s="228">
        <v>40540</v>
      </c>
      <c r="M386" s="18" t="s">
        <v>4073</v>
      </c>
      <c r="AG386" s="7" t="s">
        <v>3941</v>
      </c>
      <c r="AH386" s="8" t="s">
        <v>4079</v>
      </c>
      <c r="AJ386" s="7" t="s">
        <v>3576</v>
      </c>
      <c r="AK386" s="8" t="s">
        <v>4078</v>
      </c>
      <c r="BC386" s="7" t="s">
        <v>3931</v>
      </c>
      <c r="BD386">
        <v>53</v>
      </c>
      <c r="BE386">
        <v>16</v>
      </c>
      <c r="BF386" s="89">
        <v>37623</v>
      </c>
      <c r="BG386" s="8" t="s">
        <v>4079</v>
      </c>
      <c r="BI386" s="7" t="s">
        <v>3975</v>
      </c>
      <c r="BJ386">
        <v>56</v>
      </c>
      <c r="BK386">
        <v>5</v>
      </c>
      <c r="BL386" s="89">
        <v>39667</v>
      </c>
      <c r="BM386" s="8" t="s">
        <v>4079</v>
      </c>
    </row>
    <row r="387" spans="5:65" x14ac:dyDescent="0.3">
      <c r="E387" s="95" t="s">
        <v>3943</v>
      </c>
      <c r="F387" s="226">
        <v>34</v>
      </c>
      <c r="G387" s="227">
        <v>7</v>
      </c>
      <c r="H387" s="228">
        <v>78723</v>
      </c>
      <c r="M387" s="18" t="s">
        <v>4074</v>
      </c>
      <c r="AG387" s="7" t="s">
        <v>3942</v>
      </c>
      <c r="AH387" s="8" t="s">
        <v>4072</v>
      </c>
      <c r="AJ387" s="7" t="s">
        <v>3603</v>
      </c>
      <c r="AK387" s="8" t="s">
        <v>4078</v>
      </c>
      <c r="BC387" s="7" t="s">
        <v>3932</v>
      </c>
      <c r="BD387">
        <v>28</v>
      </c>
      <c r="BE387">
        <v>19</v>
      </c>
      <c r="BF387" s="89">
        <v>82473</v>
      </c>
      <c r="BG387" s="8" t="s">
        <v>4078</v>
      </c>
      <c r="BI387" s="7" t="s">
        <v>3977</v>
      </c>
      <c r="BJ387">
        <v>51</v>
      </c>
      <c r="BK387">
        <v>5</v>
      </c>
      <c r="BL387" s="89">
        <v>43984</v>
      </c>
      <c r="BM387" s="8" t="s">
        <v>4079</v>
      </c>
    </row>
    <row r="388" spans="5:65" x14ac:dyDescent="0.3">
      <c r="E388" s="95" t="s">
        <v>3944</v>
      </c>
      <c r="F388" s="226">
        <v>55</v>
      </c>
      <c r="G388" s="227">
        <v>3</v>
      </c>
      <c r="H388" s="228">
        <v>78421</v>
      </c>
      <c r="M388" s="18" t="s">
        <v>4072</v>
      </c>
      <c r="AG388" s="7" t="s">
        <v>3943</v>
      </c>
      <c r="AH388" s="8" t="s">
        <v>4079</v>
      </c>
      <c r="AJ388" s="7" t="s">
        <v>3608</v>
      </c>
      <c r="AK388" s="8" t="s">
        <v>4078</v>
      </c>
      <c r="BC388" s="7" t="s">
        <v>3933</v>
      </c>
      <c r="BD388">
        <v>23</v>
      </c>
      <c r="BE388">
        <v>9</v>
      </c>
      <c r="BF388" s="89">
        <v>67901</v>
      </c>
      <c r="BG388" s="8" t="s">
        <v>4076</v>
      </c>
      <c r="BI388" s="7" t="s">
        <v>3993</v>
      </c>
      <c r="BJ388">
        <v>57</v>
      </c>
      <c r="BK388">
        <v>7</v>
      </c>
      <c r="BL388" s="89">
        <v>30189</v>
      </c>
      <c r="BM388" s="8" t="s">
        <v>4079</v>
      </c>
    </row>
    <row r="389" spans="5:65" x14ac:dyDescent="0.3">
      <c r="E389" s="95" t="s">
        <v>3945</v>
      </c>
      <c r="F389" s="226">
        <v>44</v>
      </c>
      <c r="G389" s="227">
        <v>21</v>
      </c>
      <c r="H389" s="228">
        <v>91683</v>
      </c>
      <c r="M389" s="18" t="s">
        <v>4071</v>
      </c>
      <c r="AG389" s="7" t="s">
        <v>3944</v>
      </c>
      <c r="AH389" s="8" t="s">
        <v>4077</v>
      </c>
      <c r="AJ389" s="7" t="s">
        <v>3624</v>
      </c>
      <c r="AK389" s="8" t="s">
        <v>4078</v>
      </c>
      <c r="BC389" s="7" t="s">
        <v>3934</v>
      </c>
      <c r="BD389">
        <v>28</v>
      </c>
      <c r="BE389">
        <v>15</v>
      </c>
      <c r="BF389" s="89">
        <v>45757</v>
      </c>
      <c r="BG389" s="8" t="s">
        <v>4071</v>
      </c>
      <c r="BI389" s="7" t="s">
        <v>3995</v>
      </c>
      <c r="BJ389">
        <v>55</v>
      </c>
      <c r="BK389">
        <v>7</v>
      </c>
      <c r="BL389" s="89">
        <v>44442</v>
      </c>
      <c r="BM389" s="8" t="s">
        <v>4079</v>
      </c>
    </row>
    <row r="390" spans="5:65" x14ac:dyDescent="0.3">
      <c r="E390" s="95" t="s">
        <v>3946</v>
      </c>
      <c r="F390" s="226">
        <v>32</v>
      </c>
      <c r="G390" s="227">
        <v>5</v>
      </c>
      <c r="H390" s="228">
        <v>83800</v>
      </c>
      <c r="M390" s="18" t="s">
        <v>4074</v>
      </c>
      <c r="AG390" s="7" t="s">
        <v>3945</v>
      </c>
      <c r="AH390" s="8" t="s">
        <v>4076</v>
      </c>
      <c r="AJ390" s="7" t="s">
        <v>3634</v>
      </c>
      <c r="AK390" s="8" t="s">
        <v>4078</v>
      </c>
      <c r="BC390" s="7" t="s">
        <v>3935</v>
      </c>
      <c r="BD390">
        <v>21</v>
      </c>
      <c r="BE390">
        <v>4</v>
      </c>
      <c r="BF390" s="89">
        <v>43384</v>
      </c>
      <c r="BG390" s="8" t="s">
        <v>4072</v>
      </c>
      <c r="BI390" s="7" t="s">
        <v>4003</v>
      </c>
      <c r="BJ390">
        <v>48</v>
      </c>
      <c r="BK390">
        <v>4</v>
      </c>
      <c r="BL390" s="89">
        <v>46568</v>
      </c>
      <c r="BM390" s="8" t="s">
        <v>4079</v>
      </c>
    </row>
    <row r="391" spans="5:65" x14ac:dyDescent="0.3">
      <c r="E391" s="95" t="s">
        <v>3947</v>
      </c>
      <c r="F391" s="226">
        <v>52</v>
      </c>
      <c r="G391" s="227">
        <v>7</v>
      </c>
      <c r="H391" s="228">
        <v>30878</v>
      </c>
      <c r="M391" s="18" t="s">
        <v>4072</v>
      </c>
      <c r="AG391" s="7" t="s">
        <v>3946</v>
      </c>
      <c r="AH391" s="8" t="s">
        <v>4079</v>
      </c>
      <c r="AJ391" s="7" t="s">
        <v>3641</v>
      </c>
      <c r="AK391" s="8" t="s">
        <v>4078</v>
      </c>
      <c r="BC391" s="7" t="s">
        <v>3936</v>
      </c>
      <c r="BD391">
        <v>46</v>
      </c>
      <c r="BE391">
        <v>18</v>
      </c>
      <c r="BF391" s="89">
        <v>81036</v>
      </c>
      <c r="BG391" s="8" t="s">
        <v>4073</v>
      </c>
      <c r="BI391" s="7" t="s">
        <v>4005</v>
      </c>
      <c r="BJ391">
        <v>54</v>
      </c>
      <c r="BK391">
        <v>7</v>
      </c>
      <c r="BL391" s="89">
        <v>33567</v>
      </c>
      <c r="BM391" s="8" t="s">
        <v>4079</v>
      </c>
    </row>
    <row r="392" spans="5:65" x14ac:dyDescent="0.3">
      <c r="E392" s="95" t="s">
        <v>3948</v>
      </c>
      <c r="F392" s="226">
        <v>30</v>
      </c>
      <c r="G392" s="227">
        <v>15</v>
      </c>
      <c r="H392" s="228">
        <v>80052</v>
      </c>
      <c r="M392" s="18" t="s">
        <v>4073</v>
      </c>
      <c r="AG392" s="7" t="s">
        <v>3947</v>
      </c>
      <c r="AH392" s="8" t="s">
        <v>4078</v>
      </c>
      <c r="AJ392" s="7" t="s">
        <v>3649</v>
      </c>
      <c r="AK392" s="8" t="s">
        <v>4078</v>
      </c>
      <c r="BC392" s="7" t="s">
        <v>3937</v>
      </c>
      <c r="BD392">
        <v>53</v>
      </c>
      <c r="BE392">
        <v>14</v>
      </c>
      <c r="BF392" s="89">
        <v>32973</v>
      </c>
      <c r="BG392" s="8" t="s">
        <v>4079</v>
      </c>
      <c r="BI392" s="7" t="s">
        <v>4017</v>
      </c>
      <c r="BJ392">
        <v>57</v>
      </c>
      <c r="BK392">
        <v>7</v>
      </c>
      <c r="BL392" s="89">
        <v>49838</v>
      </c>
      <c r="BM392" s="8" t="s">
        <v>4079</v>
      </c>
    </row>
    <row r="393" spans="5:65" x14ac:dyDescent="0.3">
      <c r="E393" s="95" t="s">
        <v>3949</v>
      </c>
      <c r="F393" s="226">
        <v>49</v>
      </c>
      <c r="G393" s="227">
        <v>21</v>
      </c>
      <c r="H393" s="228">
        <v>41260</v>
      </c>
      <c r="M393" s="18" t="s">
        <v>4071</v>
      </c>
      <c r="AG393" s="7" t="s">
        <v>3948</v>
      </c>
      <c r="AH393" s="8" t="s">
        <v>4073</v>
      </c>
      <c r="AJ393" s="7" t="s">
        <v>3669</v>
      </c>
      <c r="AK393" s="8" t="s">
        <v>4078</v>
      </c>
      <c r="BC393" s="7" t="s">
        <v>3938</v>
      </c>
      <c r="BD393">
        <v>36</v>
      </c>
      <c r="BE393">
        <v>17</v>
      </c>
      <c r="BF393" s="89">
        <v>40338</v>
      </c>
      <c r="BG393" s="8" t="s">
        <v>4071</v>
      </c>
      <c r="BI393" s="7" t="s">
        <v>4024</v>
      </c>
      <c r="BJ393">
        <v>53</v>
      </c>
      <c r="BK393">
        <v>4</v>
      </c>
      <c r="BL393" s="89">
        <v>49719</v>
      </c>
      <c r="BM393" s="8" t="s">
        <v>4079</v>
      </c>
    </row>
    <row r="394" spans="5:65" x14ac:dyDescent="0.3">
      <c r="E394" s="95" t="s">
        <v>3950</v>
      </c>
      <c r="F394" s="226">
        <v>49</v>
      </c>
      <c r="G394" s="227">
        <v>17</v>
      </c>
      <c r="H394" s="228">
        <v>89818</v>
      </c>
      <c r="M394" s="18" t="s">
        <v>4071</v>
      </c>
      <c r="AG394" s="7" t="s">
        <v>3949</v>
      </c>
      <c r="AH394" s="8" t="s">
        <v>4071</v>
      </c>
      <c r="AJ394" s="7" t="s">
        <v>3679</v>
      </c>
      <c r="AK394" s="8" t="s">
        <v>4078</v>
      </c>
      <c r="BC394" s="7" t="s">
        <v>3939</v>
      </c>
      <c r="BD394">
        <v>53</v>
      </c>
      <c r="BE394">
        <v>5</v>
      </c>
      <c r="BF394" s="89">
        <v>46049</v>
      </c>
      <c r="BG394" s="8" t="s">
        <v>4074</v>
      </c>
      <c r="BI394" s="7" t="s">
        <v>4028</v>
      </c>
      <c r="BJ394">
        <v>54</v>
      </c>
      <c r="BK394">
        <v>9</v>
      </c>
      <c r="BL394" s="89">
        <v>36037</v>
      </c>
      <c r="BM394" s="8" t="s">
        <v>4079</v>
      </c>
    </row>
    <row r="395" spans="5:65" x14ac:dyDescent="0.3">
      <c r="E395" s="95" t="s">
        <v>3951</v>
      </c>
      <c r="F395" s="226">
        <v>53</v>
      </c>
      <c r="G395" s="227">
        <v>9</v>
      </c>
      <c r="H395" s="228">
        <v>38182</v>
      </c>
      <c r="M395" s="18" t="s">
        <v>4072</v>
      </c>
      <c r="AG395" s="7" t="s">
        <v>3950</v>
      </c>
      <c r="AH395" s="8" t="s">
        <v>4076</v>
      </c>
      <c r="AJ395" s="7" t="s">
        <v>3690</v>
      </c>
      <c r="AK395" s="8" t="s">
        <v>4078</v>
      </c>
      <c r="BC395" s="7" t="s">
        <v>3940</v>
      </c>
      <c r="BD395">
        <v>52</v>
      </c>
      <c r="BE395">
        <v>10</v>
      </c>
      <c r="BF395" s="89">
        <v>44557</v>
      </c>
      <c r="BG395" s="8" t="s">
        <v>4074</v>
      </c>
      <c r="BI395" s="7" t="s">
        <v>4030</v>
      </c>
      <c r="BJ395">
        <v>53</v>
      </c>
      <c r="BK395">
        <v>7</v>
      </c>
      <c r="BL395" s="89">
        <v>52661</v>
      </c>
      <c r="BM395" s="8" t="s">
        <v>4079</v>
      </c>
    </row>
    <row r="396" spans="5:65" x14ac:dyDescent="0.3">
      <c r="E396" s="95" t="s">
        <v>3952</v>
      </c>
      <c r="F396" s="226">
        <v>19</v>
      </c>
      <c r="G396" s="227">
        <v>15</v>
      </c>
      <c r="H396" s="228">
        <v>81385</v>
      </c>
      <c r="M396" s="18" t="s">
        <v>4073</v>
      </c>
      <c r="AG396" s="7" t="s">
        <v>3951</v>
      </c>
      <c r="AH396" s="8" t="s">
        <v>4078</v>
      </c>
      <c r="AJ396" s="7" t="s">
        <v>3722</v>
      </c>
      <c r="AK396" s="8" t="s">
        <v>4078</v>
      </c>
      <c r="BC396" s="7" t="s">
        <v>3941</v>
      </c>
      <c r="BD396">
        <v>36</v>
      </c>
      <c r="BE396">
        <v>3</v>
      </c>
      <c r="BF396" s="89">
        <v>79376</v>
      </c>
      <c r="BG396" s="8" t="s">
        <v>4076</v>
      </c>
      <c r="BI396" s="7" t="s">
        <v>4046</v>
      </c>
      <c r="BJ396">
        <v>54</v>
      </c>
      <c r="BK396">
        <v>6</v>
      </c>
      <c r="BL396" s="89">
        <v>38584</v>
      </c>
      <c r="BM396" s="8" t="s">
        <v>4079</v>
      </c>
    </row>
    <row r="397" spans="5:65" x14ac:dyDescent="0.3">
      <c r="E397" s="95" t="s">
        <v>3953</v>
      </c>
      <c r="F397" s="226">
        <v>54</v>
      </c>
      <c r="G397" s="227">
        <v>7</v>
      </c>
      <c r="H397" s="228">
        <v>70469</v>
      </c>
      <c r="M397" s="18" t="s">
        <v>4072</v>
      </c>
      <c r="AG397" s="7" t="s">
        <v>3952</v>
      </c>
      <c r="AH397" s="8" t="s">
        <v>4073</v>
      </c>
      <c r="AJ397" s="7" t="s">
        <v>3723</v>
      </c>
      <c r="AK397" s="8" t="s">
        <v>4078</v>
      </c>
      <c r="BC397" s="7" t="s">
        <v>3942</v>
      </c>
      <c r="BD397">
        <v>32</v>
      </c>
      <c r="BE397">
        <v>16</v>
      </c>
      <c r="BF397" s="89">
        <v>40540</v>
      </c>
      <c r="BG397" s="8" t="s">
        <v>4071</v>
      </c>
      <c r="BI397" s="7" t="s">
        <v>4047</v>
      </c>
      <c r="BJ397">
        <v>47</v>
      </c>
      <c r="BK397">
        <v>8</v>
      </c>
      <c r="BL397" s="89">
        <v>53150</v>
      </c>
      <c r="BM397" s="8" t="s">
        <v>4079</v>
      </c>
    </row>
    <row r="398" spans="5:65" x14ac:dyDescent="0.3">
      <c r="E398" s="95" t="s">
        <v>3954</v>
      </c>
      <c r="F398" s="226">
        <v>54</v>
      </c>
      <c r="G398" s="227">
        <v>19</v>
      </c>
      <c r="H398" s="228">
        <v>76342</v>
      </c>
      <c r="M398" s="18" t="s">
        <v>4071</v>
      </c>
      <c r="AG398" s="7" t="s">
        <v>3953</v>
      </c>
      <c r="AH398" s="8" t="s">
        <v>4077</v>
      </c>
      <c r="AJ398" s="7" t="s">
        <v>3727</v>
      </c>
      <c r="AK398" s="8" t="s">
        <v>4078</v>
      </c>
      <c r="BC398" s="7" t="s">
        <v>3943</v>
      </c>
      <c r="BD398">
        <v>34</v>
      </c>
      <c r="BE398">
        <v>7</v>
      </c>
      <c r="BF398" s="89">
        <v>78723</v>
      </c>
      <c r="BG398" s="8" t="s">
        <v>4076</v>
      </c>
      <c r="BI398" s="7" t="s">
        <v>4048</v>
      </c>
      <c r="BJ398">
        <v>50</v>
      </c>
      <c r="BK398">
        <v>7</v>
      </c>
      <c r="BL398" s="89">
        <v>44334</v>
      </c>
      <c r="BM398" s="8" t="s">
        <v>4079</v>
      </c>
    </row>
    <row r="399" spans="5:65" x14ac:dyDescent="0.3">
      <c r="E399" s="95" t="s">
        <v>3955</v>
      </c>
      <c r="F399" s="226">
        <v>26</v>
      </c>
      <c r="G399" s="227">
        <v>17</v>
      </c>
      <c r="H399" s="228">
        <v>90447</v>
      </c>
      <c r="M399" s="18" t="s">
        <v>4073</v>
      </c>
      <c r="AG399" s="7" t="s">
        <v>3954</v>
      </c>
      <c r="AH399" s="8" t="s">
        <v>4076</v>
      </c>
      <c r="AJ399" s="7" t="s">
        <v>3729</v>
      </c>
      <c r="AK399" s="8" t="s">
        <v>4078</v>
      </c>
      <c r="BC399" s="7" t="s">
        <v>3944</v>
      </c>
      <c r="BD399">
        <v>55</v>
      </c>
      <c r="BE399">
        <v>3</v>
      </c>
      <c r="BF399" s="89">
        <v>78421</v>
      </c>
      <c r="BG399" s="8" t="s">
        <v>4077</v>
      </c>
      <c r="BI399" s="7" t="s">
        <v>4049</v>
      </c>
      <c r="BJ399">
        <v>52</v>
      </c>
      <c r="BK399">
        <v>7</v>
      </c>
      <c r="BL399" s="89">
        <v>42157</v>
      </c>
      <c r="BM399" s="8" t="s">
        <v>4079</v>
      </c>
    </row>
    <row r="400" spans="5:65" x14ac:dyDescent="0.3">
      <c r="E400" s="95" t="s">
        <v>3956</v>
      </c>
      <c r="F400" s="226">
        <v>55</v>
      </c>
      <c r="G400" s="227">
        <v>10</v>
      </c>
      <c r="H400" s="228">
        <v>39421</v>
      </c>
      <c r="M400" s="18" t="s">
        <v>4072</v>
      </c>
      <c r="AG400" s="7" t="s">
        <v>3955</v>
      </c>
      <c r="AH400" s="8" t="s">
        <v>4073</v>
      </c>
      <c r="AJ400" s="7" t="s">
        <v>3736</v>
      </c>
      <c r="AK400" s="8" t="s">
        <v>4078</v>
      </c>
      <c r="BC400" s="7" t="s">
        <v>3945</v>
      </c>
      <c r="BD400">
        <v>44</v>
      </c>
      <c r="BE400">
        <v>21</v>
      </c>
      <c r="BF400" s="89">
        <v>91683</v>
      </c>
      <c r="BG400" s="8" t="s">
        <v>4073</v>
      </c>
      <c r="BI400" s="7" t="s">
        <v>4050</v>
      </c>
      <c r="BJ400">
        <v>46</v>
      </c>
      <c r="BK400">
        <v>3</v>
      </c>
      <c r="BL400" s="89">
        <v>32009</v>
      </c>
      <c r="BM400" s="8" t="s">
        <v>4079</v>
      </c>
    </row>
    <row r="401" spans="5:65" x14ac:dyDescent="0.3">
      <c r="E401" s="95" t="s">
        <v>3957</v>
      </c>
      <c r="F401" s="226">
        <v>22</v>
      </c>
      <c r="G401" s="227">
        <v>5</v>
      </c>
      <c r="H401" s="228">
        <v>73658</v>
      </c>
      <c r="M401" s="18" t="s">
        <v>4074</v>
      </c>
      <c r="AG401" s="7" t="s">
        <v>3956</v>
      </c>
      <c r="AH401" s="8" t="s">
        <v>4078</v>
      </c>
      <c r="AJ401" s="7" t="s">
        <v>3770</v>
      </c>
      <c r="AK401" s="8" t="s">
        <v>4078</v>
      </c>
      <c r="BC401" s="7" t="s">
        <v>3946</v>
      </c>
      <c r="BD401">
        <v>32</v>
      </c>
      <c r="BE401">
        <v>5</v>
      </c>
      <c r="BF401" s="89">
        <v>83800</v>
      </c>
      <c r="BG401" s="8" t="s">
        <v>4076</v>
      </c>
      <c r="BI401" s="7" t="s">
        <v>3573</v>
      </c>
      <c r="BJ401">
        <v>29</v>
      </c>
      <c r="BK401">
        <v>20</v>
      </c>
      <c r="BL401" s="89">
        <v>81027</v>
      </c>
      <c r="BM401" s="8" t="s">
        <v>4078</v>
      </c>
    </row>
    <row r="402" spans="5:65" x14ac:dyDescent="0.3">
      <c r="E402" s="95" t="s">
        <v>3958</v>
      </c>
      <c r="F402" s="226">
        <v>28</v>
      </c>
      <c r="G402" s="227">
        <v>5</v>
      </c>
      <c r="H402" s="228">
        <v>82959</v>
      </c>
      <c r="M402" s="18" t="s">
        <v>4074</v>
      </c>
      <c r="AG402" s="7" t="s">
        <v>3957</v>
      </c>
      <c r="AH402" s="8" t="s">
        <v>4079</v>
      </c>
      <c r="AJ402" s="7" t="s">
        <v>3778</v>
      </c>
      <c r="AK402" s="8" t="s">
        <v>4078</v>
      </c>
      <c r="BC402" s="7" t="s">
        <v>3947</v>
      </c>
      <c r="BD402">
        <v>52</v>
      </c>
      <c r="BE402">
        <v>7</v>
      </c>
      <c r="BF402" s="89">
        <v>30878</v>
      </c>
      <c r="BG402" s="8" t="s">
        <v>4074</v>
      </c>
      <c r="BI402" s="7" t="s">
        <v>3575</v>
      </c>
      <c r="BJ402">
        <v>27</v>
      </c>
      <c r="BK402">
        <v>23</v>
      </c>
      <c r="BL402" s="89">
        <v>81587</v>
      </c>
      <c r="BM402" s="8" t="s">
        <v>4078</v>
      </c>
    </row>
    <row r="403" spans="5:65" x14ac:dyDescent="0.3">
      <c r="E403" s="95" t="s">
        <v>3959</v>
      </c>
      <c r="F403" s="226">
        <v>28</v>
      </c>
      <c r="G403" s="227">
        <v>18</v>
      </c>
      <c r="H403" s="228">
        <v>71225</v>
      </c>
      <c r="M403" s="18" t="s">
        <v>4073</v>
      </c>
      <c r="AG403" s="7" t="s">
        <v>3958</v>
      </c>
      <c r="AH403" s="8" t="s">
        <v>4079</v>
      </c>
      <c r="AJ403" s="7" t="s">
        <v>3780</v>
      </c>
      <c r="AK403" s="8" t="s">
        <v>4078</v>
      </c>
      <c r="BC403" s="7" t="s">
        <v>3948</v>
      </c>
      <c r="BD403">
        <v>30</v>
      </c>
      <c r="BE403">
        <v>15</v>
      </c>
      <c r="BF403" s="89">
        <v>80052</v>
      </c>
      <c r="BG403" s="8" t="s">
        <v>4078</v>
      </c>
      <c r="BI403" s="7" t="s">
        <v>3576</v>
      </c>
      <c r="BJ403">
        <v>28</v>
      </c>
      <c r="BK403">
        <v>19</v>
      </c>
      <c r="BL403" s="89">
        <v>83505</v>
      </c>
      <c r="BM403" s="8" t="s">
        <v>4078</v>
      </c>
    </row>
    <row r="404" spans="5:65" x14ac:dyDescent="0.3">
      <c r="E404" s="95" t="s">
        <v>3960</v>
      </c>
      <c r="F404" s="226">
        <v>25</v>
      </c>
      <c r="G404" s="227">
        <v>3</v>
      </c>
      <c r="H404" s="228">
        <v>41505</v>
      </c>
      <c r="M404" s="18" t="s">
        <v>4074</v>
      </c>
      <c r="AG404" s="7" t="s">
        <v>3959</v>
      </c>
      <c r="AH404" s="8" t="s">
        <v>4073</v>
      </c>
      <c r="AJ404" s="7" t="s">
        <v>3783</v>
      </c>
      <c r="AK404" s="8" t="s">
        <v>4078</v>
      </c>
      <c r="BC404" s="7" t="s">
        <v>3949</v>
      </c>
      <c r="BD404">
        <v>49</v>
      </c>
      <c r="BE404">
        <v>21</v>
      </c>
      <c r="BF404" s="89">
        <v>41260</v>
      </c>
      <c r="BG404" s="8" t="s">
        <v>4079</v>
      </c>
      <c r="BI404" s="7" t="s">
        <v>3603</v>
      </c>
      <c r="BJ404">
        <v>26</v>
      </c>
      <c r="BK404">
        <v>17</v>
      </c>
      <c r="BL404" s="89">
        <v>80220</v>
      </c>
      <c r="BM404" s="8" t="s">
        <v>4078</v>
      </c>
    </row>
    <row r="405" spans="5:65" x14ac:dyDescent="0.3">
      <c r="E405" s="95" t="s">
        <v>3961</v>
      </c>
      <c r="F405" s="226">
        <v>53</v>
      </c>
      <c r="G405" s="227">
        <v>17</v>
      </c>
      <c r="H405" s="228">
        <v>41678</v>
      </c>
      <c r="M405" s="18" t="s">
        <v>4071</v>
      </c>
      <c r="AG405" s="7" t="s">
        <v>3960</v>
      </c>
      <c r="AH405" s="8" t="s">
        <v>4074</v>
      </c>
      <c r="AJ405" s="7" t="s">
        <v>3785</v>
      </c>
      <c r="AK405" s="8" t="s">
        <v>4078</v>
      </c>
      <c r="BC405" s="7" t="s">
        <v>3950</v>
      </c>
      <c r="BD405">
        <v>49</v>
      </c>
      <c r="BE405">
        <v>17</v>
      </c>
      <c r="BF405" s="89">
        <v>89818</v>
      </c>
      <c r="BG405" s="8" t="s">
        <v>4073</v>
      </c>
      <c r="BI405" s="7" t="s">
        <v>3608</v>
      </c>
      <c r="BJ405">
        <v>30</v>
      </c>
      <c r="BK405">
        <v>17</v>
      </c>
      <c r="BL405" s="89">
        <v>78309</v>
      </c>
      <c r="BM405" s="8" t="s">
        <v>4078</v>
      </c>
    </row>
    <row r="406" spans="5:65" x14ac:dyDescent="0.3">
      <c r="E406" s="95" t="s">
        <v>3962</v>
      </c>
      <c r="F406" s="226">
        <v>54</v>
      </c>
      <c r="G406" s="227">
        <v>20</v>
      </c>
      <c r="H406" s="228">
        <v>54874</v>
      </c>
      <c r="M406" s="18" t="s">
        <v>4071</v>
      </c>
      <c r="AG406" s="7" t="s">
        <v>3961</v>
      </c>
      <c r="AH406" s="8" t="s">
        <v>4071</v>
      </c>
      <c r="AJ406" s="7" t="s">
        <v>3793</v>
      </c>
      <c r="AK406" s="8" t="s">
        <v>4078</v>
      </c>
      <c r="BC406" s="7" t="s">
        <v>3951</v>
      </c>
      <c r="BD406">
        <v>53</v>
      </c>
      <c r="BE406">
        <v>9</v>
      </c>
      <c r="BF406" s="89">
        <v>38182</v>
      </c>
      <c r="BG406" s="8" t="s">
        <v>4074</v>
      </c>
      <c r="BI406" s="7" t="s">
        <v>3624</v>
      </c>
      <c r="BJ406">
        <v>23</v>
      </c>
      <c r="BK406">
        <v>19</v>
      </c>
      <c r="BL406" s="89">
        <v>66471</v>
      </c>
      <c r="BM406" s="8" t="s">
        <v>4078</v>
      </c>
    </row>
    <row r="407" spans="5:65" x14ac:dyDescent="0.3">
      <c r="E407" s="95" t="s">
        <v>3963</v>
      </c>
      <c r="F407" s="226">
        <v>51</v>
      </c>
      <c r="G407" s="227">
        <v>17</v>
      </c>
      <c r="H407" s="228">
        <v>60031</v>
      </c>
      <c r="M407" s="18" t="s">
        <v>4071</v>
      </c>
      <c r="AG407" s="7" t="s">
        <v>3962</v>
      </c>
      <c r="AH407" s="8" t="s">
        <v>4071</v>
      </c>
      <c r="AJ407" s="7" t="s">
        <v>3794</v>
      </c>
      <c r="AK407" s="8" t="s">
        <v>4078</v>
      </c>
      <c r="BC407" s="7" t="s">
        <v>3952</v>
      </c>
      <c r="BD407">
        <v>19</v>
      </c>
      <c r="BE407">
        <v>15</v>
      </c>
      <c r="BF407" s="89">
        <v>81385</v>
      </c>
      <c r="BG407" s="8" t="s">
        <v>4078</v>
      </c>
      <c r="BI407" s="7" t="s">
        <v>3634</v>
      </c>
      <c r="BJ407">
        <v>25</v>
      </c>
      <c r="BK407">
        <v>17</v>
      </c>
      <c r="BL407" s="89">
        <v>82038</v>
      </c>
      <c r="BM407" s="8" t="s">
        <v>4078</v>
      </c>
    </row>
    <row r="408" spans="5:65" x14ac:dyDescent="0.3">
      <c r="E408" s="95" t="s">
        <v>3964</v>
      </c>
      <c r="F408" s="226">
        <v>48</v>
      </c>
      <c r="G408" s="227">
        <v>4</v>
      </c>
      <c r="H408" s="228">
        <v>83974</v>
      </c>
      <c r="M408" s="18" t="s">
        <v>4072</v>
      </c>
      <c r="AG408" s="7" t="s">
        <v>3963</v>
      </c>
      <c r="AH408" s="8" t="s">
        <v>4076</v>
      </c>
      <c r="AJ408" s="7" t="s">
        <v>3805</v>
      </c>
      <c r="AK408" s="8" t="s">
        <v>4078</v>
      </c>
      <c r="BC408" s="7" t="s">
        <v>3953</v>
      </c>
      <c r="BD408">
        <v>54</v>
      </c>
      <c r="BE408">
        <v>7</v>
      </c>
      <c r="BF408" s="89">
        <v>70469</v>
      </c>
      <c r="BG408" s="8" t="s">
        <v>4077</v>
      </c>
      <c r="BI408" s="7" t="s">
        <v>3641</v>
      </c>
      <c r="BJ408">
        <v>28</v>
      </c>
      <c r="BK408">
        <v>16</v>
      </c>
      <c r="BL408" s="89">
        <v>77079</v>
      </c>
      <c r="BM408" s="8" t="s">
        <v>4078</v>
      </c>
    </row>
    <row r="409" spans="5:65" x14ac:dyDescent="0.3">
      <c r="E409" s="95" t="s">
        <v>3965</v>
      </c>
      <c r="F409" s="226">
        <v>26</v>
      </c>
      <c r="G409" s="227">
        <v>6</v>
      </c>
      <c r="H409" s="228">
        <v>78311</v>
      </c>
      <c r="M409" s="18" t="s">
        <v>4074</v>
      </c>
      <c r="AG409" s="7" t="s">
        <v>3964</v>
      </c>
      <c r="AH409" s="8" t="s">
        <v>4077</v>
      </c>
      <c r="AJ409" s="7" t="s">
        <v>3818</v>
      </c>
      <c r="AK409" s="8" t="s">
        <v>4078</v>
      </c>
      <c r="BC409" s="7" t="s">
        <v>3954</v>
      </c>
      <c r="BD409">
        <v>54</v>
      </c>
      <c r="BE409">
        <v>19</v>
      </c>
      <c r="BF409" s="89">
        <v>76342</v>
      </c>
      <c r="BG409" s="8" t="s">
        <v>4073</v>
      </c>
      <c r="BI409" s="7" t="s">
        <v>3649</v>
      </c>
      <c r="BJ409">
        <v>28</v>
      </c>
      <c r="BK409">
        <v>16</v>
      </c>
      <c r="BL409" s="89">
        <v>87120</v>
      </c>
      <c r="BM409" s="8" t="s">
        <v>4078</v>
      </c>
    </row>
    <row r="410" spans="5:65" x14ac:dyDescent="0.3">
      <c r="E410" s="95" t="s">
        <v>3966</v>
      </c>
      <c r="F410" s="226">
        <v>30</v>
      </c>
      <c r="G410" s="227">
        <v>22</v>
      </c>
      <c r="H410" s="228">
        <v>33502</v>
      </c>
      <c r="M410" s="18" t="s">
        <v>4073</v>
      </c>
      <c r="AG410" s="7" t="s">
        <v>3965</v>
      </c>
      <c r="AH410" s="8" t="s">
        <v>4079</v>
      </c>
      <c r="AJ410" s="7" t="s">
        <v>3826</v>
      </c>
      <c r="AK410" s="8" t="s">
        <v>4078</v>
      </c>
      <c r="BC410" s="7" t="s">
        <v>3955</v>
      </c>
      <c r="BD410">
        <v>26</v>
      </c>
      <c r="BE410">
        <v>17</v>
      </c>
      <c r="BF410" s="89">
        <v>90447</v>
      </c>
      <c r="BG410" s="8" t="s">
        <v>4078</v>
      </c>
      <c r="BI410" s="7" t="s">
        <v>3669</v>
      </c>
      <c r="BJ410">
        <v>32</v>
      </c>
      <c r="BK410">
        <v>16</v>
      </c>
      <c r="BL410" s="89">
        <v>84281</v>
      </c>
      <c r="BM410" s="8" t="s">
        <v>4078</v>
      </c>
    </row>
    <row r="411" spans="5:65" x14ac:dyDescent="0.3">
      <c r="E411" s="95" t="s">
        <v>3967</v>
      </c>
      <c r="F411" s="226">
        <v>48</v>
      </c>
      <c r="G411" s="227">
        <v>17</v>
      </c>
      <c r="H411" s="228">
        <v>77675</v>
      </c>
      <c r="M411" s="18" t="s">
        <v>4071</v>
      </c>
      <c r="AG411" s="7" t="s">
        <v>3966</v>
      </c>
      <c r="AH411" s="8" t="s">
        <v>4072</v>
      </c>
      <c r="AJ411" s="7" t="s">
        <v>3833</v>
      </c>
      <c r="AK411" s="8" t="s">
        <v>4078</v>
      </c>
      <c r="BC411" s="7" t="s">
        <v>3956</v>
      </c>
      <c r="BD411">
        <v>55</v>
      </c>
      <c r="BE411">
        <v>10</v>
      </c>
      <c r="BF411" s="89">
        <v>39421</v>
      </c>
      <c r="BG411" s="8" t="s">
        <v>4074</v>
      </c>
      <c r="BI411" s="7" t="s">
        <v>3679</v>
      </c>
      <c r="BJ411">
        <v>30</v>
      </c>
      <c r="BK411">
        <v>19</v>
      </c>
      <c r="BL411" s="89">
        <v>71824</v>
      </c>
      <c r="BM411" s="8" t="s">
        <v>4078</v>
      </c>
    </row>
    <row r="412" spans="5:65" x14ac:dyDescent="0.3">
      <c r="E412" s="95" t="s">
        <v>3968</v>
      </c>
      <c r="F412" s="226">
        <v>52</v>
      </c>
      <c r="G412" s="227">
        <v>18</v>
      </c>
      <c r="H412" s="228">
        <v>44391</v>
      </c>
      <c r="M412" s="18" t="s">
        <v>4071</v>
      </c>
      <c r="AG412" s="7" t="s">
        <v>3967</v>
      </c>
      <c r="AH412" s="8" t="s">
        <v>4076</v>
      </c>
      <c r="AJ412" s="7" t="s">
        <v>3835</v>
      </c>
      <c r="AK412" s="8" t="s">
        <v>4078</v>
      </c>
      <c r="BC412" s="7" t="s">
        <v>3957</v>
      </c>
      <c r="BD412">
        <v>22</v>
      </c>
      <c r="BE412">
        <v>5</v>
      </c>
      <c r="BF412" s="89">
        <v>73658</v>
      </c>
      <c r="BG412" s="8" t="s">
        <v>4076</v>
      </c>
      <c r="BI412" s="7" t="s">
        <v>3690</v>
      </c>
      <c r="BJ412">
        <v>31</v>
      </c>
      <c r="BK412">
        <v>15</v>
      </c>
      <c r="BL412" s="89">
        <v>71896</v>
      </c>
      <c r="BM412" s="8" t="s">
        <v>4078</v>
      </c>
    </row>
    <row r="413" spans="5:65" x14ac:dyDescent="0.3">
      <c r="E413" s="95" t="s">
        <v>3969</v>
      </c>
      <c r="F413" s="226">
        <v>53</v>
      </c>
      <c r="G413" s="227">
        <v>6</v>
      </c>
      <c r="H413" s="228">
        <v>82604</v>
      </c>
      <c r="M413" s="18" t="s">
        <v>4072</v>
      </c>
      <c r="AG413" s="7" t="s">
        <v>3968</v>
      </c>
      <c r="AH413" s="8" t="s">
        <v>4071</v>
      </c>
      <c r="AJ413" s="7" t="s">
        <v>3843</v>
      </c>
      <c r="AK413" s="8" t="s">
        <v>4078</v>
      </c>
      <c r="BC413" s="7" t="s">
        <v>3958</v>
      </c>
      <c r="BD413">
        <v>28</v>
      </c>
      <c r="BE413">
        <v>5</v>
      </c>
      <c r="BF413" s="89">
        <v>82959</v>
      </c>
      <c r="BG413" s="8" t="s">
        <v>4076</v>
      </c>
      <c r="BI413" s="7" t="s">
        <v>3722</v>
      </c>
      <c r="BJ413">
        <v>29</v>
      </c>
      <c r="BK413">
        <v>23</v>
      </c>
      <c r="BL413" s="89">
        <v>76663</v>
      </c>
      <c r="BM413" s="8" t="s">
        <v>4078</v>
      </c>
    </row>
    <row r="414" spans="5:65" x14ac:dyDescent="0.3">
      <c r="E414" s="95" t="s">
        <v>3970</v>
      </c>
      <c r="F414" s="226">
        <v>27</v>
      </c>
      <c r="G414" s="227">
        <v>14</v>
      </c>
      <c r="H414" s="228">
        <v>29950</v>
      </c>
      <c r="M414" s="18" t="s">
        <v>4073</v>
      </c>
      <c r="AG414" s="7" t="s">
        <v>3969</v>
      </c>
      <c r="AH414" s="8" t="s">
        <v>4077</v>
      </c>
      <c r="AJ414" s="7" t="s">
        <v>3853</v>
      </c>
      <c r="AK414" s="8" t="s">
        <v>4078</v>
      </c>
      <c r="BC414" s="7" t="s">
        <v>3959</v>
      </c>
      <c r="BD414">
        <v>28</v>
      </c>
      <c r="BE414">
        <v>18</v>
      </c>
      <c r="BF414" s="89">
        <v>71225</v>
      </c>
      <c r="BG414" s="8" t="s">
        <v>4078</v>
      </c>
      <c r="BI414" s="7" t="s">
        <v>3723</v>
      </c>
      <c r="BJ414">
        <v>31</v>
      </c>
      <c r="BK414">
        <v>19</v>
      </c>
      <c r="BL414" s="89">
        <v>83081</v>
      </c>
      <c r="BM414" s="8" t="s">
        <v>4078</v>
      </c>
    </row>
    <row r="415" spans="5:65" x14ac:dyDescent="0.3">
      <c r="E415" s="95" t="s">
        <v>3971</v>
      </c>
      <c r="F415" s="226">
        <v>55</v>
      </c>
      <c r="G415" s="227">
        <v>19</v>
      </c>
      <c r="H415" s="228">
        <v>81005</v>
      </c>
      <c r="M415" s="18" t="s">
        <v>4071</v>
      </c>
      <c r="AG415" s="7" t="s">
        <v>3970</v>
      </c>
      <c r="AH415" s="8" t="s">
        <v>4072</v>
      </c>
      <c r="AJ415" s="7" t="s">
        <v>3863</v>
      </c>
      <c r="AK415" s="8" t="s">
        <v>4078</v>
      </c>
      <c r="BC415" s="7" t="s">
        <v>3960</v>
      </c>
      <c r="BD415">
        <v>25</v>
      </c>
      <c r="BE415">
        <v>3</v>
      </c>
      <c r="BF415" s="89">
        <v>41505</v>
      </c>
      <c r="BG415" s="8" t="s">
        <v>4072</v>
      </c>
      <c r="BI415" s="7" t="s">
        <v>3727</v>
      </c>
      <c r="BJ415">
        <v>27</v>
      </c>
      <c r="BK415">
        <v>20</v>
      </c>
      <c r="BL415" s="89">
        <v>84231</v>
      </c>
      <c r="BM415" s="8" t="s">
        <v>4078</v>
      </c>
    </row>
    <row r="416" spans="5:65" x14ac:dyDescent="0.3">
      <c r="E416" s="95" t="s">
        <v>3972</v>
      </c>
      <c r="F416" s="226">
        <v>26</v>
      </c>
      <c r="G416" s="227">
        <v>7</v>
      </c>
      <c r="H416" s="228">
        <v>54820</v>
      </c>
      <c r="M416" s="18" t="s">
        <v>4074</v>
      </c>
      <c r="AG416" s="7" t="s">
        <v>3971</v>
      </c>
      <c r="AH416" s="8" t="s">
        <v>4076</v>
      </c>
      <c r="AJ416" s="7" t="s">
        <v>3864</v>
      </c>
      <c r="AK416" s="8" t="s">
        <v>4078</v>
      </c>
      <c r="BC416" s="7" t="s">
        <v>3961</v>
      </c>
      <c r="BD416">
        <v>53</v>
      </c>
      <c r="BE416">
        <v>17</v>
      </c>
      <c r="BF416" s="89">
        <v>41678</v>
      </c>
      <c r="BG416" s="8" t="s">
        <v>4079</v>
      </c>
      <c r="BI416" s="7" t="s">
        <v>3729</v>
      </c>
      <c r="BJ416">
        <v>25</v>
      </c>
      <c r="BK416">
        <v>21</v>
      </c>
      <c r="BL416" s="89">
        <v>76320</v>
      </c>
      <c r="BM416" s="8" t="s">
        <v>4078</v>
      </c>
    </row>
    <row r="417" spans="5:65" x14ac:dyDescent="0.3">
      <c r="E417" s="95" t="s">
        <v>3973</v>
      </c>
      <c r="F417" s="226">
        <v>53</v>
      </c>
      <c r="G417" s="227">
        <v>4</v>
      </c>
      <c r="H417" s="228">
        <v>45952</v>
      </c>
      <c r="M417" s="18" t="s">
        <v>4072</v>
      </c>
      <c r="AG417" s="7" t="s">
        <v>3972</v>
      </c>
      <c r="AH417" s="8" t="s">
        <v>4074</v>
      </c>
      <c r="AJ417" s="7" t="s">
        <v>3895</v>
      </c>
      <c r="AK417" s="8" t="s">
        <v>4078</v>
      </c>
      <c r="BC417" s="7" t="s">
        <v>3962</v>
      </c>
      <c r="BD417">
        <v>54</v>
      </c>
      <c r="BE417">
        <v>20</v>
      </c>
      <c r="BF417" s="89">
        <v>54874</v>
      </c>
      <c r="BG417" s="8" t="s">
        <v>4079</v>
      </c>
      <c r="BI417" s="7" t="s">
        <v>3736</v>
      </c>
      <c r="BJ417">
        <v>28</v>
      </c>
      <c r="BK417">
        <v>20</v>
      </c>
      <c r="BL417" s="89">
        <v>80700</v>
      </c>
      <c r="BM417" s="8" t="s">
        <v>4078</v>
      </c>
    </row>
    <row r="418" spans="5:65" x14ac:dyDescent="0.3">
      <c r="E418" s="95" t="s">
        <v>3974</v>
      </c>
      <c r="F418" s="226">
        <v>33</v>
      </c>
      <c r="G418" s="227">
        <v>6</v>
      </c>
      <c r="H418" s="228">
        <v>51707</v>
      </c>
      <c r="M418" s="18" t="s">
        <v>4074</v>
      </c>
      <c r="AG418" s="7" t="s">
        <v>3973</v>
      </c>
      <c r="AH418" s="8" t="s">
        <v>4078</v>
      </c>
      <c r="AJ418" s="7" t="s">
        <v>3898</v>
      </c>
      <c r="AK418" s="8" t="s">
        <v>4078</v>
      </c>
      <c r="BC418" s="7" t="s">
        <v>3963</v>
      </c>
      <c r="BD418">
        <v>51</v>
      </c>
      <c r="BE418">
        <v>17</v>
      </c>
      <c r="BF418" s="89">
        <v>60031</v>
      </c>
      <c r="BG418" s="8" t="s">
        <v>4073</v>
      </c>
      <c r="BI418" s="7" t="s">
        <v>3770</v>
      </c>
      <c r="BJ418">
        <v>28</v>
      </c>
      <c r="BK418">
        <v>22</v>
      </c>
      <c r="BL418" s="89">
        <v>76925</v>
      </c>
      <c r="BM418" s="8" t="s">
        <v>4078</v>
      </c>
    </row>
    <row r="419" spans="5:65" x14ac:dyDescent="0.3">
      <c r="E419" s="95" t="s">
        <v>3975</v>
      </c>
      <c r="F419" s="226">
        <v>56</v>
      </c>
      <c r="G419" s="227">
        <v>5</v>
      </c>
      <c r="H419" s="228">
        <v>39667</v>
      </c>
      <c r="M419" s="18" t="s">
        <v>4072</v>
      </c>
      <c r="AG419" s="7" t="s">
        <v>3974</v>
      </c>
      <c r="AH419" s="8" t="s">
        <v>4074</v>
      </c>
      <c r="AJ419" s="7" t="s">
        <v>3905</v>
      </c>
      <c r="AK419" s="8" t="s">
        <v>4078</v>
      </c>
      <c r="BC419" s="7" t="s">
        <v>3964</v>
      </c>
      <c r="BD419">
        <v>48</v>
      </c>
      <c r="BE419">
        <v>4</v>
      </c>
      <c r="BF419" s="89">
        <v>83974</v>
      </c>
      <c r="BG419" s="8" t="s">
        <v>4077</v>
      </c>
      <c r="BI419" s="7" t="s">
        <v>3778</v>
      </c>
      <c r="BJ419">
        <v>29</v>
      </c>
      <c r="BK419">
        <v>16</v>
      </c>
      <c r="BL419" s="89">
        <v>85430</v>
      </c>
      <c r="BM419" s="8" t="s">
        <v>4078</v>
      </c>
    </row>
    <row r="420" spans="5:65" x14ac:dyDescent="0.3">
      <c r="E420" s="95" t="s">
        <v>3976</v>
      </c>
      <c r="F420" s="226">
        <v>29</v>
      </c>
      <c r="G420" s="227">
        <v>6</v>
      </c>
      <c r="H420" s="228">
        <v>35009</v>
      </c>
      <c r="M420" s="18" t="s">
        <v>4074</v>
      </c>
      <c r="AG420" s="7" t="s">
        <v>3975</v>
      </c>
      <c r="AH420" s="8" t="s">
        <v>4078</v>
      </c>
      <c r="AJ420" s="7" t="s">
        <v>3906</v>
      </c>
      <c r="AK420" s="8" t="s">
        <v>4078</v>
      </c>
      <c r="BC420" s="7" t="s">
        <v>3965</v>
      </c>
      <c r="BD420">
        <v>26</v>
      </c>
      <c r="BE420">
        <v>6</v>
      </c>
      <c r="BF420" s="89">
        <v>78311</v>
      </c>
      <c r="BG420" s="8" t="s">
        <v>4076</v>
      </c>
      <c r="BI420" s="7" t="s">
        <v>3780</v>
      </c>
      <c r="BJ420">
        <v>26</v>
      </c>
      <c r="BK420">
        <v>19</v>
      </c>
      <c r="BL420" s="89">
        <v>77187</v>
      </c>
      <c r="BM420" s="8" t="s">
        <v>4078</v>
      </c>
    </row>
    <row r="421" spans="5:65" x14ac:dyDescent="0.3">
      <c r="E421" s="95" t="s">
        <v>3977</v>
      </c>
      <c r="F421" s="226">
        <v>51</v>
      </c>
      <c r="G421" s="227">
        <v>5</v>
      </c>
      <c r="H421" s="228">
        <v>43984</v>
      </c>
      <c r="M421" s="18" t="s">
        <v>4072</v>
      </c>
      <c r="AG421" s="7" t="s">
        <v>3976</v>
      </c>
      <c r="AH421" s="8" t="s">
        <v>4074</v>
      </c>
      <c r="AJ421" s="7" t="s">
        <v>3915</v>
      </c>
      <c r="AK421" s="8" t="s">
        <v>4078</v>
      </c>
      <c r="BC421" s="7" t="s">
        <v>3966</v>
      </c>
      <c r="BD421">
        <v>30</v>
      </c>
      <c r="BE421">
        <v>22</v>
      </c>
      <c r="BF421" s="89">
        <v>33502</v>
      </c>
      <c r="BG421" s="8" t="s">
        <v>4071</v>
      </c>
      <c r="BI421" s="7" t="s">
        <v>3783</v>
      </c>
      <c r="BJ421">
        <v>25</v>
      </c>
      <c r="BK421">
        <v>18</v>
      </c>
      <c r="BL421" s="89">
        <v>67240</v>
      </c>
      <c r="BM421" s="8" t="s">
        <v>4078</v>
      </c>
    </row>
    <row r="422" spans="5:65" x14ac:dyDescent="0.3">
      <c r="E422" s="95" t="s">
        <v>3978</v>
      </c>
      <c r="F422" s="226">
        <v>29</v>
      </c>
      <c r="G422" s="227">
        <v>4</v>
      </c>
      <c r="H422" s="228">
        <v>76058</v>
      </c>
      <c r="M422" s="18" t="s">
        <v>4074</v>
      </c>
      <c r="AG422" s="7" t="s">
        <v>3977</v>
      </c>
      <c r="AH422" s="8" t="s">
        <v>4078</v>
      </c>
      <c r="AJ422" s="7" t="s">
        <v>3932</v>
      </c>
      <c r="AK422" s="8" t="s">
        <v>4078</v>
      </c>
      <c r="BC422" s="7" t="s">
        <v>3967</v>
      </c>
      <c r="BD422">
        <v>48</v>
      </c>
      <c r="BE422">
        <v>17</v>
      </c>
      <c r="BF422" s="89">
        <v>77675</v>
      </c>
      <c r="BG422" s="8" t="s">
        <v>4073</v>
      </c>
      <c r="BI422" s="7" t="s">
        <v>3785</v>
      </c>
      <c r="BJ422">
        <v>26</v>
      </c>
      <c r="BK422">
        <v>16</v>
      </c>
      <c r="BL422" s="89">
        <v>83135</v>
      </c>
      <c r="BM422" s="8" t="s">
        <v>4078</v>
      </c>
    </row>
    <row r="423" spans="5:65" x14ac:dyDescent="0.3">
      <c r="E423" s="95" t="s">
        <v>3979</v>
      </c>
      <c r="F423" s="226">
        <v>31</v>
      </c>
      <c r="G423" s="227">
        <v>8</v>
      </c>
      <c r="H423" s="228">
        <v>69077</v>
      </c>
      <c r="M423" s="18" t="s">
        <v>4074</v>
      </c>
      <c r="AG423" s="7" t="s">
        <v>3978</v>
      </c>
      <c r="AH423" s="8" t="s">
        <v>4079</v>
      </c>
      <c r="AJ423" s="7" t="s">
        <v>3948</v>
      </c>
      <c r="AK423" s="8" t="s">
        <v>4078</v>
      </c>
      <c r="BC423" s="7" t="s">
        <v>3968</v>
      </c>
      <c r="BD423">
        <v>52</v>
      </c>
      <c r="BE423">
        <v>18</v>
      </c>
      <c r="BF423" s="89">
        <v>44391</v>
      </c>
      <c r="BG423" s="8" t="s">
        <v>4079</v>
      </c>
      <c r="BI423" s="7" t="s">
        <v>3793</v>
      </c>
      <c r="BJ423">
        <v>34</v>
      </c>
      <c r="BK423">
        <v>20</v>
      </c>
      <c r="BL423" s="89">
        <v>75602</v>
      </c>
      <c r="BM423" s="8" t="s">
        <v>4078</v>
      </c>
    </row>
    <row r="424" spans="5:65" x14ac:dyDescent="0.3">
      <c r="E424" s="95" t="s">
        <v>3980</v>
      </c>
      <c r="F424" s="226">
        <v>30</v>
      </c>
      <c r="G424" s="227">
        <v>19</v>
      </c>
      <c r="H424" s="228">
        <v>34765</v>
      </c>
      <c r="M424" s="18" t="s">
        <v>4073</v>
      </c>
      <c r="AG424" s="7" t="s">
        <v>3979</v>
      </c>
      <c r="AH424" s="8" t="s">
        <v>4079</v>
      </c>
      <c r="AJ424" s="7" t="s">
        <v>3952</v>
      </c>
      <c r="AK424" s="8" t="s">
        <v>4078</v>
      </c>
      <c r="BC424" s="7" t="s">
        <v>3969</v>
      </c>
      <c r="BD424">
        <v>53</v>
      </c>
      <c r="BE424">
        <v>6</v>
      </c>
      <c r="BF424" s="89">
        <v>82604</v>
      </c>
      <c r="BG424" s="8" t="s">
        <v>4077</v>
      </c>
      <c r="BI424" s="7" t="s">
        <v>3794</v>
      </c>
      <c r="BJ424">
        <v>33</v>
      </c>
      <c r="BK424">
        <v>21</v>
      </c>
      <c r="BL424" s="89">
        <v>76506</v>
      </c>
      <c r="BM424" s="8" t="s">
        <v>4078</v>
      </c>
    </row>
    <row r="425" spans="5:65" x14ac:dyDescent="0.3">
      <c r="E425" s="95" t="s">
        <v>3981</v>
      </c>
      <c r="F425" s="226">
        <v>28</v>
      </c>
      <c r="G425" s="227">
        <v>16</v>
      </c>
      <c r="H425" s="228">
        <v>43912</v>
      </c>
      <c r="M425" s="18" t="s">
        <v>4073</v>
      </c>
      <c r="AG425" s="7" t="s">
        <v>3980</v>
      </c>
      <c r="AH425" s="8" t="s">
        <v>4072</v>
      </c>
      <c r="AJ425" s="7" t="s">
        <v>3955</v>
      </c>
      <c r="AK425" s="8" t="s">
        <v>4078</v>
      </c>
      <c r="BC425" s="7" t="s">
        <v>3970</v>
      </c>
      <c r="BD425">
        <v>27</v>
      </c>
      <c r="BE425">
        <v>14</v>
      </c>
      <c r="BF425" s="89">
        <v>29950</v>
      </c>
      <c r="BG425" s="8" t="s">
        <v>4071</v>
      </c>
      <c r="BI425" s="7" t="s">
        <v>3805</v>
      </c>
      <c r="BJ425">
        <v>29</v>
      </c>
      <c r="BK425">
        <v>16</v>
      </c>
      <c r="BL425" s="89">
        <v>84200</v>
      </c>
      <c r="BM425" s="8" t="s">
        <v>4078</v>
      </c>
    </row>
    <row r="426" spans="5:65" x14ac:dyDescent="0.3">
      <c r="E426" s="95" t="s">
        <v>3982</v>
      </c>
      <c r="F426" s="226">
        <v>21</v>
      </c>
      <c r="G426" s="227">
        <v>8</v>
      </c>
      <c r="H426" s="228">
        <v>41593</v>
      </c>
      <c r="M426" s="18" t="s">
        <v>4074</v>
      </c>
      <c r="AG426" s="7" t="s">
        <v>3981</v>
      </c>
      <c r="AH426" s="8" t="s">
        <v>4072</v>
      </c>
      <c r="AJ426" s="7" t="s">
        <v>3959</v>
      </c>
      <c r="AK426" s="8" t="s">
        <v>4078</v>
      </c>
      <c r="BC426" s="7" t="s">
        <v>3971</v>
      </c>
      <c r="BD426">
        <v>55</v>
      </c>
      <c r="BE426">
        <v>19</v>
      </c>
      <c r="BF426" s="89">
        <v>81005</v>
      </c>
      <c r="BG426" s="8" t="s">
        <v>4073</v>
      </c>
      <c r="BI426" s="7" t="s">
        <v>3818</v>
      </c>
      <c r="BJ426">
        <v>29</v>
      </c>
      <c r="BK426">
        <v>16</v>
      </c>
      <c r="BL426" s="89">
        <v>81376</v>
      </c>
      <c r="BM426" s="8" t="s">
        <v>4078</v>
      </c>
    </row>
    <row r="427" spans="5:65" x14ac:dyDescent="0.3">
      <c r="E427" s="95" t="s">
        <v>3983</v>
      </c>
      <c r="F427" s="226">
        <v>45</v>
      </c>
      <c r="G427" s="227">
        <v>17</v>
      </c>
      <c r="H427" s="228">
        <v>85871</v>
      </c>
      <c r="M427" s="18" t="s">
        <v>4071</v>
      </c>
      <c r="AG427" s="7" t="s">
        <v>3982</v>
      </c>
      <c r="AH427" s="8" t="s">
        <v>4074</v>
      </c>
      <c r="AJ427" s="7" t="s">
        <v>3987</v>
      </c>
      <c r="AK427" s="8" t="s">
        <v>4078</v>
      </c>
      <c r="BC427" s="7" t="s">
        <v>3972</v>
      </c>
      <c r="BD427">
        <v>26</v>
      </c>
      <c r="BE427">
        <v>7</v>
      </c>
      <c r="BF427" s="89">
        <v>54820</v>
      </c>
      <c r="BG427" s="8" t="s">
        <v>4072</v>
      </c>
      <c r="BI427" s="7" t="s">
        <v>3826</v>
      </c>
      <c r="BJ427">
        <v>29</v>
      </c>
      <c r="BK427">
        <v>17</v>
      </c>
      <c r="BL427" s="89">
        <v>72457</v>
      </c>
      <c r="BM427" s="8" t="s">
        <v>4078</v>
      </c>
    </row>
    <row r="428" spans="5:65" x14ac:dyDescent="0.3">
      <c r="E428" s="95" t="s">
        <v>3984</v>
      </c>
      <c r="F428" s="226">
        <v>53</v>
      </c>
      <c r="G428" s="227">
        <v>6</v>
      </c>
      <c r="H428" s="228">
        <v>73098</v>
      </c>
      <c r="M428" s="18" t="s">
        <v>4072</v>
      </c>
      <c r="AG428" s="7" t="s">
        <v>3983</v>
      </c>
      <c r="AH428" s="8" t="s">
        <v>4076</v>
      </c>
      <c r="AJ428" s="7" t="s">
        <v>3997</v>
      </c>
      <c r="AK428" s="8" t="s">
        <v>4078</v>
      </c>
      <c r="BC428" s="7" t="s">
        <v>3973</v>
      </c>
      <c r="BD428">
        <v>53</v>
      </c>
      <c r="BE428">
        <v>4</v>
      </c>
      <c r="BF428" s="89">
        <v>45952</v>
      </c>
      <c r="BG428" s="8" t="s">
        <v>4074</v>
      </c>
      <c r="BI428" s="7" t="s">
        <v>3833</v>
      </c>
      <c r="BJ428">
        <v>24</v>
      </c>
      <c r="BK428">
        <v>18</v>
      </c>
      <c r="BL428" s="89">
        <v>91270</v>
      </c>
      <c r="BM428" s="8" t="s">
        <v>4078</v>
      </c>
    </row>
    <row r="429" spans="5:65" x14ac:dyDescent="0.3">
      <c r="E429" s="95" t="s">
        <v>3985</v>
      </c>
      <c r="F429" s="226">
        <v>55</v>
      </c>
      <c r="G429" s="227">
        <v>18</v>
      </c>
      <c r="H429" s="228">
        <v>47643</v>
      </c>
      <c r="M429" s="18" t="s">
        <v>4071</v>
      </c>
      <c r="AG429" s="7" t="s">
        <v>3984</v>
      </c>
      <c r="AH429" s="8" t="s">
        <v>4077</v>
      </c>
      <c r="AJ429" s="7" t="s">
        <v>4007</v>
      </c>
      <c r="AK429" s="8" t="s">
        <v>4078</v>
      </c>
      <c r="BC429" s="7" t="s">
        <v>3974</v>
      </c>
      <c r="BD429">
        <v>33</v>
      </c>
      <c r="BE429">
        <v>6</v>
      </c>
      <c r="BF429" s="89">
        <v>51707</v>
      </c>
      <c r="BG429" s="8" t="s">
        <v>4072</v>
      </c>
      <c r="BI429" s="7" t="s">
        <v>3835</v>
      </c>
      <c r="BJ429">
        <v>24</v>
      </c>
      <c r="BK429">
        <v>17</v>
      </c>
      <c r="BL429" s="89">
        <v>87179</v>
      </c>
      <c r="BM429" s="8" t="s">
        <v>4078</v>
      </c>
    </row>
    <row r="430" spans="5:65" x14ac:dyDescent="0.3">
      <c r="E430" s="95" t="s">
        <v>3986</v>
      </c>
      <c r="F430" s="226">
        <v>52</v>
      </c>
      <c r="G430" s="227">
        <v>17</v>
      </c>
      <c r="H430" s="228">
        <v>41897</v>
      </c>
      <c r="M430" s="18" t="s">
        <v>4071</v>
      </c>
      <c r="AG430" s="7" t="s">
        <v>3985</v>
      </c>
      <c r="AH430" s="8" t="s">
        <v>4071</v>
      </c>
      <c r="AJ430" s="7" t="s">
        <v>4025</v>
      </c>
      <c r="AK430" s="8" t="s">
        <v>4078</v>
      </c>
      <c r="BC430" s="7" t="s">
        <v>3975</v>
      </c>
      <c r="BD430">
        <v>56</v>
      </c>
      <c r="BE430">
        <v>5</v>
      </c>
      <c r="BF430" s="89">
        <v>39667</v>
      </c>
      <c r="BG430" s="8" t="s">
        <v>4074</v>
      </c>
      <c r="BI430" s="7" t="s">
        <v>3843</v>
      </c>
      <c r="BJ430">
        <v>28</v>
      </c>
      <c r="BK430">
        <v>20</v>
      </c>
      <c r="BL430" s="89">
        <v>82278</v>
      </c>
      <c r="BM430" s="8" t="s">
        <v>4078</v>
      </c>
    </row>
    <row r="431" spans="5:65" x14ac:dyDescent="0.3">
      <c r="E431" s="95" t="s">
        <v>3987</v>
      </c>
      <c r="F431" s="226">
        <v>23</v>
      </c>
      <c r="G431" s="227">
        <v>21</v>
      </c>
      <c r="H431" s="228">
        <v>78576</v>
      </c>
      <c r="M431" s="18" t="s">
        <v>4073</v>
      </c>
      <c r="AG431" s="7" t="s">
        <v>3986</v>
      </c>
      <c r="AH431" s="8" t="s">
        <v>4071</v>
      </c>
      <c r="AJ431" s="7" t="s">
        <v>4035</v>
      </c>
      <c r="AK431" s="8" t="s">
        <v>4078</v>
      </c>
      <c r="BC431" s="7" t="s">
        <v>3976</v>
      </c>
      <c r="BD431">
        <v>29</v>
      </c>
      <c r="BE431">
        <v>6</v>
      </c>
      <c r="BF431" s="89">
        <v>35009</v>
      </c>
      <c r="BG431" s="8" t="s">
        <v>4072</v>
      </c>
      <c r="BI431" s="7" t="s">
        <v>3853</v>
      </c>
      <c r="BJ431">
        <v>25</v>
      </c>
      <c r="BK431">
        <v>19</v>
      </c>
      <c r="BL431" s="89">
        <v>69176</v>
      </c>
      <c r="BM431" s="8" t="s">
        <v>4078</v>
      </c>
    </row>
    <row r="432" spans="5:65" x14ac:dyDescent="0.3">
      <c r="E432" s="95" t="s">
        <v>3988</v>
      </c>
      <c r="F432" s="226">
        <v>33</v>
      </c>
      <c r="G432" s="227">
        <v>18</v>
      </c>
      <c r="H432" s="228">
        <v>46262</v>
      </c>
      <c r="M432" s="18" t="s">
        <v>4073</v>
      </c>
      <c r="AG432" s="7" t="s">
        <v>3987</v>
      </c>
      <c r="AH432" s="8" t="s">
        <v>4073</v>
      </c>
      <c r="AJ432" s="7" t="s">
        <v>4042</v>
      </c>
      <c r="AK432" s="8" t="s">
        <v>4078</v>
      </c>
      <c r="BC432" s="7" t="s">
        <v>3977</v>
      </c>
      <c r="BD432">
        <v>51</v>
      </c>
      <c r="BE432">
        <v>5</v>
      </c>
      <c r="BF432" s="89">
        <v>43984</v>
      </c>
      <c r="BG432" s="8" t="s">
        <v>4074</v>
      </c>
      <c r="BI432" s="7" t="s">
        <v>3863</v>
      </c>
      <c r="BJ432">
        <v>19</v>
      </c>
      <c r="BK432">
        <v>19</v>
      </c>
      <c r="BL432" s="89">
        <v>83914</v>
      </c>
      <c r="BM432" s="8" t="s">
        <v>4078</v>
      </c>
    </row>
    <row r="433" spans="5:65" x14ac:dyDescent="0.3">
      <c r="E433" s="95" t="s">
        <v>3989</v>
      </c>
      <c r="F433" s="226">
        <v>28</v>
      </c>
      <c r="G433" s="227">
        <v>4</v>
      </c>
      <c r="H433" s="228">
        <v>74429</v>
      </c>
      <c r="M433" s="18" t="s">
        <v>4074</v>
      </c>
      <c r="AG433" s="7" t="s">
        <v>3988</v>
      </c>
      <c r="AH433" s="8" t="s">
        <v>4072</v>
      </c>
      <c r="AJ433" s="7" t="s">
        <v>4054</v>
      </c>
      <c r="AK433" s="8" t="s">
        <v>4078</v>
      </c>
      <c r="BC433" s="7" t="s">
        <v>3978</v>
      </c>
      <c r="BD433">
        <v>29</v>
      </c>
      <c r="BE433">
        <v>4</v>
      </c>
      <c r="BF433" s="89">
        <v>76058</v>
      </c>
      <c r="BG433" s="8" t="s">
        <v>4076</v>
      </c>
      <c r="BI433" s="7" t="s">
        <v>3864</v>
      </c>
      <c r="BJ433">
        <v>32</v>
      </c>
      <c r="BK433">
        <v>20</v>
      </c>
      <c r="BL433" s="89">
        <v>73869</v>
      </c>
      <c r="BM433" s="8" t="s">
        <v>4078</v>
      </c>
    </row>
    <row r="434" spans="5:65" x14ac:dyDescent="0.3">
      <c r="E434" s="95" t="s">
        <v>3990</v>
      </c>
      <c r="F434" s="226">
        <v>52</v>
      </c>
      <c r="G434" s="227">
        <v>5</v>
      </c>
      <c r="H434" s="228">
        <v>76822</v>
      </c>
      <c r="M434" s="18" t="s">
        <v>4072</v>
      </c>
      <c r="AG434" s="7" t="s">
        <v>3989</v>
      </c>
      <c r="AH434" s="8" t="s">
        <v>4079</v>
      </c>
      <c r="AJ434" s="7" t="s">
        <v>4060</v>
      </c>
      <c r="AK434" s="8" t="s">
        <v>4078</v>
      </c>
      <c r="BC434" s="7" t="s">
        <v>3979</v>
      </c>
      <c r="BD434">
        <v>31</v>
      </c>
      <c r="BE434">
        <v>8</v>
      </c>
      <c r="BF434" s="89">
        <v>69077</v>
      </c>
      <c r="BG434" s="8" t="s">
        <v>4076</v>
      </c>
      <c r="BI434" s="7" t="s">
        <v>3895</v>
      </c>
      <c r="BJ434">
        <v>21</v>
      </c>
      <c r="BK434">
        <v>15</v>
      </c>
      <c r="BL434" s="89">
        <v>74733</v>
      </c>
      <c r="BM434" s="8" t="s">
        <v>4078</v>
      </c>
    </row>
    <row r="435" spans="5:65" x14ac:dyDescent="0.3">
      <c r="E435" s="95" t="s">
        <v>3991</v>
      </c>
      <c r="F435" s="226">
        <v>30</v>
      </c>
      <c r="G435" s="227">
        <v>20</v>
      </c>
      <c r="H435" s="228">
        <v>43885</v>
      </c>
      <c r="M435" s="18" t="s">
        <v>4073</v>
      </c>
      <c r="AG435" s="7" t="s">
        <v>3990</v>
      </c>
      <c r="AH435" s="8" t="s">
        <v>4077</v>
      </c>
      <c r="AJ435" s="7" t="s">
        <v>3581</v>
      </c>
      <c r="AK435" s="8" t="s">
        <v>4076</v>
      </c>
      <c r="BC435" s="7" t="s">
        <v>3980</v>
      </c>
      <c r="BD435">
        <v>30</v>
      </c>
      <c r="BE435">
        <v>19</v>
      </c>
      <c r="BF435" s="89">
        <v>34765</v>
      </c>
      <c r="BG435" s="8" t="s">
        <v>4071</v>
      </c>
      <c r="BI435" s="7" t="s">
        <v>3898</v>
      </c>
      <c r="BJ435">
        <v>28</v>
      </c>
      <c r="BK435">
        <v>17</v>
      </c>
      <c r="BL435" s="89">
        <v>82956</v>
      </c>
      <c r="BM435" s="8" t="s">
        <v>4078</v>
      </c>
    </row>
    <row r="436" spans="5:65" x14ac:dyDescent="0.3">
      <c r="E436" s="95" t="s">
        <v>3992</v>
      </c>
      <c r="F436" s="226">
        <v>51</v>
      </c>
      <c r="G436" s="227">
        <v>4</v>
      </c>
      <c r="H436" s="228">
        <v>77817</v>
      </c>
      <c r="M436" s="18" t="s">
        <v>4072</v>
      </c>
      <c r="AG436" s="7" t="s">
        <v>3991</v>
      </c>
      <c r="AH436" s="8" t="s">
        <v>4072</v>
      </c>
      <c r="AJ436" s="7" t="s">
        <v>3582</v>
      </c>
      <c r="AK436" s="8" t="s">
        <v>4076</v>
      </c>
      <c r="BC436" s="7" t="s">
        <v>3981</v>
      </c>
      <c r="BD436">
        <v>28</v>
      </c>
      <c r="BE436">
        <v>16</v>
      </c>
      <c r="BF436" s="89">
        <v>43912</v>
      </c>
      <c r="BG436" s="8" t="s">
        <v>4071</v>
      </c>
      <c r="BI436" s="7" t="s">
        <v>3905</v>
      </c>
      <c r="BJ436">
        <v>29</v>
      </c>
      <c r="BK436">
        <v>20</v>
      </c>
      <c r="BL436" s="89">
        <v>65601</v>
      </c>
      <c r="BM436" s="8" t="s">
        <v>4078</v>
      </c>
    </row>
    <row r="437" spans="5:65" x14ac:dyDescent="0.3">
      <c r="E437" s="95" t="s">
        <v>3993</v>
      </c>
      <c r="F437" s="226">
        <v>57</v>
      </c>
      <c r="G437" s="227">
        <v>7</v>
      </c>
      <c r="H437" s="228">
        <v>30189</v>
      </c>
      <c r="M437" s="18" t="s">
        <v>4072</v>
      </c>
      <c r="AG437" s="7" t="s">
        <v>3992</v>
      </c>
      <c r="AH437" s="8" t="s">
        <v>4077</v>
      </c>
      <c r="AJ437" s="7" t="s">
        <v>3602</v>
      </c>
      <c r="AK437" s="8" t="s">
        <v>4076</v>
      </c>
      <c r="BC437" s="7" t="s">
        <v>3982</v>
      </c>
      <c r="BD437">
        <v>21</v>
      </c>
      <c r="BE437">
        <v>8</v>
      </c>
      <c r="BF437" s="89">
        <v>41593</v>
      </c>
      <c r="BG437" s="8" t="s">
        <v>4072</v>
      </c>
      <c r="BI437" s="7" t="s">
        <v>3906</v>
      </c>
      <c r="BJ437">
        <v>29</v>
      </c>
      <c r="BK437">
        <v>19</v>
      </c>
      <c r="BL437" s="89">
        <v>84521</v>
      </c>
      <c r="BM437" s="8" t="s">
        <v>4078</v>
      </c>
    </row>
    <row r="438" spans="5:65" x14ac:dyDescent="0.3">
      <c r="E438" s="95" t="s">
        <v>3994</v>
      </c>
      <c r="F438" s="226">
        <v>28</v>
      </c>
      <c r="G438" s="227">
        <v>9</v>
      </c>
      <c r="H438" s="228">
        <v>74679</v>
      </c>
      <c r="M438" s="18" t="s">
        <v>4074</v>
      </c>
      <c r="AG438" s="7" t="s">
        <v>3993</v>
      </c>
      <c r="AH438" s="8" t="s">
        <v>4078</v>
      </c>
      <c r="AJ438" s="7" t="s">
        <v>3609</v>
      </c>
      <c r="AK438" s="8" t="s">
        <v>4076</v>
      </c>
      <c r="BC438" s="7" t="s">
        <v>3983</v>
      </c>
      <c r="BD438">
        <v>45</v>
      </c>
      <c r="BE438">
        <v>17</v>
      </c>
      <c r="BF438" s="89">
        <v>85871</v>
      </c>
      <c r="BG438" s="8" t="s">
        <v>4073</v>
      </c>
      <c r="BI438" s="7" t="s">
        <v>3915</v>
      </c>
      <c r="BJ438">
        <v>34</v>
      </c>
      <c r="BK438">
        <v>18</v>
      </c>
      <c r="BL438" s="89">
        <v>81996</v>
      </c>
      <c r="BM438" s="8" t="s">
        <v>4078</v>
      </c>
    </row>
    <row r="439" spans="5:65" x14ac:dyDescent="0.3">
      <c r="E439" s="95" t="s">
        <v>3995</v>
      </c>
      <c r="F439" s="226">
        <v>55</v>
      </c>
      <c r="G439" s="227">
        <v>7</v>
      </c>
      <c r="H439" s="228">
        <v>44442</v>
      </c>
      <c r="M439" s="18" t="s">
        <v>4072</v>
      </c>
      <c r="AG439" s="7" t="s">
        <v>3994</v>
      </c>
      <c r="AH439" s="8" t="s">
        <v>4079</v>
      </c>
      <c r="AJ439" s="7" t="s">
        <v>3621</v>
      </c>
      <c r="AK439" s="8" t="s">
        <v>4076</v>
      </c>
      <c r="BC439" s="7" t="s">
        <v>3984</v>
      </c>
      <c r="BD439">
        <v>53</v>
      </c>
      <c r="BE439">
        <v>6</v>
      </c>
      <c r="BF439" s="89">
        <v>73098</v>
      </c>
      <c r="BG439" s="8" t="s">
        <v>4077</v>
      </c>
      <c r="BI439" s="7" t="s">
        <v>3932</v>
      </c>
      <c r="BJ439">
        <v>28</v>
      </c>
      <c r="BK439">
        <v>19</v>
      </c>
      <c r="BL439" s="89">
        <v>82473</v>
      </c>
      <c r="BM439" s="8" t="s">
        <v>4078</v>
      </c>
    </row>
    <row r="440" spans="5:65" x14ac:dyDescent="0.3">
      <c r="E440" s="95" t="s">
        <v>3996</v>
      </c>
      <c r="F440" s="226">
        <v>31</v>
      </c>
      <c r="G440" s="227">
        <v>20</v>
      </c>
      <c r="H440" s="228">
        <v>40878</v>
      </c>
      <c r="M440" s="18" t="s">
        <v>4073</v>
      </c>
      <c r="AG440" s="7" t="s">
        <v>3995</v>
      </c>
      <c r="AH440" s="8" t="s">
        <v>4078</v>
      </c>
      <c r="AJ440" s="7" t="s">
        <v>3630</v>
      </c>
      <c r="AK440" s="8" t="s">
        <v>4076</v>
      </c>
      <c r="BC440" s="7" t="s">
        <v>3985</v>
      </c>
      <c r="BD440">
        <v>55</v>
      </c>
      <c r="BE440">
        <v>18</v>
      </c>
      <c r="BF440" s="89">
        <v>47643</v>
      </c>
      <c r="BG440" s="8" t="s">
        <v>4079</v>
      </c>
      <c r="BI440" s="7" t="s">
        <v>3948</v>
      </c>
      <c r="BJ440">
        <v>30</v>
      </c>
      <c r="BK440">
        <v>15</v>
      </c>
      <c r="BL440" s="89">
        <v>80052</v>
      </c>
      <c r="BM440" s="8" t="s">
        <v>4078</v>
      </c>
    </row>
    <row r="441" spans="5:65" x14ac:dyDescent="0.3">
      <c r="E441" s="95" t="s">
        <v>3997</v>
      </c>
      <c r="F441" s="226">
        <v>26</v>
      </c>
      <c r="G441" s="227">
        <v>17</v>
      </c>
      <c r="H441" s="228">
        <v>61737</v>
      </c>
      <c r="M441" s="18" t="s">
        <v>4073</v>
      </c>
      <c r="AG441" s="7" t="s">
        <v>3996</v>
      </c>
      <c r="AH441" s="8" t="s">
        <v>4072</v>
      </c>
      <c r="AJ441" s="7" t="s">
        <v>3633</v>
      </c>
      <c r="AK441" s="8" t="s">
        <v>4076</v>
      </c>
      <c r="BC441" s="7" t="s">
        <v>3986</v>
      </c>
      <c r="BD441">
        <v>52</v>
      </c>
      <c r="BE441">
        <v>17</v>
      </c>
      <c r="BF441" s="89">
        <v>41897</v>
      </c>
      <c r="BG441" s="8" t="s">
        <v>4079</v>
      </c>
      <c r="BI441" s="7" t="s">
        <v>3952</v>
      </c>
      <c r="BJ441">
        <v>19</v>
      </c>
      <c r="BK441">
        <v>15</v>
      </c>
      <c r="BL441" s="89">
        <v>81385</v>
      </c>
      <c r="BM441" s="8" t="s">
        <v>4078</v>
      </c>
    </row>
    <row r="442" spans="5:65" x14ac:dyDescent="0.3">
      <c r="E442" s="95" t="s">
        <v>3998</v>
      </c>
      <c r="F442" s="226">
        <v>54</v>
      </c>
      <c r="G442" s="227">
        <v>18</v>
      </c>
      <c r="H442" s="228">
        <v>67127</v>
      </c>
      <c r="M442" s="18" t="s">
        <v>4071</v>
      </c>
      <c r="AG442" s="7" t="s">
        <v>3997</v>
      </c>
      <c r="AH442" s="8" t="s">
        <v>4073</v>
      </c>
      <c r="AJ442" s="7" t="s">
        <v>3636</v>
      </c>
      <c r="AK442" s="8" t="s">
        <v>4076</v>
      </c>
      <c r="BC442" s="7" t="s">
        <v>3987</v>
      </c>
      <c r="BD442">
        <v>23</v>
      </c>
      <c r="BE442">
        <v>21</v>
      </c>
      <c r="BF442" s="89">
        <v>78576</v>
      </c>
      <c r="BG442" s="8" t="s">
        <v>4078</v>
      </c>
      <c r="BI442" s="7" t="s">
        <v>3955</v>
      </c>
      <c r="BJ442">
        <v>26</v>
      </c>
      <c r="BK442">
        <v>17</v>
      </c>
      <c r="BL442" s="89">
        <v>90447</v>
      </c>
      <c r="BM442" s="8" t="s">
        <v>4078</v>
      </c>
    </row>
    <row r="443" spans="5:65" x14ac:dyDescent="0.3">
      <c r="E443" s="95" t="s">
        <v>3999</v>
      </c>
      <c r="F443" s="226">
        <v>31</v>
      </c>
      <c r="G443" s="227">
        <v>2</v>
      </c>
      <c r="H443" s="228">
        <v>34570</v>
      </c>
      <c r="M443" s="18" t="s">
        <v>4074</v>
      </c>
      <c r="AG443" s="7" t="s">
        <v>3998</v>
      </c>
      <c r="AH443" s="8" t="s">
        <v>4076</v>
      </c>
      <c r="AJ443" s="7" t="s">
        <v>3642</v>
      </c>
      <c r="AK443" s="8" t="s">
        <v>4076</v>
      </c>
      <c r="BC443" s="7" t="s">
        <v>3988</v>
      </c>
      <c r="BD443">
        <v>33</v>
      </c>
      <c r="BE443">
        <v>18</v>
      </c>
      <c r="BF443" s="89">
        <v>46262</v>
      </c>
      <c r="BG443" s="8" t="s">
        <v>4071</v>
      </c>
      <c r="BI443" s="7" t="s">
        <v>3959</v>
      </c>
      <c r="BJ443">
        <v>28</v>
      </c>
      <c r="BK443">
        <v>18</v>
      </c>
      <c r="BL443" s="89">
        <v>71225</v>
      </c>
      <c r="BM443" s="8" t="s">
        <v>4078</v>
      </c>
    </row>
    <row r="444" spans="5:65" x14ac:dyDescent="0.3">
      <c r="E444" s="95" t="s">
        <v>4000</v>
      </c>
      <c r="F444" s="226">
        <v>54</v>
      </c>
      <c r="G444" s="227">
        <v>23</v>
      </c>
      <c r="H444" s="228">
        <v>39579</v>
      </c>
      <c r="M444" s="18" t="s">
        <v>4071</v>
      </c>
      <c r="AG444" s="7" t="s">
        <v>3999</v>
      </c>
      <c r="AH444" s="8" t="s">
        <v>4074</v>
      </c>
      <c r="AJ444" s="7" t="s">
        <v>3646</v>
      </c>
      <c r="AK444" s="8" t="s">
        <v>4076</v>
      </c>
      <c r="BC444" s="7" t="s">
        <v>3989</v>
      </c>
      <c r="BD444">
        <v>28</v>
      </c>
      <c r="BE444">
        <v>4</v>
      </c>
      <c r="BF444" s="89">
        <v>74429</v>
      </c>
      <c r="BG444" s="8" t="s">
        <v>4076</v>
      </c>
      <c r="BI444" s="7" t="s">
        <v>3987</v>
      </c>
      <c r="BJ444">
        <v>23</v>
      </c>
      <c r="BK444">
        <v>21</v>
      </c>
      <c r="BL444" s="89">
        <v>78576</v>
      </c>
      <c r="BM444" s="8" t="s">
        <v>4078</v>
      </c>
    </row>
    <row r="445" spans="5:65" x14ac:dyDescent="0.3">
      <c r="E445" s="95" t="s">
        <v>4001</v>
      </c>
      <c r="F445" s="226">
        <v>28</v>
      </c>
      <c r="G445" s="227">
        <v>17</v>
      </c>
      <c r="H445" s="228">
        <v>46876</v>
      </c>
      <c r="M445" s="18" t="s">
        <v>4073</v>
      </c>
      <c r="AG445" s="7" t="s">
        <v>4000</v>
      </c>
      <c r="AH445" s="8" t="s">
        <v>4071</v>
      </c>
      <c r="AJ445" s="7" t="s">
        <v>3656</v>
      </c>
      <c r="AK445" s="8" t="s">
        <v>4076</v>
      </c>
      <c r="BC445" s="7" t="s">
        <v>3990</v>
      </c>
      <c r="BD445">
        <v>52</v>
      </c>
      <c r="BE445">
        <v>5</v>
      </c>
      <c r="BF445" s="89">
        <v>76822</v>
      </c>
      <c r="BG445" s="8" t="s">
        <v>4077</v>
      </c>
      <c r="BI445" s="7" t="s">
        <v>3997</v>
      </c>
      <c r="BJ445">
        <v>26</v>
      </c>
      <c r="BK445">
        <v>17</v>
      </c>
      <c r="BL445" s="89">
        <v>61737</v>
      </c>
      <c r="BM445" s="8" t="s">
        <v>4078</v>
      </c>
    </row>
    <row r="446" spans="5:65" x14ac:dyDescent="0.3">
      <c r="E446" s="95" t="s">
        <v>4002</v>
      </c>
      <c r="F446" s="226">
        <v>28</v>
      </c>
      <c r="G446" s="227">
        <v>16</v>
      </c>
      <c r="H446" s="228">
        <v>41690</v>
      </c>
      <c r="M446" s="18" t="s">
        <v>4073</v>
      </c>
      <c r="AG446" s="7" t="s">
        <v>4001</v>
      </c>
      <c r="AH446" s="8" t="s">
        <v>4072</v>
      </c>
      <c r="AJ446" s="7" t="s">
        <v>3659</v>
      </c>
      <c r="AK446" s="8" t="s">
        <v>4076</v>
      </c>
      <c r="BC446" s="7" t="s">
        <v>3991</v>
      </c>
      <c r="BD446">
        <v>30</v>
      </c>
      <c r="BE446">
        <v>20</v>
      </c>
      <c r="BF446" s="89">
        <v>43885</v>
      </c>
      <c r="BG446" s="8" t="s">
        <v>4071</v>
      </c>
      <c r="BI446" s="7" t="s">
        <v>4007</v>
      </c>
      <c r="BJ446">
        <v>29</v>
      </c>
      <c r="BK446">
        <v>17</v>
      </c>
      <c r="BL446" s="89">
        <v>76699</v>
      </c>
      <c r="BM446" s="8" t="s">
        <v>4078</v>
      </c>
    </row>
    <row r="447" spans="5:65" x14ac:dyDescent="0.3">
      <c r="E447" s="95" t="s">
        <v>4003</v>
      </c>
      <c r="F447" s="226">
        <v>48</v>
      </c>
      <c r="G447" s="227">
        <v>4</v>
      </c>
      <c r="H447" s="228">
        <v>46568</v>
      </c>
      <c r="M447" s="18" t="s">
        <v>4072</v>
      </c>
      <c r="AG447" s="7" t="s">
        <v>4002</v>
      </c>
      <c r="AH447" s="8" t="s">
        <v>4072</v>
      </c>
      <c r="AJ447" s="7" t="s">
        <v>3660</v>
      </c>
      <c r="AK447" s="8" t="s">
        <v>4076</v>
      </c>
      <c r="BC447" s="7" t="s">
        <v>3992</v>
      </c>
      <c r="BD447">
        <v>51</v>
      </c>
      <c r="BE447">
        <v>4</v>
      </c>
      <c r="BF447" s="89">
        <v>77817</v>
      </c>
      <c r="BG447" s="8" t="s">
        <v>4077</v>
      </c>
      <c r="BI447" s="7" t="s">
        <v>4025</v>
      </c>
      <c r="BJ447">
        <v>38</v>
      </c>
      <c r="BK447">
        <v>17</v>
      </c>
      <c r="BL447" s="89">
        <v>79364</v>
      </c>
      <c r="BM447" s="8" t="s">
        <v>4078</v>
      </c>
    </row>
    <row r="448" spans="5:65" x14ac:dyDescent="0.3">
      <c r="E448" s="95" t="s">
        <v>4004</v>
      </c>
      <c r="F448" s="226">
        <v>21</v>
      </c>
      <c r="G448" s="227">
        <v>14</v>
      </c>
      <c r="H448" s="228">
        <v>49682</v>
      </c>
      <c r="M448" s="18" t="s">
        <v>4073</v>
      </c>
      <c r="AG448" s="7" t="s">
        <v>4003</v>
      </c>
      <c r="AH448" s="8" t="s">
        <v>4078</v>
      </c>
      <c r="AJ448" s="7" t="s">
        <v>3665</v>
      </c>
      <c r="AK448" s="8" t="s">
        <v>4076</v>
      </c>
      <c r="BC448" s="7" t="s">
        <v>3993</v>
      </c>
      <c r="BD448">
        <v>57</v>
      </c>
      <c r="BE448">
        <v>7</v>
      </c>
      <c r="BF448" s="89">
        <v>30189</v>
      </c>
      <c r="BG448" s="8" t="s">
        <v>4074</v>
      </c>
      <c r="BI448" s="7" t="s">
        <v>4035</v>
      </c>
      <c r="BJ448">
        <v>27</v>
      </c>
      <c r="BK448">
        <v>18</v>
      </c>
      <c r="BL448" s="89">
        <v>70146</v>
      </c>
      <c r="BM448" s="8" t="s">
        <v>4078</v>
      </c>
    </row>
    <row r="449" spans="5:65" x14ac:dyDescent="0.3">
      <c r="E449" s="95" t="s">
        <v>4005</v>
      </c>
      <c r="F449" s="226">
        <v>54</v>
      </c>
      <c r="G449" s="227">
        <v>7</v>
      </c>
      <c r="H449" s="228">
        <v>33567</v>
      </c>
      <c r="M449" s="18" t="s">
        <v>4072</v>
      </c>
      <c r="AG449" s="7" t="s">
        <v>4004</v>
      </c>
      <c r="AH449" s="8" t="s">
        <v>4072</v>
      </c>
      <c r="AJ449" s="7" t="s">
        <v>3688</v>
      </c>
      <c r="AK449" s="8" t="s">
        <v>4076</v>
      </c>
      <c r="BC449" s="7" t="s">
        <v>3994</v>
      </c>
      <c r="BD449">
        <v>28</v>
      </c>
      <c r="BE449">
        <v>9</v>
      </c>
      <c r="BF449" s="89">
        <v>74679</v>
      </c>
      <c r="BG449" s="8" t="s">
        <v>4076</v>
      </c>
      <c r="BI449" s="7" t="s">
        <v>4042</v>
      </c>
      <c r="BJ449">
        <v>22</v>
      </c>
      <c r="BK449">
        <v>19</v>
      </c>
      <c r="BL449" s="89">
        <v>89252</v>
      </c>
      <c r="BM449" s="8" t="s">
        <v>4078</v>
      </c>
    </row>
    <row r="450" spans="5:65" x14ac:dyDescent="0.3">
      <c r="E450" s="95" t="s">
        <v>4006</v>
      </c>
      <c r="F450" s="226">
        <v>53</v>
      </c>
      <c r="G450" s="227">
        <v>18</v>
      </c>
      <c r="H450" s="228">
        <v>74001</v>
      </c>
      <c r="M450" s="18" t="s">
        <v>4071</v>
      </c>
      <c r="AG450" s="7" t="s">
        <v>4005</v>
      </c>
      <c r="AH450" s="8" t="s">
        <v>4078</v>
      </c>
      <c r="AJ450" s="7" t="s">
        <v>3693</v>
      </c>
      <c r="AK450" s="8" t="s">
        <v>4076</v>
      </c>
      <c r="BC450" s="7" t="s">
        <v>3995</v>
      </c>
      <c r="BD450">
        <v>55</v>
      </c>
      <c r="BE450">
        <v>7</v>
      </c>
      <c r="BF450" s="89">
        <v>44442</v>
      </c>
      <c r="BG450" s="8" t="s">
        <v>4074</v>
      </c>
      <c r="BI450" s="7" t="s">
        <v>4054</v>
      </c>
      <c r="BJ450">
        <v>24</v>
      </c>
      <c r="BK450">
        <v>22</v>
      </c>
      <c r="BL450" s="89">
        <v>87499</v>
      </c>
      <c r="BM450" s="8" t="s">
        <v>4078</v>
      </c>
    </row>
    <row r="451" spans="5:65" x14ac:dyDescent="0.3">
      <c r="E451" s="95" t="s">
        <v>4007</v>
      </c>
      <c r="F451" s="226">
        <v>29</v>
      </c>
      <c r="G451" s="227">
        <v>17</v>
      </c>
      <c r="H451" s="228">
        <v>76699</v>
      </c>
      <c r="M451" s="18" t="s">
        <v>4073</v>
      </c>
      <c r="AG451" s="7" t="s">
        <v>4006</v>
      </c>
      <c r="AH451" s="8" t="s">
        <v>4076</v>
      </c>
      <c r="AJ451" s="7" t="s">
        <v>3694</v>
      </c>
      <c r="AK451" s="8" t="s">
        <v>4076</v>
      </c>
      <c r="BC451" s="7" t="s">
        <v>3996</v>
      </c>
      <c r="BD451">
        <v>31</v>
      </c>
      <c r="BE451">
        <v>20</v>
      </c>
      <c r="BF451" s="89">
        <v>40878</v>
      </c>
      <c r="BG451" s="8" t="s">
        <v>4071</v>
      </c>
      <c r="BI451" s="7" t="s">
        <v>4060</v>
      </c>
      <c r="BJ451">
        <v>30</v>
      </c>
      <c r="BK451">
        <v>18</v>
      </c>
      <c r="BL451" s="89">
        <v>80502</v>
      </c>
      <c r="BM451" s="8" t="s">
        <v>4078</v>
      </c>
    </row>
    <row r="452" spans="5:65" x14ac:dyDescent="0.3">
      <c r="E452" s="95" t="s">
        <v>4008</v>
      </c>
      <c r="F452" s="226">
        <v>32</v>
      </c>
      <c r="G452" s="227">
        <v>3</v>
      </c>
      <c r="H452" s="228">
        <v>50625</v>
      </c>
      <c r="M452" s="18" t="s">
        <v>4074</v>
      </c>
      <c r="AG452" s="7" t="s">
        <v>4007</v>
      </c>
      <c r="AH452" s="8" t="s">
        <v>4073</v>
      </c>
      <c r="AJ452" s="7" t="s">
        <v>3697</v>
      </c>
      <c r="AK452" s="8" t="s">
        <v>4076</v>
      </c>
      <c r="BC452" s="7" t="s">
        <v>3997</v>
      </c>
      <c r="BD452">
        <v>26</v>
      </c>
      <c r="BE452">
        <v>17</v>
      </c>
      <c r="BF452" s="89">
        <v>61737</v>
      </c>
      <c r="BG452" s="8" t="s">
        <v>4078</v>
      </c>
      <c r="BI452" s="7" t="s">
        <v>3583</v>
      </c>
      <c r="BJ452">
        <v>31</v>
      </c>
      <c r="BK452">
        <v>19</v>
      </c>
      <c r="BL452" s="89">
        <v>42016</v>
      </c>
      <c r="BM452" s="8" t="s">
        <v>4076</v>
      </c>
    </row>
    <row r="453" spans="5:65" x14ac:dyDescent="0.3">
      <c r="E453" s="95" t="s">
        <v>4009</v>
      </c>
      <c r="F453" s="226">
        <v>23</v>
      </c>
      <c r="G453" s="227">
        <v>4</v>
      </c>
      <c r="H453" s="228">
        <v>36504</v>
      </c>
      <c r="M453" s="18" t="s">
        <v>4074</v>
      </c>
      <c r="AG453" s="7" t="s">
        <v>4008</v>
      </c>
      <c r="AH453" s="8" t="s">
        <v>4074</v>
      </c>
      <c r="AJ453" s="7" t="s">
        <v>3717</v>
      </c>
      <c r="AK453" s="8" t="s">
        <v>4076</v>
      </c>
      <c r="BC453" s="7" t="s">
        <v>3998</v>
      </c>
      <c r="BD453">
        <v>54</v>
      </c>
      <c r="BE453">
        <v>18</v>
      </c>
      <c r="BF453" s="89">
        <v>67127</v>
      </c>
      <c r="BG453" s="8" t="s">
        <v>4073</v>
      </c>
      <c r="BI453" s="7" t="s">
        <v>3596</v>
      </c>
      <c r="BJ453">
        <v>35</v>
      </c>
      <c r="BK453">
        <v>16</v>
      </c>
      <c r="BL453" s="89">
        <v>38721</v>
      </c>
      <c r="BM453" s="8" t="s">
        <v>4076</v>
      </c>
    </row>
    <row r="454" spans="5:65" x14ac:dyDescent="0.3">
      <c r="E454" s="95" t="s">
        <v>4010</v>
      </c>
      <c r="F454" s="226">
        <v>57</v>
      </c>
      <c r="G454" s="227">
        <v>6</v>
      </c>
      <c r="H454" s="228">
        <v>86878</v>
      </c>
      <c r="M454" s="18" t="s">
        <v>4072</v>
      </c>
      <c r="AG454" s="7" t="s">
        <v>4009</v>
      </c>
      <c r="AH454" s="8" t="s">
        <v>4074</v>
      </c>
      <c r="AJ454" s="7" t="s">
        <v>3719</v>
      </c>
      <c r="AK454" s="8" t="s">
        <v>4076</v>
      </c>
      <c r="BC454" s="7" t="s">
        <v>3999</v>
      </c>
      <c r="BD454">
        <v>31</v>
      </c>
      <c r="BE454">
        <v>2</v>
      </c>
      <c r="BF454" s="89">
        <v>34570</v>
      </c>
      <c r="BG454" s="8" t="s">
        <v>4072</v>
      </c>
      <c r="BI454" s="7" t="s">
        <v>3610</v>
      </c>
      <c r="BJ454">
        <v>31</v>
      </c>
      <c r="BK454">
        <v>21</v>
      </c>
      <c r="BL454" s="89">
        <v>44483</v>
      </c>
      <c r="BM454" s="8" t="s">
        <v>4076</v>
      </c>
    </row>
    <row r="455" spans="5:65" x14ac:dyDescent="0.3">
      <c r="E455" s="95" t="s">
        <v>4011</v>
      </c>
      <c r="F455" s="226">
        <v>26</v>
      </c>
      <c r="G455" s="227">
        <v>4</v>
      </c>
      <c r="H455" s="228">
        <v>72972</v>
      </c>
      <c r="M455" s="18" t="s">
        <v>4074</v>
      </c>
      <c r="AG455" s="7" t="s">
        <v>4010</v>
      </c>
      <c r="AH455" s="8" t="s">
        <v>4077</v>
      </c>
      <c r="AJ455" s="7" t="s">
        <v>3734</v>
      </c>
      <c r="AK455" s="8" t="s">
        <v>4076</v>
      </c>
      <c r="BC455" s="7" t="s">
        <v>4000</v>
      </c>
      <c r="BD455">
        <v>54</v>
      </c>
      <c r="BE455">
        <v>23</v>
      </c>
      <c r="BF455" s="89">
        <v>39579</v>
      </c>
      <c r="BG455" s="8" t="s">
        <v>4079</v>
      </c>
      <c r="BI455" s="7" t="s">
        <v>3629</v>
      </c>
      <c r="BJ455">
        <v>31</v>
      </c>
      <c r="BK455">
        <v>18</v>
      </c>
      <c r="BL455" s="89">
        <v>26486</v>
      </c>
      <c r="BM455" s="8" t="s">
        <v>4076</v>
      </c>
    </row>
    <row r="456" spans="5:65" x14ac:dyDescent="0.3">
      <c r="E456" s="95" t="s">
        <v>4012</v>
      </c>
      <c r="F456" s="226">
        <v>23</v>
      </c>
      <c r="G456" s="227">
        <v>18</v>
      </c>
      <c r="H456" s="228">
        <v>49406</v>
      </c>
      <c r="M456" s="18" t="s">
        <v>4073</v>
      </c>
      <c r="AG456" s="7" t="s">
        <v>4011</v>
      </c>
      <c r="AH456" s="8" t="s">
        <v>4079</v>
      </c>
      <c r="AJ456" s="7" t="s">
        <v>3737</v>
      </c>
      <c r="AK456" s="8" t="s">
        <v>4076</v>
      </c>
      <c r="BC456" s="7" t="s">
        <v>4001</v>
      </c>
      <c r="BD456">
        <v>28</v>
      </c>
      <c r="BE456">
        <v>17</v>
      </c>
      <c r="BF456" s="89">
        <v>46876</v>
      </c>
      <c r="BG456" s="8" t="s">
        <v>4071</v>
      </c>
      <c r="BI456" s="7" t="s">
        <v>3632</v>
      </c>
      <c r="BJ456">
        <v>35</v>
      </c>
      <c r="BK456">
        <v>16</v>
      </c>
      <c r="BL456" s="89">
        <v>41143</v>
      </c>
      <c r="BM456" s="8" t="s">
        <v>4076</v>
      </c>
    </row>
    <row r="457" spans="5:65" x14ac:dyDescent="0.3">
      <c r="E457" s="95" t="s">
        <v>4013</v>
      </c>
      <c r="F457" s="226">
        <v>24</v>
      </c>
      <c r="G457" s="227">
        <v>6</v>
      </c>
      <c r="H457" s="228">
        <v>75352</v>
      </c>
      <c r="M457" s="18" t="s">
        <v>4074</v>
      </c>
      <c r="AG457" s="7" t="s">
        <v>4012</v>
      </c>
      <c r="AH457" s="8" t="s">
        <v>4072</v>
      </c>
      <c r="AJ457" s="7" t="s">
        <v>3745</v>
      </c>
      <c r="AK457" s="8" t="s">
        <v>4076</v>
      </c>
      <c r="BC457" s="7" t="s">
        <v>4002</v>
      </c>
      <c r="BD457">
        <v>28</v>
      </c>
      <c r="BE457">
        <v>16</v>
      </c>
      <c r="BF457" s="89">
        <v>41690</v>
      </c>
      <c r="BG457" s="8" t="s">
        <v>4071</v>
      </c>
      <c r="BI457" s="7" t="s">
        <v>3638</v>
      </c>
      <c r="BJ457">
        <v>36</v>
      </c>
      <c r="BK457">
        <v>17</v>
      </c>
      <c r="BL457" s="89">
        <v>38424</v>
      </c>
      <c r="BM457" s="8" t="s">
        <v>4076</v>
      </c>
    </row>
    <row r="458" spans="5:65" x14ac:dyDescent="0.3">
      <c r="E458" s="95" t="s">
        <v>4014</v>
      </c>
      <c r="F458" s="226">
        <v>27</v>
      </c>
      <c r="G458" s="227">
        <v>7</v>
      </c>
      <c r="H458" s="228">
        <v>39112</v>
      </c>
      <c r="M458" s="18" t="s">
        <v>4074</v>
      </c>
      <c r="AG458" s="7" t="s">
        <v>4013</v>
      </c>
      <c r="AH458" s="8" t="s">
        <v>4079</v>
      </c>
      <c r="AJ458" s="7" t="s">
        <v>3748</v>
      </c>
      <c r="AK458" s="8" t="s">
        <v>4076</v>
      </c>
      <c r="BC458" s="7" t="s">
        <v>4003</v>
      </c>
      <c r="BD458">
        <v>48</v>
      </c>
      <c r="BE458">
        <v>4</v>
      </c>
      <c r="BF458" s="89">
        <v>46568</v>
      </c>
      <c r="BG458" s="8" t="s">
        <v>4074</v>
      </c>
      <c r="BI458" s="7" t="s">
        <v>3657</v>
      </c>
      <c r="BJ458">
        <v>30</v>
      </c>
      <c r="BK458">
        <v>21</v>
      </c>
      <c r="BL458" s="89">
        <v>42677</v>
      </c>
      <c r="BM458" s="8" t="s">
        <v>4076</v>
      </c>
    </row>
    <row r="459" spans="5:65" x14ac:dyDescent="0.3">
      <c r="E459" s="95" t="s">
        <v>4015</v>
      </c>
      <c r="F459" s="226">
        <v>57</v>
      </c>
      <c r="G459" s="227">
        <v>6</v>
      </c>
      <c r="H459" s="228">
        <v>76767</v>
      </c>
      <c r="M459" s="18" t="s">
        <v>4072</v>
      </c>
      <c r="AG459" s="7" t="s">
        <v>4014</v>
      </c>
      <c r="AH459" s="8" t="s">
        <v>4074</v>
      </c>
      <c r="AJ459" s="7" t="s">
        <v>3757</v>
      </c>
      <c r="AK459" s="8" t="s">
        <v>4076</v>
      </c>
      <c r="BC459" s="7" t="s">
        <v>4004</v>
      </c>
      <c r="BD459">
        <v>21</v>
      </c>
      <c r="BE459">
        <v>14</v>
      </c>
      <c r="BF459" s="89">
        <v>49682</v>
      </c>
      <c r="BG459" s="8" t="s">
        <v>4071</v>
      </c>
      <c r="BI459" s="7" t="s">
        <v>3663</v>
      </c>
      <c r="BJ459">
        <v>25</v>
      </c>
      <c r="BK459">
        <v>20</v>
      </c>
      <c r="BL459" s="89">
        <v>27941</v>
      </c>
      <c r="BM459" s="8" t="s">
        <v>4076</v>
      </c>
    </row>
    <row r="460" spans="5:65" x14ac:dyDescent="0.3">
      <c r="E460" s="95" t="s">
        <v>4016</v>
      </c>
      <c r="F460" s="226">
        <v>28</v>
      </c>
      <c r="G460" s="227">
        <v>9</v>
      </c>
      <c r="H460" s="228">
        <v>43829</v>
      </c>
      <c r="M460" s="18" t="s">
        <v>4074</v>
      </c>
      <c r="AG460" s="7" t="s">
        <v>4015</v>
      </c>
      <c r="AH460" s="8" t="s">
        <v>4077</v>
      </c>
      <c r="AJ460" s="7" t="s">
        <v>3759</v>
      </c>
      <c r="AK460" s="8" t="s">
        <v>4076</v>
      </c>
      <c r="BC460" s="7" t="s">
        <v>4005</v>
      </c>
      <c r="BD460">
        <v>54</v>
      </c>
      <c r="BE460">
        <v>7</v>
      </c>
      <c r="BF460" s="89">
        <v>33567</v>
      </c>
      <c r="BG460" s="8" t="s">
        <v>4074</v>
      </c>
      <c r="BI460" s="7" t="s">
        <v>3670</v>
      </c>
      <c r="BJ460">
        <v>34</v>
      </c>
      <c r="BK460">
        <v>16</v>
      </c>
      <c r="BL460" s="89">
        <v>47746</v>
      </c>
      <c r="BM460" s="8" t="s">
        <v>4076</v>
      </c>
    </row>
    <row r="461" spans="5:65" x14ac:dyDescent="0.3">
      <c r="E461" s="95" t="s">
        <v>4017</v>
      </c>
      <c r="F461" s="226">
        <v>57</v>
      </c>
      <c r="G461" s="227">
        <v>7</v>
      </c>
      <c r="H461" s="228">
        <v>49838</v>
      </c>
      <c r="M461" s="18" t="s">
        <v>4072</v>
      </c>
      <c r="AG461" s="7" t="s">
        <v>4016</v>
      </c>
      <c r="AH461" s="8" t="s">
        <v>4074</v>
      </c>
      <c r="AJ461" s="7" t="s">
        <v>3764</v>
      </c>
      <c r="AK461" s="8" t="s">
        <v>4076</v>
      </c>
      <c r="BC461" s="7" t="s">
        <v>4006</v>
      </c>
      <c r="BD461">
        <v>53</v>
      </c>
      <c r="BE461">
        <v>18</v>
      </c>
      <c r="BF461" s="89">
        <v>74001</v>
      </c>
      <c r="BG461" s="8" t="s">
        <v>4073</v>
      </c>
      <c r="BI461" s="7" t="s">
        <v>3671</v>
      </c>
      <c r="BJ461">
        <v>31</v>
      </c>
      <c r="BK461">
        <v>18</v>
      </c>
      <c r="BL461" s="89">
        <v>44719</v>
      </c>
      <c r="BM461" s="8" t="s">
        <v>4076</v>
      </c>
    </row>
    <row r="462" spans="5:65" x14ac:dyDescent="0.3">
      <c r="E462" s="95" t="s">
        <v>4018</v>
      </c>
      <c r="F462" s="226">
        <v>23</v>
      </c>
      <c r="G462" s="227">
        <v>8</v>
      </c>
      <c r="H462" s="228">
        <v>38850</v>
      </c>
      <c r="M462" s="18" t="s">
        <v>4074</v>
      </c>
      <c r="AG462" s="7" t="s">
        <v>4017</v>
      </c>
      <c r="AH462" s="8" t="s">
        <v>4078</v>
      </c>
      <c r="AJ462" s="7" t="s">
        <v>3768</v>
      </c>
      <c r="AK462" s="8" t="s">
        <v>4076</v>
      </c>
      <c r="BC462" s="7" t="s">
        <v>4007</v>
      </c>
      <c r="BD462">
        <v>29</v>
      </c>
      <c r="BE462">
        <v>17</v>
      </c>
      <c r="BF462" s="89">
        <v>76699</v>
      </c>
      <c r="BG462" s="8" t="s">
        <v>4078</v>
      </c>
      <c r="BI462" s="7" t="s">
        <v>3672</v>
      </c>
      <c r="BJ462">
        <v>28</v>
      </c>
      <c r="BK462">
        <v>17</v>
      </c>
      <c r="BL462" s="89">
        <v>44577</v>
      </c>
      <c r="BM462" s="8" t="s">
        <v>4076</v>
      </c>
    </row>
    <row r="463" spans="5:65" x14ac:dyDescent="0.3">
      <c r="E463" s="95" t="s">
        <v>4019</v>
      </c>
      <c r="F463" s="226">
        <v>25</v>
      </c>
      <c r="G463" s="227">
        <v>2</v>
      </c>
      <c r="H463" s="228">
        <v>77083</v>
      </c>
      <c r="M463" s="18" t="s">
        <v>4074</v>
      </c>
      <c r="AG463" s="7" t="s">
        <v>4018</v>
      </c>
      <c r="AH463" s="8" t="s">
        <v>4074</v>
      </c>
      <c r="AJ463" s="7" t="s">
        <v>3769</v>
      </c>
      <c r="AK463" s="8" t="s">
        <v>4076</v>
      </c>
      <c r="BC463" s="7" t="s">
        <v>4008</v>
      </c>
      <c r="BD463">
        <v>32</v>
      </c>
      <c r="BE463">
        <v>3</v>
      </c>
      <c r="BF463" s="89">
        <v>50625</v>
      </c>
      <c r="BG463" s="8" t="s">
        <v>4072</v>
      </c>
      <c r="BI463" s="7" t="s">
        <v>3675</v>
      </c>
      <c r="BJ463">
        <v>29</v>
      </c>
      <c r="BK463">
        <v>20</v>
      </c>
      <c r="BL463" s="89">
        <v>42844</v>
      </c>
      <c r="BM463" s="8" t="s">
        <v>4076</v>
      </c>
    </row>
    <row r="464" spans="5:65" x14ac:dyDescent="0.3">
      <c r="E464" s="95" t="s">
        <v>4020</v>
      </c>
      <c r="F464" s="226">
        <v>49</v>
      </c>
      <c r="G464" s="227">
        <v>17</v>
      </c>
      <c r="H464" s="228">
        <v>70782</v>
      </c>
      <c r="M464" s="18" t="s">
        <v>4071</v>
      </c>
      <c r="AG464" s="7" t="s">
        <v>4019</v>
      </c>
      <c r="AH464" s="8" t="s">
        <v>4079</v>
      </c>
      <c r="AJ464" s="7" t="s">
        <v>3774</v>
      </c>
      <c r="AK464" s="8" t="s">
        <v>4076</v>
      </c>
      <c r="BC464" s="7" t="s">
        <v>4009</v>
      </c>
      <c r="BD464">
        <v>23</v>
      </c>
      <c r="BE464">
        <v>4</v>
      </c>
      <c r="BF464" s="89">
        <v>36504</v>
      </c>
      <c r="BG464" s="8" t="s">
        <v>4072</v>
      </c>
      <c r="BI464" s="7" t="s">
        <v>3677</v>
      </c>
      <c r="BJ464">
        <v>23</v>
      </c>
      <c r="BK464">
        <v>20</v>
      </c>
      <c r="BL464" s="89">
        <v>40913</v>
      </c>
      <c r="BM464" s="8" t="s">
        <v>4076</v>
      </c>
    </row>
    <row r="465" spans="5:65" x14ac:dyDescent="0.3">
      <c r="E465" s="95" t="s">
        <v>4021</v>
      </c>
      <c r="F465" s="226">
        <v>26</v>
      </c>
      <c r="G465" s="227">
        <v>5</v>
      </c>
      <c r="H465" s="228">
        <v>46726</v>
      </c>
      <c r="M465" s="18" t="s">
        <v>4074</v>
      </c>
      <c r="AG465" s="7" t="s">
        <v>4020</v>
      </c>
      <c r="AH465" s="8" t="s">
        <v>4076</v>
      </c>
      <c r="AJ465" s="7" t="s">
        <v>3779</v>
      </c>
      <c r="AK465" s="8" t="s">
        <v>4076</v>
      </c>
      <c r="BC465" s="7" t="s">
        <v>4010</v>
      </c>
      <c r="BD465">
        <v>57</v>
      </c>
      <c r="BE465">
        <v>6</v>
      </c>
      <c r="BF465" s="89">
        <v>86878</v>
      </c>
      <c r="BG465" s="8" t="s">
        <v>4077</v>
      </c>
      <c r="BI465" s="7" t="s">
        <v>3678</v>
      </c>
      <c r="BJ465">
        <v>32</v>
      </c>
      <c r="BK465">
        <v>19</v>
      </c>
      <c r="BL465" s="89">
        <v>47448</v>
      </c>
      <c r="BM465" s="8" t="s">
        <v>4076</v>
      </c>
    </row>
    <row r="466" spans="5:65" x14ac:dyDescent="0.3">
      <c r="E466" s="95" t="s">
        <v>4022</v>
      </c>
      <c r="F466" s="226">
        <v>50</v>
      </c>
      <c r="G466" s="227">
        <v>4</v>
      </c>
      <c r="H466" s="228">
        <v>85360</v>
      </c>
      <c r="M466" s="18" t="s">
        <v>4072</v>
      </c>
      <c r="AG466" s="7" t="s">
        <v>4021</v>
      </c>
      <c r="AH466" s="8" t="s">
        <v>4074</v>
      </c>
      <c r="AJ466" s="7" t="s">
        <v>3791</v>
      </c>
      <c r="AK466" s="8" t="s">
        <v>4076</v>
      </c>
      <c r="BC466" s="7" t="s">
        <v>4011</v>
      </c>
      <c r="BD466">
        <v>26</v>
      </c>
      <c r="BE466">
        <v>4</v>
      </c>
      <c r="BF466" s="89">
        <v>72972</v>
      </c>
      <c r="BG466" s="8" t="s">
        <v>4076</v>
      </c>
      <c r="BI466" s="7" t="s">
        <v>3691</v>
      </c>
      <c r="BJ466">
        <v>28</v>
      </c>
      <c r="BK466">
        <v>19</v>
      </c>
      <c r="BL466" s="89">
        <v>40663</v>
      </c>
      <c r="BM466" s="8" t="s">
        <v>4076</v>
      </c>
    </row>
    <row r="467" spans="5:65" x14ac:dyDescent="0.3">
      <c r="E467" s="95" t="s">
        <v>4023</v>
      </c>
      <c r="F467" s="226">
        <v>27</v>
      </c>
      <c r="G467" s="227">
        <v>17</v>
      </c>
      <c r="H467" s="228">
        <v>41699</v>
      </c>
      <c r="M467" s="18" t="s">
        <v>4073</v>
      </c>
      <c r="AG467" s="7" t="s">
        <v>4022</v>
      </c>
      <c r="AH467" s="8" t="s">
        <v>4077</v>
      </c>
      <c r="AJ467" s="7" t="s">
        <v>3797</v>
      </c>
      <c r="AK467" s="8" t="s">
        <v>4076</v>
      </c>
      <c r="BC467" s="7" t="s">
        <v>4012</v>
      </c>
      <c r="BD467">
        <v>23</v>
      </c>
      <c r="BE467">
        <v>18</v>
      </c>
      <c r="BF467" s="89">
        <v>49406</v>
      </c>
      <c r="BG467" s="8" t="s">
        <v>4071</v>
      </c>
      <c r="BI467" s="7" t="s">
        <v>3692</v>
      </c>
      <c r="BJ467">
        <v>26</v>
      </c>
      <c r="BK467">
        <v>18</v>
      </c>
      <c r="BL467" s="89">
        <v>38423</v>
      </c>
      <c r="BM467" s="8" t="s">
        <v>4076</v>
      </c>
    </row>
    <row r="468" spans="5:65" x14ac:dyDescent="0.3">
      <c r="E468" s="95" t="s">
        <v>4024</v>
      </c>
      <c r="F468" s="226">
        <v>53</v>
      </c>
      <c r="G468" s="227">
        <v>4</v>
      </c>
      <c r="H468" s="228">
        <v>49719</v>
      </c>
      <c r="M468" s="18" t="s">
        <v>4072</v>
      </c>
      <c r="AG468" s="7" t="s">
        <v>4023</v>
      </c>
      <c r="AH468" s="8" t="s">
        <v>4072</v>
      </c>
      <c r="AJ468" s="7" t="s">
        <v>3806</v>
      </c>
      <c r="AK468" s="8" t="s">
        <v>4076</v>
      </c>
      <c r="BC468" s="7" t="s">
        <v>4013</v>
      </c>
      <c r="BD468">
        <v>24</v>
      </c>
      <c r="BE468">
        <v>6</v>
      </c>
      <c r="BF468" s="89">
        <v>75352</v>
      </c>
      <c r="BG468" s="8" t="s">
        <v>4076</v>
      </c>
      <c r="BI468" s="7" t="s">
        <v>3695</v>
      </c>
      <c r="BJ468">
        <v>26</v>
      </c>
      <c r="BK468">
        <v>18</v>
      </c>
      <c r="BL468" s="89">
        <v>43467</v>
      </c>
      <c r="BM468" s="8" t="s">
        <v>4076</v>
      </c>
    </row>
    <row r="469" spans="5:65" x14ac:dyDescent="0.3">
      <c r="E469" s="95" t="s">
        <v>4025</v>
      </c>
      <c r="F469" s="226">
        <v>38</v>
      </c>
      <c r="G469" s="227">
        <v>17</v>
      </c>
      <c r="H469" s="228">
        <v>79364</v>
      </c>
      <c r="M469" s="18" t="s">
        <v>4073</v>
      </c>
      <c r="AG469" s="7" t="s">
        <v>4024</v>
      </c>
      <c r="AH469" s="8" t="s">
        <v>4078</v>
      </c>
      <c r="AJ469" s="7" t="s">
        <v>3807</v>
      </c>
      <c r="AK469" s="8" t="s">
        <v>4076</v>
      </c>
      <c r="BC469" s="7" t="s">
        <v>4014</v>
      </c>
      <c r="BD469">
        <v>27</v>
      </c>
      <c r="BE469">
        <v>7</v>
      </c>
      <c r="BF469" s="89">
        <v>39112</v>
      </c>
      <c r="BG469" s="8" t="s">
        <v>4072</v>
      </c>
      <c r="BI469" s="7" t="s">
        <v>3699</v>
      </c>
      <c r="BJ469">
        <v>22</v>
      </c>
      <c r="BK469">
        <v>13</v>
      </c>
      <c r="BL469" s="89">
        <v>42668</v>
      </c>
      <c r="BM469" s="8" t="s">
        <v>4076</v>
      </c>
    </row>
    <row r="470" spans="5:65" x14ac:dyDescent="0.3">
      <c r="E470" s="95" t="s">
        <v>4026</v>
      </c>
      <c r="F470" s="226">
        <v>23</v>
      </c>
      <c r="G470" s="227">
        <v>18</v>
      </c>
      <c r="H470" s="228">
        <v>32609</v>
      </c>
      <c r="M470" s="18" t="s">
        <v>4073</v>
      </c>
      <c r="AG470" s="7" t="s">
        <v>4025</v>
      </c>
      <c r="AH470" s="8" t="s">
        <v>4073</v>
      </c>
      <c r="AJ470" s="7" t="s">
        <v>3817</v>
      </c>
      <c r="AK470" s="8" t="s">
        <v>4076</v>
      </c>
      <c r="BC470" s="7" t="s">
        <v>4015</v>
      </c>
      <c r="BD470">
        <v>57</v>
      </c>
      <c r="BE470">
        <v>6</v>
      </c>
      <c r="BF470" s="89">
        <v>76767</v>
      </c>
      <c r="BG470" s="8" t="s">
        <v>4077</v>
      </c>
      <c r="BI470" s="7" t="s">
        <v>3702</v>
      </c>
      <c r="BJ470">
        <v>29</v>
      </c>
      <c r="BK470">
        <v>18</v>
      </c>
      <c r="BL470" s="89">
        <v>50059</v>
      </c>
      <c r="BM470" s="8" t="s">
        <v>4076</v>
      </c>
    </row>
    <row r="471" spans="5:65" x14ac:dyDescent="0.3">
      <c r="E471" s="95" t="s">
        <v>4027</v>
      </c>
      <c r="F471" s="226">
        <v>29</v>
      </c>
      <c r="G471" s="227">
        <v>8</v>
      </c>
      <c r="H471" s="228">
        <v>82101</v>
      </c>
      <c r="M471" s="18" t="s">
        <v>4074</v>
      </c>
      <c r="AG471" s="7" t="s">
        <v>4026</v>
      </c>
      <c r="AH471" s="8" t="s">
        <v>4072</v>
      </c>
      <c r="AJ471" s="7" t="s">
        <v>3838</v>
      </c>
      <c r="AK471" s="8" t="s">
        <v>4076</v>
      </c>
      <c r="BC471" s="7" t="s">
        <v>4016</v>
      </c>
      <c r="BD471">
        <v>28</v>
      </c>
      <c r="BE471">
        <v>9</v>
      </c>
      <c r="BF471" s="89">
        <v>43829</v>
      </c>
      <c r="BG471" s="8" t="s">
        <v>4072</v>
      </c>
      <c r="BI471" s="7" t="s">
        <v>3706</v>
      </c>
      <c r="BJ471">
        <v>29</v>
      </c>
      <c r="BK471">
        <v>17</v>
      </c>
      <c r="BL471" s="89">
        <v>43023</v>
      </c>
      <c r="BM471" s="8" t="s">
        <v>4076</v>
      </c>
    </row>
    <row r="472" spans="5:65" x14ac:dyDescent="0.3">
      <c r="E472" s="95" t="s">
        <v>4028</v>
      </c>
      <c r="F472" s="226">
        <v>54</v>
      </c>
      <c r="G472" s="227">
        <v>9</v>
      </c>
      <c r="H472" s="228">
        <v>36037</v>
      </c>
      <c r="M472" s="18" t="s">
        <v>4072</v>
      </c>
      <c r="AG472" s="7" t="s">
        <v>4027</v>
      </c>
      <c r="AH472" s="8" t="s">
        <v>4079</v>
      </c>
      <c r="AJ472" s="7" t="s">
        <v>3841</v>
      </c>
      <c r="AK472" s="8" t="s">
        <v>4076</v>
      </c>
      <c r="BC472" s="7" t="s">
        <v>4017</v>
      </c>
      <c r="BD472">
        <v>57</v>
      </c>
      <c r="BE472">
        <v>7</v>
      </c>
      <c r="BF472" s="89">
        <v>49838</v>
      </c>
      <c r="BG472" s="8" t="s">
        <v>4074</v>
      </c>
      <c r="BI472" s="7" t="s">
        <v>3712</v>
      </c>
      <c r="BJ472">
        <v>24</v>
      </c>
      <c r="BK472">
        <v>19</v>
      </c>
      <c r="BL472" s="89">
        <v>47579</v>
      </c>
      <c r="BM472" s="8" t="s">
        <v>4076</v>
      </c>
    </row>
    <row r="473" spans="5:65" x14ac:dyDescent="0.3">
      <c r="E473" s="95" t="s">
        <v>4029</v>
      </c>
      <c r="F473" s="226">
        <v>26</v>
      </c>
      <c r="G473" s="227">
        <v>18</v>
      </c>
      <c r="H473" s="228">
        <v>40244</v>
      </c>
      <c r="M473" s="18" t="s">
        <v>4073</v>
      </c>
      <c r="AG473" s="7" t="s">
        <v>4028</v>
      </c>
      <c r="AH473" s="8" t="s">
        <v>4078</v>
      </c>
      <c r="AJ473" s="7" t="s">
        <v>3846</v>
      </c>
      <c r="AK473" s="8" t="s">
        <v>4076</v>
      </c>
      <c r="BC473" s="7" t="s">
        <v>4018</v>
      </c>
      <c r="BD473">
        <v>23</v>
      </c>
      <c r="BE473">
        <v>8</v>
      </c>
      <c r="BF473" s="89">
        <v>38850</v>
      </c>
      <c r="BG473" s="8" t="s">
        <v>4072</v>
      </c>
      <c r="BI473" s="7" t="s">
        <v>3713</v>
      </c>
      <c r="BJ473">
        <v>23</v>
      </c>
      <c r="BK473">
        <v>19</v>
      </c>
      <c r="BL473" s="89">
        <v>44949</v>
      </c>
      <c r="BM473" s="8" t="s">
        <v>4076</v>
      </c>
    </row>
    <row r="474" spans="5:65" x14ac:dyDescent="0.3">
      <c r="E474" s="95" t="s">
        <v>4030</v>
      </c>
      <c r="F474" s="226">
        <v>53</v>
      </c>
      <c r="G474" s="227">
        <v>7</v>
      </c>
      <c r="H474" s="228">
        <v>52661</v>
      </c>
      <c r="M474" s="18" t="s">
        <v>4072</v>
      </c>
      <c r="AG474" s="7" t="s">
        <v>4029</v>
      </c>
      <c r="AH474" s="8" t="s">
        <v>4072</v>
      </c>
      <c r="AJ474" s="7" t="s">
        <v>3855</v>
      </c>
      <c r="AK474" s="8" t="s">
        <v>4076</v>
      </c>
      <c r="BC474" s="7" t="s">
        <v>4019</v>
      </c>
      <c r="BD474">
        <v>25</v>
      </c>
      <c r="BE474">
        <v>2</v>
      </c>
      <c r="BF474" s="89">
        <v>77083</v>
      </c>
      <c r="BG474" s="8" t="s">
        <v>4076</v>
      </c>
      <c r="BI474" s="7" t="s">
        <v>3714</v>
      </c>
      <c r="BJ474">
        <v>23</v>
      </c>
      <c r="BK474">
        <v>17</v>
      </c>
      <c r="BL474" s="89">
        <v>40939</v>
      </c>
      <c r="BM474" s="8" t="s">
        <v>4076</v>
      </c>
    </row>
    <row r="475" spans="5:65" x14ac:dyDescent="0.3">
      <c r="E475" s="95" t="s">
        <v>4031</v>
      </c>
      <c r="F475" s="226">
        <v>28</v>
      </c>
      <c r="G475" s="227">
        <v>2</v>
      </c>
      <c r="H475" s="228">
        <v>81727</v>
      </c>
      <c r="M475" s="18" t="s">
        <v>4074</v>
      </c>
      <c r="AG475" s="7" t="s">
        <v>4030</v>
      </c>
      <c r="AH475" s="8" t="s">
        <v>4078</v>
      </c>
      <c r="AJ475" s="7" t="s">
        <v>3856</v>
      </c>
      <c r="AK475" s="8" t="s">
        <v>4076</v>
      </c>
      <c r="BC475" s="7" t="s">
        <v>4020</v>
      </c>
      <c r="BD475">
        <v>49</v>
      </c>
      <c r="BE475">
        <v>17</v>
      </c>
      <c r="BF475" s="89">
        <v>70782</v>
      </c>
      <c r="BG475" s="8" t="s">
        <v>4073</v>
      </c>
      <c r="BI475" s="7" t="s">
        <v>3720</v>
      </c>
      <c r="BJ475">
        <v>25</v>
      </c>
      <c r="BK475">
        <v>20</v>
      </c>
      <c r="BL475" s="89">
        <v>27801</v>
      </c>
      <c r="BM475" s="8" t="s">
        <v>4076</v>
      </c>
    </row>
    <row r="476" spans="5:65" x14ac:dyDescent="0.3">
      <c r="E476" s="95" t="s">
        <v>4032</v>
      </c>
      <c r="F476" s="226">
        <v>20</v>
      </c>
      <c r="G476" s="227">
        <v>18</v>
      </c>
      <c r="H476" s="228">
        <v>41132</v>
      </c>
      <c r="M476" s="18" t="s">
        <v>4073</v>
      </c>
      <c r="AG476" s="7" t="s">
        <v>4031</v>
      </c>
      <c r="AH476" s="8" t="s">
        <v>4079</v>
      </c>
      <c r="AJ476" s="7" t="s">
        <v>3857</v>
      </c>
      <c r="AK476" s="8" t="s">
        <v>4076</v>
      </c>
      <c r="BC476" s="7" t="s">
        <v>4021</v>
      </c>
      <c r="BD476">
        <v>26</v>
      </c>
      <c r="BE476">
        <v>5</v>
      </c>
      <c r="BF476" s="89">
        <v>46726</v>
      </c>
      <c r="BG476" s="8" t="s">
        <v>4072</v>
      </c>
      <c r="BI476" s="7" t="s">
        <v>3726</v>
      </c>
      <c r="BJ476">
        <v>33</v>
      </c>
      <c r="BK476">
        <v>24</v>
      </c>
      <c r="BL476" s="89">
        <v>42514</v>
      </c>
      <c r="BM476" s="8" t="s">
        <v>4076</v>
      </c>
    </row>
    <row r="477" spans="5:65" x14ac:dyDescent="0.3">
      <c r="E477" s="95" t="s">
        <v>4033</v>
      </c>
      <c r="F477" s="226">
        <v>25</v>
      </c>
      <c r="G477" s="227">
        <v>21</v>
      </c>
      <c r="H477" s="228">
        <v>52516</v>
      </c>
      <c r="M477" s="18" t="s">
        <v>4073</v>
      </c>
      <c r="AG477" s="7" t="s">
        <v>4032</v>
      </c>
      <c r="AH477" s="8" t="s">
        <v>4072</v>
      </c>
      <c r="AJ477" s="7" t="s">
        <v>3859</v>
      </c>
      <c r="AK477" s="8" t="s">
        <v>4076</v>
      </c>
      <c r="BC477" s="7" t="s">
        <v>4022</v>
      </c>
      <c r="BD477">
        <v>50</v>
      </c>
      <c r="BE477">
        <v>4</v>
      </c>
      <c r="BF477" s="89">
        <v>85360</v>
      </c>
      <c r="BG477" s="8" t="s">
        <v>4077</v>
      </c>
      <c r="BI477" s="7" t="s">
        <v>3728</v>
      </c>
      <c r="BJ477">
        <v>25</v>
      </c>
      <c r="BK477">
        <v>16</v>
      </c>
      <c r="BL477" s="89">
        <v>45810</v>
      </c>
      <c r="BM477" s="8" t="s">
        <v>4076</v>
      </c>
    </row>
    <row r="478" spans="5:65" x14ac:dyDescent="0.3">
      <c r="E478" s="95" t="s">
        <v>4034</v>
      </c>
      <c r="F478" s="226">
        <v>33</v>
      </c>
      <c r="G478" s="227">
        <v>5</v>
      </c>
      <c r="H478" s="228">
        <v>72719</v>
      </c>
      <c r="M478" s="18" t="s">
        <v>4074</v>
      </c>
      <c r="AG478" s="7" t="s">
        <v>4033</v>
      </c>
      <c r="AH478" s="8" t="s">
        <v>4072</v>
      </c>
      <c r="AJ478" s="7" t="s">
        <v>3860</v>
      </c>
      <c r="AK478" s="8" t="s">
        <v>4076</v>
      </c>
      <c r="BC478" s="7" t="s">
        <v>4023</v>
      </c>
      <c r="BD478">
        <v>27</v>
      </c>
      <c r="BE478">
        <v>17</v>
      </c>
      <c r="BF478" s="89">
        <v>41699</v>
      </c>
      <c r="BG478" s="8" t="s">
        <v>4071</v>
      </c>
      <c r="BI478" s="7" t="s">
        <v>3733</v>
      </c>
      <c r="BJ478">
        <v>20</v>
      </c>
      <c r="BK478">
        <v>20</v>
      </c>
      <c r="BL478" s="89">
        <v>26938</v>
      </c>
      <c r="BM478" s="8" t="s">
        <v>4076</v>
      </c>
    </row>
    <row r="479" spans="5:65" x14ac:dyDescent="0.3">
      <c r="E479" s="95" t="s">
        <v>4035</v>
      </c>
      <c r="F479" s="226">
        <v>27</v>
      </c>
      <c r="G479" s="227">
        <v>18</v>
      </c>
      <c r="H479" s="228">
        <v>70146</v>
      </c>
      <c r="M479" s="18" t="s">
        <v>4073</v>
      </c>
      <c r="AG479" s="7" t="s">
        <v>4034</v>
      </c>
      <c r="AH479" s="8" t="s">
        <v>4079</v>
      </c>
      <c r="AJ479" s="7" t="s">
        <v>3861</v>
      </c>
      <c r="AK479" s="8" t="s">
        <v>4076</v>
      </c>
      <c r="BC479" s="7" t="s">
        <v>4024</v>
      </c>
      <c r="BD479">
        <v>53</v>
      </c>
      <c r="BE479">
        <v>4</v>
      </c>
      <c r="BF479" s="89">
        <v>49719</v>
      </c>
      <c r="BG479" s="8" t="s">
        <v>4074</v>
      </c>
      <c r="BI479" s="7" t="s">
        <v>3739</v>
      </c>
      <c r="BJ479">
        <v>31</v>
      </c>
      <c r="BK479">
        <v>17</v>
      </c>
      <c r="BL479" s="89">
        <v>49695</v>
      </c>
      <c r="BM479" s="8" t="s">
        <v>4076</v>
      </c>
    </row>
    <row r="480" spans="5:65" x14ac:dyDescent="0.3">
      <c r="E480" s="95" t="s">
        <v>4036</v>
      </c>
      <c r="F480" s="226">
        <v>34</v>
      </c>
      <c r="G480" s="227">
        <v>3</v>
      </c>
      <c r="H480" s="228">
        <v>46439</v>
      </c>
      <c r="M480" s="18" t="s">
        <v>4074</v>
      </c>
      <c r="AG480" s="7" t="s">
        <v>4035</v>
      </c>
      <c r="AH480" s="8" t="s">
        <v>4073</v>
      </c>
      <c r="AJ480" s="7" t="s">
        <v>3872</v>
      </c>
      <c r="AK480" s="8" t="s">
        <v>4076</v>
      </c>
      <c r="BC480" s="7" t="s">
        <v>4025</v>
      </c>
      <c r="BD480">
        <v>38</v>
      </c>
      <c r="BE480">
        <v>17</v>
      </c>
      <c r="BF480" s="89">
        <v>79364</v>
      </c>
      <c r="BG480" s="8" t="s">
        <v>4078</v>
      </c>
      <c r="BI480" s="7" t="s">
        <v>3742</v>
      </c>
      <c r="BJ480">
        <v>27</v>
      </c>
      <c r="BK480">
        <v>18</v>
      </c>
      <c r="BL480" s="89">
        <v>40853</v>
      </c>
      <c r="BM480" s="8" t="s">
        <v>4076</v>
      </c>
    </row>
    <row r="481" spans="5:65" x14ac:dyDescent="0.3">
      <c r="E481" s="95" t="s">
        <v>4037</v>
      </c>
      <c r="F481" s="226">
        <v>54</v>
      </c>
      <c r="G481" s="227">
        <v>19</v>
      </c>
      <c r="H481" s="228">
        <v>71793</v>
      </c>
      <c r="M481" s="18" t="s">
        <v>4071</v>
      </c>
      <c r="AG481" s="7" t="s">
        <v>4036</v>
      </c>
      <c r="AH481" s="8" t="s">
        <v>4074</v>
      </c>
      <c r="AJ481" s="7" t="s">
        <v>3879</v>
      </c>
      <c r="AK481" s="8" t="s">
        <v>4076</v>
      </c>
      <c r="BC481" s="7" t="s">
        <v>4026</v>
      </c>
      <c r="BD481">
        <v>23</v>
      </c>
      <c r="BE481">
        <v>18</v>
      </c>
      <c r="BF481" s="89">
        <v>32609</v>
      </c>
      <c r="BG481" s="8" t="s">
        <v>4071</v>
      </c>
      <c r="BI481" s="7" t="s">
        <v>3749</v>
      </c>
      <c r="BJ481">
        <v>35</v>
      </c>
      <c r="BK481">
        <v>19</v>
      </c>
      <c r="BL481" s="89">
        <v>47653</v>
      </c>
      <c r="BM481" s="8" t="s">
        <v>4076</v>
      </c>
    </row>
    <row r="482" spans="5:65" x14ac:dyDescent="0.3">
      <c r="E482" s="95" t="s">
        <v>4038</v>
      </c>
      <c r="F482" s="226">
        <v>24</v>
      </c>
      <c r="G482" s="227">
        <v>7</v>
      </c>
      <c r="H482" s="228">
        <v>74415</v>
      </c>
      <c r="M482" s="18" t="s">
        <v>4074</v>
      </c>
      <c r="AG482" s="7" t="s">
        <v>4037</v>
      </c>
      <c r="AH482" s="8" t="s">
        <v>4076</v>
      </c>
      <c r="AJ482" s="7" t="s">
        <v>3882</v>
      </c>
      <c r="AK482" s="8" t="s">
        <v>4076</v>
      </c>
      <c r="BC482" s="7" t="s">
        <v>4027</v>
      </c>
      <c r="BD482">
        <v>29</v>
      </c>
      <c r="BE482">
        <v>8</v>
      </c>
      <c r="BF482" s="89">
        <v>82101</v>
      </c>
      <c r="BG482" s="8" t="s">
        <v>4076</v>
      </c>
      <c r="BI482" s="7" t="s">
        <v>3753</v>
      </c>
      <c r="BJ482">
        <v>28</v>
      </c>
      <c r="BK482">
        <v>19</v>
      </c>
      <c r="BL482" s="89">
        <v>39435</v>
      </c>
      <c r="BM482" s="8" t="s">
        <v>4076</v>
      </c>
    </row>
    <row r="483" spans="5:65" x14ac:dyDescent="0.3">
      <c r="E483" s="95" t="s">
        <v>4039</v>
      </c>
      <c r="F483" s="226">
        <v>53</v>
      </c>
      <c r="G483" s="227">
        <v>7</v>
      </c>
      <c r="H483" s="228">
        <v>78093</v>
      </c>
      <c r="M483" s="18" t="s">
        <v>4072</v>
      </c>
      <c r="AG483" s="7" t="s">
        <v>4038</v>
      </c>
      <c r="AH483" s="8" t="s">
        <v>4079</v>
      </c>
      <c r="AJ483" s="7" t="s">
        <v>3887</v>
      </c>
      <c r="AK483" s="8" t="s">
        <v>4076</v>
      </c>
      <c r="BC483" s="7" t="s">
        <v>4028</v>
      </c>
      <c r="BD483">
        <v>54</v>
      </c>
      <c r="BE483">
        <v>9</v>
      </c>
      <c r="BF483" s="89">
        <v>36037</v>
      </c>
      <c r="BG483" s="8" t="s">
        <v>4074</v>
      </c>
      <c r="BI483" s="7" t="s">
        <v>3760</v>
      </c>
      <c r="BJ483">
        <v>30</v>
      </c>
      <c r="BK483">
        <v>20</v>
      </c>
      <c r="BL483" s="89">
        <v>48802</v>
      </c>
      <c r="BM483" s="8" t="s">
        <v>4076</v>
      </c>
    </row>
    <row r="484" spans="5:65" x14ac:dyDescent="0.3">
      <c r="E484" s="95" t="s">
        <v>4040</v>
      </c>
      <c r="F484" s="226">
        <v>29</v>
      </c>
      <c r="G484" s="227">
        <v>19</v>
      </c>
      <c r="H484" s="228">
        <v>38215</v>
      </c>
      <c r="M484" s="18" t="s">
        <v>4073</v>
      </c>
      <c r="AG484" s="7" t="s">
        <v>4039</v>
      </c>
      <c r="AH484" s="8" t="s">
        <v>4077</v>
      </c>
      <c r="AJ484" s="7" t="s">
        <v>3888</v>
      </c>
      <c r="AK484" s="8" t="s">
        <v>4076</v>
      </c>
      <c r="BC484" s="7" t="s">
        <v>4029</v>
      </c>
      <c r="BD484">
        <v>26</v>
      </c>
      <c r="BE484">
        <v>18</v>
      </c>
      <c r="BF484" s="89">
        <v>40244</v>
      </c>
      <c r="BG484" s="8" t="s">
        <v>4071</v>
      </c>
      <c r="BI484" s="7" t="s">
        <v>3782</v>
      </c>
      <c r="BJ484">
        <v>31</v>
      </c>
      <c r="BK484">
        <v>18</v>
      </c>
      <c r="BL484" s="89">
        <v>46655</v>
      </c>
      <c r="BM484" s="8" t="s">
        <v>4076</v>
      </c>
    </row>
    <row r="485" spans="5:65" x14ac:dyDescent="0.3">
      <c r="E485" s="95" t="s">
        <v>4041</v>
      </c>
      <c r="F485" s="226">
        <v>52</v>
      </c>
      <c r="G485" s="227">
        <v>18</v>
      </c>
      <c r="H485" s="228">
        <v>40457</v>
      </c>
      <c r="M485" s="18" t="s">
        <v>4071</v>
      </c>
      <c r="AG485" s="7" t="s">
        <v>4040</v>
      </c>
      <c r="AH485" s="8" t="s">
        <v>4072</v>
      </c>
      <c r="AJ485" s="7" t="s">
        <v>3890</v>
      </c>
      <c r="AK485" s="8" t="s">
        <v>4076</v>
      </c>
      <c r="BC485" s="7" t="s">
        <v>4030</v>
      </c>
      <c r="BD485">
        <v>53</v>
      </c>
      <c r="BE485">
        <v>7</v>
      </c>
      <c r="BF485" s="89">
        <v>52661</v>
      </c>
      <c r="BG485" s="8" t="s">
        <v>4074</v>
      </c>
      <c r="BI485" s="7" t="s">
        <v>3789</v>
      </c>
      <c r="BJ485">
        <v>32</v>
      </c>
      <c r="BK485">
        <v>18</v>
      </c>
      <c r="BL485" s="89">
        <v>42983</v>
      </c>
      <c r="BM485" s="8" t="s">
        <v>4076</v>
      </c>
    </row>
    <row r="486" spans="5:65" x14ac:dyDescent="0.3">
      <c r="E486" s="95" t="s">
        <v>4042</v>
      </c>
      <c r="F486" s="226">
        <v>22</v>
      </c>
      <c r="G486" s="227">
        <v>19</v>
      </c>
      <c r="H486" s="228">
        <v>89252</v>
      </c>
      <c r="M486" s="18" t="s">
        <v>4073</v>
      </c>
      <c r="AG486" s="7" t="s">
        <v>4041</v>
      </c>
      <c r="AH486" s="8" t="s">
        <v>4071</v>
      </c>
      <c r="AJ486" s="7" t="s">
        <v>3891</v>
      </c>
      <c r="AK486" s="8" t="s">
        <v>4076</v>
      </c>
      <c r="BC486" s="7" t="s">
        <v>4031</v>
      </c>
      <c r="BD486">
        <v>28</v>
      </c>
      <c r="BE486">
        <v>2</v>
      </c>
      <c r="BF486" s="89">
        <v>81727</v>
      </c>
      <c r="BG486" s="8" t="s">
        <v>4076</v>
      </c>
      <c r="BI486" s="7" t="s">
        <v>3796</v>
      </c>
      <c r="BJ486">
        <v>29</v>
      </c>
      <c r="BK486">
        <v>19</v>
      </c>
      <c r="BL486" s="89">
        <v>51216</v>
      </c>
      <c r="BM486" s="8" t="s">
        <v>4076</v>
      </c>
    </row>
    <row r="487" spans="5:65" x14ac:dyDescent="0.3">
      <c r="E487" s="95" t="s">
        <v>4043</v>
      </c>
      <c r="F487" s="226">
        <v>44</v>
      </c>
      <c r="G487" s="227">
        <v>20</v>
      </c>
      <c r="H487" s="228">
        <v>52626</v>
      </c>
      <c r="M487" s="18" t="s">
        <v>4071</v>
      </c>
      <c r="AG487" s="7" t="s">
        <v>4042</v>
      </c>
      <c r="AH487" s="8" t="s">
        <v>4073</v>
      </c>
      <c r="AJ487" s="7" t="s">
        <v>3892</v>
      </c>
      <c r="AK487" s="8" t="s">
        <v>4076</v>
      </c>
      <c r="BC487" s="7" t="s">
        <v>4032</v>
      </c>
      <c r="BD487">
        <v>20</v>
      </c>
      <c r="BE487">
        <v>18</v>
      </c>
      <c r="BF487" s="89">
        <v>41132</v>
      </c>
      <c r="BG487" s="8" t="s">
        <v>4071</v>
      </c>
      <c r="BI487" s="7" t="s">
        <v>3799</v>
      </c>
      <c r="BJ487">
        <v>29</v>
      </c>
      <c r="BK487">
        <v>18</v>
      </c>
      <c r="BL487" s="89">
        <v>27948</v>
      </c>
      <c r="BM487" s="8" t="s">
        <v>4076</v>
      </c>
    </row>
    <row r="488" spans="5:65" x14ac:dyDescent="0.3">
      <c r="E488" s="95" t="s">
        <v>4044</v>
      </c>
      <c r="F488" s="226">
        <v>29</v>
      </c>
      <c r="G488" s="227">
        <v>9</v>
      </c>
      <c r="H488" s="228">
        <v>43435</v>
      </c>
      <c r="M488" s="18" t="s">
        <v>4074</v>
      </c>
      <c r="AG488" s="7" t="s">
        <v>4043</v>
      </c>
      <c r="AH488" s="8" t="s">
        <v>4071</v>
      </c>
      <c r="AJ488" s="7" t="s">
        <v>3900</v>
      </c>
      <c r="AK488" s="8" t="s">
        <v>4076</v>
      </c>
      <c r="BC488" s="7" t="s">
        <v>4033</v>
      </c>
      <c r="BD488">
        <v>25</v>
      </c>
      <c r="BE488">
        <v>21</v>
      </c>
      <c r="BF488" s="89">
        <v>52516</v>
      </c>
      <c r="BG488" s="8" t="s">
        <v>4071</v>
      </c>
      <c r="BI488" s="7" t="s">
        <v>3813</v>
      </c>
      <c r="BJ488">
        <v>28</v>
      </c>
      <c r="BK488">
        <v>16</v>
      </c>
      <c r="BL488" s="89">
        <v>43204</v>
      </c>
      <c r="BM488" s="8" t="s">
        <v>4076</v>
      </c>
    </row>
    <row r="489" spans="5:65" x14ac:dyDescent="0.3">
      <c r="E489" s="95" t="s">
        <v>4045</v>
      </c>
      <c r="F489" s="226">
        <v>30</v>
      </c>
      <c r="G489" s="227">
        <v>7</v>
      </c>
      <c r="H489" s="228">
        <v>30821</v>
      </c>
      <c r="M489" s="18" t="s">
        <v>4074</v>
      </c>
      <c r="AG489" s="7" t="s">
        <v>4044</v>
      </c>
      <c r="AH489" s="8" t="s">
        <v>4074</v>
      </c>
      <c r="AJ489" s="7" t="s">
        <v>3920</v>
      </c>
      <c r="AK489" s="8" t="s">
        <v>4076</v>
      </c>
      <c r="BC489" s="7" t="s">
        <v>4034</v>
      </c>
      <c r="BD489">
        <v>33</v>
      </c>
      <c r="BE489">
        <v>5</v>
      </c>
      <c r="BF489" s="89">
        <v>72719</v>
      </c>
      <c r="BG489" s="8" t="s">
        <v>4076</v>
      </c>
      <c r="BI489" s="7" t="s">
        <v>3820</v>
      </c>
      <c r="BJ489">
        <v>30</v>
      </c>
      <c r="BK489">
        <v>19</v>
      </c>
      <c r="BL489" s="89">
        <v>36527</v>
      </c>
      <c r="BM489" s="8" t="s">
        <v>4076</v>
      </c>
    </row>
    <row r="490" spans="5:65" x14ac:dyDescent="0.3">
      <c r="E490" s="95" t="s">
        <v>4046</v>
      </c>
      <c r="F490" s="226">
        <v>54</v>
      </c>
      <c r="G490" s="227">
        <v>6</v>
      </c>
      <c r="H490" s="228">
        <v>38584</v>
      </c>
      <c r="M490" s="18" t="s">
        <v>4072</v>
      </c>
      <c r="AG490" s="7" t="s">
        <v>4045</v>
      </c>
      <c r="AH490" s="8" t="s">
        <v>4074</v>
      </c>
      <c r="AJ490" s="7" t="s">
        <v>3921</v>
      </c>
      <c r="AK490" s="8" t="s">
        <v>4076</v>
      </c>
      <c r="BC490" s="7" t="s">
        <v>4035</v>
      </c>
      <c r="BD490">
        <v>27</v>
      </c>
      <c r="BE490">
        <v>18</v>
      </c>
      <c r="BF490" s="89">
        <v>70146</v>
      </c>
      <c r="BG490" s="8" t="s">
        <v>4078</v>
      </c>
      <c r="BI490" s="7" t="s">
        <v>3827</v>
      </c>
      <c r="BJ490">
        <v>24</v>
      </c>
      <c r="BK490">
        <v>19</v>
      </c>
      <c r="BL490" s="89">
        <v>44471</v>
      </c>
      <c r="BM490" s="8" t="s">
        <v>4076</v>
      </c>
    </row>
    <row r="491" spans="5:65" x14ac:dyDescent="0.3">
      <c r="E491" s="95" t="s">
        <v>4047</v>
      </c>
      <c r="F491" s="226">
        <v>47</v>
      </c>
      <c r="G491" s="227">
        <v>8</v>
      </c>
      <c r="H491" s="228">
        <v>53150</v>
      </c>
      <c r="M491" s="18" t="s">
        <v>4072</v>
      </c>
      <c r="AG491" s="7" t="s">
        <v>4046</v>
      </c>
      <c r="AH491" s="8" t="s">
        <v>4078</v>
      </c>
      <c r="AJ491" s="7" t="s">
        <v>3923</v>
      </c>
      <c r="AK491" s="8" t="s">
        <v>4076</v>
      </c>
      <c r="BC491" s="7" t="s">
        <v>4036</v>
      </c>
      <c r="BD491">
        <v>34</v>
      </c>
      <c r="BE491">
        <v>3</v>
      </c>
      <c r="BF491" s="89">
        <v>46439</v>
      </c>
      <c r="BG491" s="8" t="s">
        <v>4072</v>
      </c>
      <c r="BI491" s="7" t="s">
        <v>3829</v>
      </c>
      <c r="BJ491">
        <v>28</v>
      </c>
      <c r="BK491">
        <v>18</v>
      </c>
      <c r="BL491" s="89">
        <v>42128</v>
      </c>
      <c r="BM491" s="8" t="s">
        <v>4076</v>
      </c>
    </row>
    <row r="492" spans="5:65" x14ac:dyDescent="0.3">
      <c r="E492" s="95" t="s">
        <v>4048</v>
      </c>
      <c r="F492" s="226">
        <v>50</v>
      </c>
      <c r="G492" s="227">
        <v>7</v>
      </c>
      <c r="H492" s="228">
        <v>44334</v>
      </c>
      <c r="M492" s="18" t="s">
        <v>4072</v>
      </c>
      <c r="AG492" s="7" t="s">
        <v>4047</v>
      </c>
      <c r="AH492" s="8" t="s">
        <v>4078</v>
      </c>
      <c r="AJ492" s="7" t="s">
        <v>3927</v>
      </c>
      <c r="AK492" s="8" t="s">
        <v>4076</v>
      </c>
      <c r="BC492" s="7" t="s">
        <v>4037</v>
      </c>
      <c r="BD492">
        <v>54</v>
      </c>
      <c r="BE492">
        <v>19</v>
      </c>
      <c r="BF492" s="89">
        <v>71793</v>
      </c>
      <c r="BG492" s="8" t="s">
        <v>4073</v>
      </c>
      <c r="BI492" s="7" t="s">
        <v>3837</v>
      </c>
      <c r="BJ492">
        <v>33</v>
      </c>
      <c r="BK492">
        <v>19</v>
      </c>
      <c r="BL492" s="89">
        <v>46323</v>
      </c>
      <c r="BM492" s="8" t="s">
        <v>4076</v>
      </c>
    </row>
    <row r="493" spans="5:65" x14ac:dyDescent="0.3">
      <c r="E493" s="95" t="s">
        <v>4049</v>
      </c>
      <c r="F493" s="226">
        <v>52</v>
      </c>
      <c r="G493" s="227">
        <v>7</v>
      </c>
      <c r="H493" s="228">
        <v>42157</v>
      </c>
      <c r="M493" s="18" t="s">
        <v>4072</v>
      </c>
      <c r="AG493" s="7" t="s">
        <v>4048</v>
      </c>
      <c r="AH493" s="8" t="s">
        <v>4078</v>
      </c>
      <c r="AJ493" s="7" t="s">
        <v>3928</v>
      </c>
      <c r="AK493" s="8" t="s">
        <v>4076</v>
      </c>
      <c r="BC493" s="7" t="s">
        <v>4038</v>
      </c>
      <c r="BD493">
        <v>24</v>
      </c>
      <c r="BE493">
        <v>7</v>
      </c>
      <c r="BF493" s="89">
        <v>74415</v>
      </c>
      <c r="BG493" s="8" t="s">
        <v>4076</v>
      </c>
      <c r="BI493" s="7" t="s">
        <v>3865</v>
      </c>
      <c r="BJ493">
        <v>34</v>
      </c>
      <c r="BK493">
        <v>18</v>
      </c>
      <c r="BL493" s="89">
        <v>26898</v>
      </c>
      <c r="BM493" s="8" t="s">
        <v>4076</v>
      </c>
    </row>
    <row r="494" spans="5:65" x14ac:dyDescent="0.3">
      <c r="E494" s="95" t="s">
        <v>4050</v>
      </c>
      <c r="F494" s="226">
        <v>46</v>
      </c>
      <c r="G494" s="227">
        <v>3</v>
      </c>
      <c r="H494" s="228">
        <v>32009</v>
      </c>
      <c r="M494" s="18" t="s">
        <v>4072</v>
      </c>
      <c r="AG494" s="7" t="s">
        <v>4049</v>
      </c>
      <c r="AH494" s="8" t="s">
        <v>4078</v>
      </c>
      <c r="AJ494" s="7" t="s">
        <v>3929</v>
      </c>
      <c r="AK494" s="8" t="s">
        <v>4076</v>
      </c>
      <c r="BC494" s="7" t="s">
        <v>4039</v>
      </c>
      <c r="BD494">
        <v>53</v>
      </c>
      <c r="BE494">
        <v>7</v>
      </c>
      <c r="BF494" s="89">
        <v>78093</v>
      </c>
      <c r="BG494" s="8" t="s">
        <v>4077</v>
      </c>
      <c r="BI494" s="7" t="s">
        <v>3877</v>
      </c>
      <c r="BJ494">
        <v>28</v>
      </c>
      <c r="BK494">
        <v>18</v>
      </c>
      <c r="BL494" s="89">
        <v>38305</v>
      </c>
      <c r="BM494" s="8" t="s">
        <v>4076</v>
      </c>
    </row>
    <row r="495" spans="5:65" x14ac:dyDescent="0.3">
      <c r="E495" s="95" t="s">
        <v>4051</v>
      </c>
      <c r="F495" s="226">
        <v>27</v>
      </c>
      <c r="G495" s="227">
        <v>6</v>
      </c>
      <c r="H495" s="228">
        <v>80394</v>
      </c>
      <c r="M495" s="18" t="s">
        <v>4074</v>
      </c>
      <c r="AG495" s="7" t="s">
        <v>4050</v>
      </c>
      <c r="AH495" s="8" t="s">
        <v>4078</v>
      </c>
      <c r="AJ495" s="7" t="s">
        <v>3935</v>
      </c>
      <c r="AK495" s="8" t="s">
        <v>4076</v>
      </c>
      <c r="BC495" s="7" t="s">
        <v>4040</v>
      </c>
      <c r="BD495">
        <v>29</v>
      </c>
      <c r="BE495">
        <v>19</v>
      </c>
      <c r="BF495" s="89">
        <v>38215</v>
      </c>
      <c r="BG495" s="8" t="s">
        <v>4071</v>
      </c>
      <c r="BI495" s="7" t="s">
        <v>3880</v>
      </c>
      <c r="BJ495">
        <v>23</v>
      </c>
      <c r="BK495">
        <v>17</v>
      </c>
      <c r="BL495" s="89">
        <v>43929</v>
      </c>
      <c r="BM495" s="8" t="s">
        <v>4076</v>
      </c>
    </row>
    <row r="496" spans="5:65" x14ac:dyDescent="0.3">
      <c r="E496" s="95" t="s">
        <v>4052</v>
      </c>
      <c r="F496" s="226">
        <v>25</v>
      </c>
      <c r="G496" s="227">
        <v>7</v>
      </c>
      <c r="H496" s="228">
        <v>40633</v>
      </c>
      <c r="M496" s="18" t="s">
        <v>4074</v>
      </c>
      <c r="AG496" s="7" t="s">
        <v>4051</v>
      </c>
      <c r="AH496" s="8" t="s">
        <v>4079</v>
      </c>
      <c r="AJ496" s="7" t="s">
        <v>3960</v>
      </c>
      <c r="AK496" s="8" t="s">
        <v>4076</v>
      </c>
      <c r="BC496" s="7" t="s">
        <v>4041</v>
      </c>
      <c r="BD496">
        <v>52</v>
      </c>
      <c r="BE496">
        <v>18</v>
      </c>
      <c r="BF496" s="89">
        <v>40457</v>
      </c>
      <c r="BG496" s="8" t="s">
        <v>4079</v>
      </c>
      <c r="BI496" s="7" t="s">
        <v>3889</v>
      </c>
      <c r="BJ496">
        <v>27</v>
      </c>
      <c r="BK496">
        <v>18</v>
      </c>
      <c r="BL496" s="89">
        <v>43607</v>
      </c>
      <c r="BM496" s="8" t="s">
        <v>4076</v>
      </c>
    </row>
    <row r="497" spans="5:65" x14ac:dyDescent="0.3">
      <c r="E497" s="95" t="s">
        <v>4053</v>
      </c>
      <c r="F497" s="226">
        <v>57</v>
      </c>
      <c r="G497" s="227">
        <v>16</v>
      </c>
      <c r="H497" s="228">
        <v>76610</v>
      </c>
      <c r="M497" s="18" t="s">
        <v>4071</v>
      </c>
      <c r="AG497" s="7" t="s">
        <v>4052</v>
      </c>
      <c r="AH497" s="8" t="s">
        <v>4074</v>
      </c>
      <c r="AJ497" s="7" t="s">
        <v>3972</v>
      </c>
      <c r="AK497" s="8" t="s">
        <v>4076</v>
      </c>
      <c r="BC497" s="7" t="s">
        <v>4042</v>
      </c>
      <c r="BD497">
        <v>22</v>
      </c>
      <c r="BE497">
        <v>19</v>
      </c>
      <c r="BF497" s="89">
        <v>89252</v>
      </c>
      <c r="BG497" s="8" t="s">
        <v>4078</v>
      </c>
      <c r="BI497" s="7" t="s">
        <v>3902</v>
      </c>
      <c r="BJ497">
        <v>22</v>
      </c>
      <c r="BK497">
        <v>21</v>
      </c>
      <c r="BL497" s="89">
        <v>44714</v>
      </c>
      <c r="BM497" s="8" t="s">
        <v>4076</v>
      </c>
    </row>
    <row r="498" spans="5:65" x14ac:dyDescent="0.3">
      <c r="E498" s="95" t="s">
        <v>4054</v>
      </c>
      <c r="F498" s="226">
        <v>24</v>
      </c>
      <c r="G498" s="227">
        <v>22</v>
      </c>
      <c r="H498" s="228">
        <v>87499</v>
      </c>
      <c r="M498" s="18" t="s">
        <v>4073</v>
      </c>
      <c r="AG498" s="7" t="s">
        <v>4053</v>
      </c>
      <c r="AH498" s="8" t="s">
        <v>4076</v>
      </c>
      <c r="AJ498" s="7" t="s">
        <v>3974</v>
      </c>
      <c r="AK498" s="8" t="s">
        <v>4076</v>
      </c>
      <c r="BC498" s="7" t="s">
        <v>4043</v>
      </c>
      <c r="BD498">
        <v>44</v>
      </c>
      <c r="BE498">
        <v>20</v>
      </c>
      <c r="BF498" s="89">
        <v>52626</v>
      </c>
      <c r="BG498" s="8" t="s">
        <v>4079</v>
      </c>
      <c r="BI498" s="7" t="s">
        <v>3903</v>
      </c>
      <c r="BJ498">
        <v>33</v>
      </c>
      <c r="BK498">
        <v>15</v>
      </c>
      <c r="BL498" s="89">
        <v>49208</v>
      </c>
      <c r="BM498" s="8" t="s">
        <v>4076</v>
      </c>
    </row>
    <row r="499" spans="5:65" x14ac:dyDescent="0.3">
      <c r="E499" s="95" t="s">
        <v>4055</v>
      </c>
      <c r="F499" s="226">
        <v>55</v>
      </c>
      <c r="G499" s="227">
        <v>23</v>
      </c>
      <c r="H499" s="228">
        <v>31152</v>
      </c>
      <c r="M499" s="18" t="s">
        <v>4071</v>
      </c>
      <c r="AG499" s="7" t="s">
        <v>4054</v>
      </c>
      <c r="AH499" s="8" t="s">
        <v>4073</v>
      </c>
      <c r="AJ499" s="7" t="s">
        <v>3976</v>
      </c>
      <c r="AK499" s="8" t="s">
        <v>4076</v>
      </c>
      <c r="BC499" s="7" t="s">
        <v>4044</v>
      </c>
      <c r="BD499">
        <v>29</v>
      </c>
      <c r="BE499">
        <v>9</v>
      </c>
      <c r="BF499" s="89">
        <v>43435</v>
      </c>
      <c r="BG499" s="8" t="s">
        <v>4072</v>
      </c>
      <c r="BI499" s="7" t="s">
        <v>3907</v>
      </c>
      <c r="BJ499">
        <v>37</v>
      </c>
      <c r="BK499">
        <v>18</v>
      </c>
      <c r="BL499" s="89">
        <v>38235</v>
      </c>
      <c r="BM499" s="8" t="s">
        <v>4076</v>
      </c>
    </row>
    <row r="500" spans="5:65" x14ac:dyDescent="0.3">
      <c r="E500" s="95" t="s">
        <v>4056</v>
      </c>
      <c r="F500" s="226">
        <v>57</v>
      </c>
      <c r="G500" s="227">
        <v>17</v>
      </c>
      <c r="H500" s="228">
        <v>50612</v>
      </c>
      <c r="M500" s="18" t="s">
        <v>4071</v>
      </c>
      <c r="AG500" s="7" t="s">
        <v>4055</v>
      </c>
      <c r="AH500" s="8" t="s">
        <v>4071</v>
      </c>
      <c r="AJ500" s="7" t="s">
        <v>3982</v>
      </c>
      <c r="AK500" s="8" t="s">
        <v>4076</v>
      </c>
      <c r="BC500" s="7" t="s">
        <v>4045</v>
      </c>
      <c r="BD500">
        <v>30</v>
      </c>
      <c r="BE500">
        <v>7</v>
      </c>
      <c r="BF500" s="89">
        <v>30821</v>
      </c>
      <c r="BG500" s="8" t="s">
        <v>4072</v>
      </c>
      <c r="BI500" s="7" t="s">
        <v>3934</v>
      </c>
      <c r="BJ500">
        <v>28</v>
      </c>
      <c r="BK500">
        <v>15</v>
      </c>
      <c r="BL500" s="89">
        <v>45757</v>
      </c>
      <c r="BM500" s="8" t="s">
        <v>4076</v>
      </c>
    </row>
    <row r="501" spans="5:65" x14ac:dyDescent="0.3">
      <c r="E501" s="95" t="s">
        <v>4057</v>
      </c>
      <c r="F501" s="226">
        <v>54</v>
      </c>
      <c r="G501" s="227">
        <v>16</v>
      </c>
      <c r="H501" s="228">
        <v>31758</v>
      </c>
      <c r="M501" s="18" t="s">
        <v>4071</v>
      </c>
      <c r="AG501" s="7" t="s">
        <v>4056</v>
      </c>
      <c r="AH501" s="8" t="s">
        <v>4071</v>
      </c>
      <c r="AJ501" s="7" t="s">
        <v>3999</v>
      </c>
      <c r="AK501" s="8" t="s">
        <v>4076</v>
      </c>
      <c r="BC501" s="7" t="s">
        <v>4046</v>
      </c>
      <c r="BD501">
        <v>54</v>
      </c>
      <c r="BE501">
        <v>6</v>
      </c>
      <c r="BF501" s="89">
        <v>38584</v>
      </c>
      <c r="BG501" s="8" t="s">
        <v>4074</v>
      </c>
      <c r="BI501" s="7" t="s">
        <v>3938</v>
      </c>
      <c r="BJ501">
        <v>36</v>
      </c>
      <c r="BK501">
        <v>17</v>
      </c>
      <c r="BL501" s="89">
        <v>40338</v>
      </c>
      <c r="BM501" s="8" t="s">
        <v>4076</v>
      </c>
    </row>
    <row r="502" spans="5:65" x14ac:dyDescent="0.3">
      <c r="E502" s="95" t="s">
        <v>4058</v>
      </c>
      <c r="F502" s="226">
        <v>43</v>
      </c>
      <c r="G502" s="227">
        <v>19</v>
      </c>
      <c r="H502" s="228">
        <v>48679</v>
      </c>
      <c r="M502" s="18" t="s">
        <v>4071</v>
      </c>
      <c r="AG502" s="7" t="s">
        <v>4057</v>
      </c>
      <c r="AH502" s="8" t="s">
        <v>4071</v>
      </c>
      <c r="AJ502" s="7" t="s">
        <v>4008</v>
      </c>
      <c r="AK502" s="8" t="s">
        <v>4076</v>
      </c>
      <c r="BC502" s="7" t="s">
        <v>4047</v>
      </c>
      <c r="BD502">
        <v>47</v>
      </c>
      <c r="BE502">
        <v>8</v>
      </c>
      <c r="BF502" s="89">
        <v>53150</v>
      </c>
      <c r="BG502" s="8" t="s">
        <v>4074</v>
      </c>
      <c r="BI502" s="7" t="s">
        <v>3942</v>
      </c>
      <c r="BJ502">
        <v>32</v>
      </c>
      <c r="BK502">
        <v>16</v>
      </c>
      <c r="BL502" s="89">
        <v>40540</v>
      </c>
      <c r="BM502" s="8" t="s">
        <v>4076</v>
      </c>
    </row>
    <row r="503" spans="5:65" x14ac:dyDescent="0.3">
      <c r="E503" s="95" t="s">
        <v>4059</v>
      </c>
      <c r="F503" s="226">
        <v>27</v>
      </c>
      <c r="G503" s="227">
        <v>17</v>
      </c>
      <c r="H503" s="228">
        <v>44590</v>
      </c>
      <c r="M503" s="18" t="s">
        <v>4073</v>
      </c>
      <c r="AG503" s="7" t="s">
        <v>4058</v>
      </c>
      <c r="AH503" s="8" t="s">
        <v>4071</v>
      </c>
      <c r="AJ503" s="7" t="s">
        <v>4009</v>
      </c>
      <c r="AK503" s="8" t="s">
        <v>4076</v>
      </c>
      <c r="BC503" s="7" t="s">
        <v>4048</v>
      </c>
      <c r="BD503">
        <v>50</v>
      </c>
      <c r="BE503">
        <v>7</v>
      </c>
      <c r="BF503" s="89">
        <v>44334</v>
      </c>
      <c r="BG503" s="8" t="s">
        <v>4074</v>
      </c>
      <c r="BI503" s="7" t="s">
        <v>3966</v>
      </c>
      <c r="BJ503">
        <v>30</v>
      </c>
      <c r="BK503">
        <v>22</v>
      </c>
      <c r="BL503" s="89">
        <v>33502</v>
      </c>
      <c r="BM503" s="8" t="s">
        <v>4076</v>
      </c>
    </row>
    <row r="504" spans="5:65" x14ac:dyDescent="0.3">
      <c r="E504" s="95" t="s">
        <v>4060</v>
      </c>
      <c r="F504" s="226">
        <v>30</v>
      </c>
      <c r="G504" s="227">
        <v>18</v>
      </c>
      <c r="H504" s="228">
        <v>80502</v>
      </c>
      <c r="M504" s="18" t="s">
        <v>4073</v>
      </c>
      <c r="AG504" s="7" t="s">
        <v>4059</v>
      </c>
      <c r="AH504" s="8" t="s">
        <v>4072</v>
      </c>
      <c r="AJ504" s="7" t="s">
        <v>4014</v>
      </c>
      <c r="AK504" s="8" t="s">
        <v>4076</v>
      </c>
      <c r="BC504" s="7" t="s">
        <v>4049</v>
      </c>
      <c r="BD504">
        <v>52</v>
      </c>
      <c r="BE504">
        <v>7</v>
      </c>
      <c r="BF504" s="89">
        <v>42157</v>
      </c>
      <c r="BG504" s="8" t="s">
        <v>4074</v>
      </c>
      <c r="BI504" s="7" t="s">
        <v>3970</v>
      </c>
      <c r="BJ504">
        <v>27</v>
      </c>
      <c r="BK504">
        <v>14</v>
      </c>
      <c r="BL504" s="89">
        <v>29950</v>
      </c>
      <c r="BM504" s="8" t="s">
        <v>4076</v>
      </c>
    </row>
    <row r="505" spans="5:65" x14ac:dyDescent="0.3">
      <c r="E505" s="95" t="s">
        <v>4061</v>
      </c>
      <c r="F505" s="226">
        <v>30</v>
      </c>
      <c r="G505" s="227">
        <v>17</v>
      </c>
      <c r="H505" s="228">
        <v>28818</v>
      </c>
      <c r="M505" s="18" t="s">
        <v>4073</v>
      </c>
      <c r="AG505" s="7" t="s">
        <v>4060</v>
      </c>
      <c r="AH505" s="8" t="s">
        <v>4073</v>
      </c>
      <c r="AJ505" s="7" t="s">
        <v>4016</v>
      </c>
      <c r="AK505" s="8" t="s">
        <v>4076</v>
      </c>
      <c r="BC505" s="7" t="s">
        <v>4050</v>
      </c>
      <c r="BD505">
        <v>46</v>
      </c>
      <c r="BE505">
        <v>3</v>
      </c>
      <c r="BF505" s="89">
        <v>32009</v>
      </c>
      <c r="BG505" s="8" t="s">
        <v>4074</v>
      </c>
      <c r="BI505" s="7" t="s">
        <v>3980</v>
      </c>
      <c r="BJ505">
        <v>30</v>
      </c>
      <c r="BK505">
        <v>19</v>
      </c>
      <c r="BL505" s="89">
        <v>34765</v>
      </c>
      <c r="BM505" s="8" t="s">
        <v>4076</v>
      </c>
    </row>
    <row r="506" spans="5:65" x14ac:dyDescent="0.3">
      <c r="E506" s="95" t="s">
        <v>4062</v>
      </c>
      <c r="F506" s="226">
        <v>26</v>
      </c>
      <c r="G506" s="227">
        <v>4</v>
      </c>
      <c r="H506" s="228">
        <v>34043</v>
      </c>
      <c r="M506" s="18" t="s">
        <v>4074</v>
      </c>
      <c r="AG506" s="7" t="s">
        <v>4061</v>
      </c>
      <c r="AH506" s="8" t="s">
        <v>4072</v>
      </c>
      <c r="AJ506" s="7" t="s">
        <v>4018</v>
      </c>
      <c r="AK506" s="8" t="s">
        <v>4076</v>
      </c>
      <c r="BC506" s="7" t="s">
        <v>4051</v>
      </c>
      <c r="BD506">
        <v>27</v>
      </c>
      <c r="BE506">
        <v>6</v>
      </c>
      <c r="BF506" s="89">
        <v>80394</v>
      </c>
      <c r="BG506" s="8" t="s">
        <v>4076</v>
      </c>
      <c r="BI506" s="7" t="s">
        <v>3981</v>
      </c>
      <c r="BJ506">
        <v>28</v>
      </c>
      <c r="BK506">
        <v>16</v>
      </c>
      <c r="BL506" s="89">
        <v>43912</v>
      </c>
      <c r="BM506" s="8" t="s">
        <v>4076</v>
      </c>
    </row>
    <row r="507" spans="5:65" x14ac:dyDescent="0.3">
      <c r="E507" s="95" t="s">
        <v>4063</v>
      </c>
      <c r="F507" s="226">
        <v>29</v>
      </c>
      <c r="G507" s="227">
        <v>21</v>
      </c>
      <c r="H507" s="228">
        <v>27588</v>
      </c>
      <c r="M507" s="18" t="s">
        <v>4073</v>
      </c>
      <c r="AG507" s="7" t="s">
        <v>4062</v>
      </c>
      <c r="AH507" s="8" t="s">
        <v>4074</v>
      </c>
      <c r="AJ507" s="7" t="s">
        <v>4021</v>
      </c>
      <c r="AK507" s="8" t="s">
        <v>4076</v>
      </c>
      <c r="BC507" s="7" t="s">
        <v>4052</v>
      </c>
      <c r="BD507">
        <v>25</v>
      </c>
      <c r="BE507">
        <v>7</v>
      </c>
      <c r="BF507" s="89">
        <v>40633</v>
      </c>
      <c r="BG507" s="8" t="s">
        <v>4072</v>
      </c>
      <c r="BI507" s="7" t="s">
        <v>3988</v>
      </c>
      <c r="BJ507">
        <v>33</v>
      </c>
      <c r="BK507">
        <v>18</v>
      </c>
      <c r="BL507" s="89">
        <v>46262</v>
      </c>
      <c r="BM507" s="8" t="s">
        <v>4076</v>
      </c>
    </row>
    <row r="508" spans="5:65" x14ac:dyDescent="0.3">
      <c r="E508" s="95" t="s">
        <v>4064</v>
      </c>
      <c r="F508" s="226">
        <v>45</v>
      </c>
      <c r="G508" s="227">
        <v>19</v>
      </c>
      <c r="H508" s="228">
        <v>79581</v>
      </c>
      <c r="M508" s="18" t="s">
        <v>4071</v>
      </c>
      <c r="AG508" s="7" t="s">
        <v>4063</v>
      </c>
      <c r="AH508" s="8" t="s">
        <v>4072</v>
      </c>
      <c r="AJ508" s="7" t="s">
        <v>4036</v>
      </c>
      <c r="AK508" s="8" t="s">
        <v>4076</v>
      </c>
      <c r="BC508" s="7" t="s">
        <v>4053</v>
      </c>
      <c r="BD508">
        <v>57</v>
      </c>
      <c r="BE508">
        <v>16</v>
      </c>
      <c r="BF508" s="89">
        <v>76610</v>
      </c>
      <c r="BG508" s="8" t="s">
        <v>4073</v>
      </c>
      <c r="BI508" s="7" t="s">
        <v>3991</v>
      </c>
      <c r="BJ508">
        <v>30</v>
      </c>
      <c r="BK508">
        <v>20</v>
      </c>
      <c r="BL508" s="89">
        <v>43885</v>
      </c>
      <c r="BM508" s="8" t="s">
        <v>4076</v>
      </c>
    </row>
    <row r="509" spans="5:65" x14ac:dyDescent="0.3">
      <c r="E509" s="95" t="s">
        <v>4065</v>
      </c>
      <c r="F509" s="226">
        <v>32</v>
      </c>
      <c r="G509" s="227">
        <v>20</v>
      </c>
      <c r="H509" s="228">
        <v>40542</v>
      </c>
      <c r="M509" s="18" t="s">
        <v>4073</v>
      </c>
      <c r="AG509" s="7" t="s">
        <v>4064</v>
      </c>
      <c r="AH509" s="8" t="s">
        <v>4076</v>
      </c>
      <c r="AJ509" s="7" t="s">
        <v>4044</v>
      </c>
      <c r="AK509" s="8" t="s">
        <v>4076</v>
      </c>
      <c r="BC509" s="7" t="s">
        <v>4054</v>
      </c>
      <c r="BD509">
        <v>24</v>
      </c>
      <c r="BE509">
        <v>22</v>
      </c>
      <c r="BF509" s="89">
        <v>87499</v>
      </c>
      <c r="BG509" s="8" t="s">
        <v>4078</v>
      </c>
      <c r="BI509" s="7" t="s">
        <v>3996</v>
      </c>
      <c r="BJ509">
        <v>31</v>
      </c>
      <c r="BK509">
        <v>20</v>
      </c>
      <c r="BL509" s="89">
        <v>40878</v>
      </c>
      <c r="BM509" s="8" t="s">
        <v>4076</v>
      </c>
    </row>
    <row r="510" spans="5:65" x14ac:dyDescent="0.3">
      <c r="E510" s="95" t="s">
        <v>4066</v>
      </c>
      <c r="F510" s="226">
        <v>23</v>
      </c>
      <c r="G510" s="227">
        <v>5</v>
      </c>
      <c r="H510" s="228">
        <v>28408</v>
      </c>
      <c r="M510" s="18" t="s">
        <v>4074</v>
      </c>
      <c r="AG510" s="7" t="s">
        <v>4065</v>
      </c>
      <c r="AH510" s="8" t="s">
        <v>4072</v>
      </c>
      <c r="AJ510" s="7" t="s">
        <v>4045</v>
      </c>
      <c r="AK510" s="8" t="s">
        <v>4076</v>
      </c>
      <c r="BC510" s="7" t="s">
        <v>4055</v>
      </c>
      <c r="BD510">
        <v>55</v>
      </c>
      <c r="BE510">
        <v>23</v>
      </c>
      <c r="BF510" s="89">
        <v>31152</v>
      </c>
      <c r="BG510" s="8" t="s">
        <v>4079</v>
      </c>
      <c r="BI510" s="7" t="s">
        <v>4001</v>
      </c>
      <c r="BJ510">
        <v>28</v>
      </c>
      <c r="BK510">
        <v>17</v>
      </c>
      <c r="BL510" s="89">
        <v>46876</v>
      </c>
      <c r="BM510" s="8" t="s">
        <v>4076</v>
      </c>
    </row>
    <row r="511" spans="5:65" x14ac:dyDescent="0.3">
      <c r="E511" s="95" t="s">
        <v>4067</v>
      </c>
      <c r="F511" s="226">
        <v>55</v>
      </c>
      <c r="G511" s="227">
        <v>17</v>
      </c>
      <c r="H511" s="228">
        <v>74359</v>
      </c>
      <c r="M511" s="18" t="s">
        <v>4071</v>
      </c>
      <c r="AG511" s="7" t="s">
        <v>4066</v>
      </c>
      <c r="AH511" s="8" t="s">
        <v>4074</v>
      </c>
      <c r="AJ511" s="7" t="s">
        <v>4052</v>
      </c>
      <c r="AK511" s="8" t="s">
        <v>4076</v>
      </c>
      <c r="BC511" s="7" t="s">
        <v>4056</v>
      </c>
      <c r="BD511">
        <v>57</v>
      </c>
      <c r="BE511">
        <v>17</v>
      </c>
      <c r="BF511" s="89">
        <v>50612</v>
      </c>
      <c r="BG511" s="8" t="s">
        <v>4079</v>
      </c>
      <c r="BI511" s="7" t="s">
        <v>4002</v>
      </c>
      <c r="BJ511">
        <v>28</v>
      </c>
      <c r="BK511">
        <v>16</v>
      </c>
      <c r="BL511" s="89">
        <v>41690</v>
      </c>
      <c r="BM511" s="8" t="s">
        <v>4076</v>
      </c>
    </row>
    <row r="512" spans="5:65" x14ac:dyDescent="0.3">
      <c r="E512" s="96" t="s">
        <v>4068</v>
      </c>
      <c r="F512" s="229">
        <v>27</v>
      </c>
      <c r="G512" s="230">
        <v>8</v>
      </c>
      <c r="H512" s="231">
        <v>64953</v>
      </c>
      <c r="M512" s="19" t="s">
        <v>4074</v>
      </c>
      <c r="AG512" s="7" t="s">
        <v>4067</v>
      </c>
      <c r="AH512" s="8" t="s">
        <v>4076</v>
      </c>
      <c r="AJ512" s="7" t="s">
        <v>4062</v>
      </c>
      <c r="AK512" s="8" t="s">
        <v>4076</v>
      </c>
      <c r="BC512" s="7" t="s">
        <v>4057</v>
      </c>
      <c r="BD512">
        <v>54</v>
      </c>
      <c r="BE512">
        <v>16</v>
      </c>
      <c r="BF512" s="89">
        <v>31758</v>
      </c>
      <c r="BG512" s="8" t="s">
        <v>4079</v>
      </c>
      <c r="BI512" s="7" t="s">
        <v>4004</v>
      </c>
      <c r="BJ512">
        <v>21</v>
      </c>
      <c r="BK512">
        <v>14</v>
      </c>
      <c r="BL512" s="89">
        <v>49682</v>
      </c>
      <c r="BM512" s="8" t="s">
        <v>4076</v>
      </c>
    </row>
    <row r="513" spans="33:65" x14ac:dyDescent="0.3">
      <c r="AG513" s="9" t="s">
        <v>4068</v>
      </c>
      <c r="AH513" s="6" t="s">
        <v>4079</v>
      </c>
      <c r="AJ513" s="9" t="s">
        <v>4066</v>
      </c>
      <c r="AK513" s="6" t="s">
        <v>4076</v>
      </c>
      <c r="BC513" s="7" t="s">
        <v>4058</v>
      </c>
      <c r="BD513">
        <v>43</v>
      </c>
      <c r="BE513">
        <v>19</v>
      </c>
      <c r="BF513" s="89">
        <v>48679</v>
      </c>
      <c r="BG513" s="8" t="s">
        <v>4079</v>
      </c>
      <c r="BI513" s="7" t="s">
        <v>4012</v>
      </c>
      <c r="BJ513">
        <v>23</v>
      </c>
      <c r="BK513">
        <v>18</v>
      </c>
      <c r="BL513" s="89">
        <v>49406</v>
      </c>
      <c r="BM513" s="8" t="s">
        <v>4076</v>
      </c>
    </row>
    <row r="514" spans="33:65" x14ac:dyDescent="0.3">
      <c r="BC514" s="7" t="s">
        <v>4059</v>
      </c>
      <c r="BD514">
        <v>27</v>
      </c>
      <c r="BE514">
        <v>17</v>
      </c>
      <c r="BF514" s="89">
        <v>44590</v>
      </c>
      <c r="BG514" s="8" t="s">
        <v>4071</v>
      </c>
      <c r="BI514" s="7" t="s">
        <v>4023</v>
      </c>
      <c r="BJ514">
        <v>27</v>
      </c>
      <c r="BK514">
        <v>17</v>
      </c>
      <c r="BL514" s="89">
        <v>41699</v>
      </c>
      <c r="BM514" s="8" t="s">
        <v>4076</v>
      </c>
    </row>
    <row r="515" spans="33:65" x14ac:dyDescent="0.3">
      <c r="BC515" s="7" t="s">
        <v>4060</v>
      </c>
      <c r="BD515">
        <v>30</v>
      </c>
      <c r="BE515">
        <v>18</v>
      </c>
      <c r="BF515" s="89">
        <v>80502</v>
      </c>
      <c r="BG515" s="8" t="s">
        <v>4078</v>
      </c>
      <c r="BI515" s="7" t="s">
        <v>4026</v>
      </c>
      <c r="BJ515">
        <v>23</v>
      </c>
      <c r="BK515">
        <v>18</v>
      </c>
      <c r="BL515" s="89">
        <v>32609</v>
      </c>
      <c r="BM515" s="8" t="s">
        <v>4076</v>
      </c>
    </row>
    <row r="516" spans="33:65" x14ac:dyDescent="0.3">
      <c r="BC516" s="7" t="s">
        <v>4061</v>
      </c>
      <c r="BD516">
        <v>30</v>
      </c>
      <c r="BE516">
        <v>17</v>
      </c>
      <c r="BF516" s="89">
        <v>28818</v>
      </c>
      <c r="BG516" s="8" t="s">
        <v>4071</v>
      </c>
      <c r="BI516" s="7" t="s">
        <v>4029</v>
      </c>
      <c r="BJ516">
        <v>26</v>
      </c>
      <c r="BK516">
        <v>18</v>
      </c>
      <c r="BL516" s="89">
        <v>40244</v>
      </c>
      <c r="BM516" s="8" t="s">
        <v>4076</v>
      </c>
    </row>
    <row r="517" spans="33:65" x14ac:dyDescent="0.3">
      <c r="BC517" s="7" t="s">
        <v>4062</v>
      </c>
      <c r="BD517">
        <v>26</v>
      </c>
      <c r="BE517">
        <v>4</v>
      </c>
      <c r="BF517" s="89">
        <v>34043</v>
      </c>
      <c r="BG517" s="8" t="s">
        <v>4072</v>
      </c>
      <c r="BI517" s="7" t="s">
        <v>4032</v>
      </c>
      <c r="BJ517">
        <v>20</v>
      </c>
      <c r="BK517">
        <v>18</v>
      </c>
      <c r="BL517" s="89">
        <v>41132</v>
      </c>
      <c r="BM517" s="8" t="s">
        <v>4076</v>
      </c>
    </row>
    <row r="518" spans="33:65" x14ac:dyDescent="0.3">
      <c r="BC518" s="7" t="s">
        <v>4063</v>
      </c>
      <c r="BD518">
        <v>29</v>
      </c>
      <c r="BE518">
        <v>21</v>
      </c>
      <c r="BF518" s="89">
        <v>27588</v>
      </c>
      <c r="BG518" s="8" t="s">
        <v>4071</v>
      </c>
      <c r="BI518" s="7" t="s">
        <v>4033</v>
      </c>
      <c r="BJ518">
        <v>25</v>
      </c>
      <c r="BK518">
        <v>21</v>
      </c>
      <c r="BL518" s="89">
        <v>52516</v>
      </c>
      <c r="BM518" s="8" t="s">
        <v>4076</v>
      </c>
    </row>
    <row r="519" spans="33:65" x14ac:dyDescent="0.3">
      <c r="BC519" s="7" t="s">
        <v>4064</v>
      </c>
      <c r="BD519">
        <v>45</v>
      </c>
      <c r="BE519">
        <v>19</v>
      </c>
      <c r="BF519" s="89">
        <v>79581</v>
      </c>
      <c r="BG519" s="8" t="s">
        <v>4073</v>
      </c>
      <c r="BI519" s="7" t="s">
        <v>4040</v>
      </c>
      <c r="BJ519">
        <v>29</v>
      </c>
      <c r="BK519">
        <v>19</v>
      </c>
      <c r="BL519" s="89">
        <v>38215</v>
      </c>
      <c r="BM519" s="8" t="s">
        <v>4076</v>
      </c>
    </row>
    <row r="520" spans="33:65" x14ac:dyDescent="0.3">
      <c r="BC520" s="7" t="s">
        <v>4065</v>
      </c>
      <c r="BD520">
        <v>32</v>
      </c>
      <c r="BE520">
        <v>20</v>
      </c>
      <c r="BF520" s="89">
        <v>40542</v>
      </c>
      <c r="BG520" s="8" t="s">
        <v>4071</v>
      </c>
      <c r="BI520" s="7" t="s">
        <v>4059</v>
      </c>
      <c r="BJ520">
        <v>27</v>
      </c>
      <c r="BK520">
        <v>17</v>
      </c>
      <c r="BL520" s="89">
        <v>44590</v>
      </c>
      <c r="BM520" s="8" t="s">
        <v>4076</v>
      </c>
    </row>
    <row r="521" spans="33:65" x14ac:dyDescent="0.3">
      <c r="BC521" s="7" t="s">
        <v>4066</v>
      </c>
      <c r="BD521">
        <v>23</v>
      </c>
      <c r="BE521">
        <v>5</v>
      </c>
      <c r="BF521" s="89">
        <v>28408</v>
      </c>
      <c r="BG521" s="8" t="s">
        <v>4072</v>
      </c>
      <c r="BI521" s="7" t="s">
        <v>4061</v>
      </c>
      <c r="BJ521">
        <v>30</v>
      </c>
      <c r="BK521">
        <v>17</v>
      </c>
      <c r="BL521" s="89">
        <v>28818</v>
      </c>
      <c r="BM521" s="8" t="s">
        <v>4076</v>
      </c>
    </row>
    <row r="522" spans="33:65" x14ac:dyDescent="0.3">
      <c r="BC522" s="7" t="s">
        <v>4067</v>
      </c>
      <c r="BD522">
        <v>55</v>
      </c>
      <c r="BE522">
        <v>17</v>
      </c>
      <c r="BF522" s="89">
        <v>74359</v>
      </c>
      <c r="BG522" s="8" t="s">
        <v>4073</v>
      </c>
      <c r="BI522" s="7" t="s">
        <v>4063</v>
      </c>
      <c r="BJ522">
        <v>29</v>
      </c>
      <c r="BK522">
        <v>21</v>
      </c>
      <c r="BL522" s="89">
        <v>27588</v>
      </c>
      <c r="BM522" s="8" t="s">
        <v>4076</v>
      </c>
    </row>
    <row r="523" spans="33:65" x14ac:dyDescent="0.3">
      <c r="BC523" s="9" t="s">
        <v>4068</v>
      </c>
      <c r="BD523" s="16">
        <v>27</v>
      </c>
      <c r="BE523" s="16">
        <v>8</v>
      </c>
      <c r="BF523" s="90">
        <v>64953</v>
      </c>
      <c r="BG523" s="6" t="s">
        <v>4076</v>
      </c>
      <c r="BI523" s="9" t="s">
        <v>4065</v>
      </c>
      <c r="BJ523" s="16">
        <v>32</v>
      </c>
      <c r="BK523" s="16">
        <v>20</v>
      </c>
      <c r="BL523" s="90">
        <v>40542</v>
      </c>
      <c r="BM523" s="6" t="s">
        <v>4076</v>
      </c>
    </row>
  </sheetData>
  <mergeCells count="13">
    <mergeCell ref="C4:J10"/>
    <mergeCell ref="BP4:BY10"/>
    <mergeCell ref="O14:S25"/>
    <mergeCell ref="AQ4:AZ10"/>
    <mergeCell ref="BC12:BG12"/>
    <mergeCell ref="BI12:BM12"/>
    <mergeCell ref="BB5:BN10"/>
    <mergeCell ref="L4:T10"/>
    <mergeCell ref="Z18:AC25"/>
    <mergeCell ref="V4:AD10"/>
    <mergeCell ref="AG12:AH12"/>
    <mergeCell ref="AJ12:AK12"/>
    <mergeCell ref="AF4:AO10"/>
  </mergeCells>
  <conditionalFormatting sqref="X16:X25">
    <cfRule type="colorScale" priority="1">
      <colorScale>
        <cfvo type="min"/>
        <cfvo type="percentile" val="50"/>
        <cfvo type="max"/>
        <color rgb="FFF8696B"/>
        <color rgb="FFFFEB84"/>
        <color rgb="FF63BE7B"/>
      </colorScale>
    </cfRule>
  </conditionalFormatting>
  <hyperlinks>
    <hyperlink ref="B2" location="Contents!C18" display="Contents" xr:uid="{2056BC4F-FCD9-4C7C-8406-6323CB85C6DD}"/>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4071-DC2C-4B03-B87F-720A8AE5BA46}">
  <sheetPr codeName="Sheet10">
    <tabColor rgb="FF92D050"/>
  </sheetPr>
  <dimension ref="B2:AB30"/>
  <sheetViews>
    <sheetView showGridLines="0" showRowColHeaders="0" zoomScale="130" zoomScaleNormal="130" workbookViewId="0">
      <selection activeCell="B2" sqref="B2"/>
    </sheetView>
  </sheetViews>
  <sheetFormatPr defaultRowHeight="14.4" x14ac:dyDescent="0.3"/>
  <sheetData>
    <row r="2" spans="2:28" x14ac:dyDescent="0.3">
      <c r="B2" s="10" t="s">
        <v>99</v>
      </c>
    </row>
    <row r="3" spans="2:28" ht="4.95" customHeight="1" thickBot="1" x14ac:dyDescent="0.35"/>
    <row r="4" spans="2:28" ht="14.4" customHeight="1" x14ac:dyDescent="0.3">
      <c r="C4" s="267" t="s">
        <v>4158</v>
      </c>
      <c r="D4" s="268"/>
      <c r="E4" s="268"/>
      <c r="F4" s="268"/>
      <c r="G4" s="268"/>
      <c r="H4" s="268"/>
      <c r="I4" s="268"/>
      <c r="J4" s="269"/>
      <c r="L4" s="267" t="s">
        <v>4160</v>
      </c>
      <c r="M4" s="268"/>
      <c r="N4" s="268"/>
      <c r="O4" s="268"/>
      <c r="P4" s="268"/>
      <c r="Q4" s="268"/>
      <c r="R4" s="268"/>
      <c r="S4" s="269"/>
      <c r="U4" s="271" t="s">
        <v>4163</v>
      </c>
      <c r="V4" s="271"/>
      <c r="W4" s="271"/>
      <c r="X4" s="271"/>
      <c r="Y4" s="271"/>
      <c r="Z4" s="271"/>
      <c r="AA4" s="271"/>
      <c r="AB4" s="271"/>
    </row>
    <row r="5" spans="2:28" ht="14.4" customHeight="1" x14ac:dyDescent="0.3">
      <c r="C5" s="270"/>
      <c r="D5" s="271"/>
      <c r="E5" s="271"/>
      <c r="F5" s="271"/>
      <c r="G5" s="271"/>
      <c r="H5" s="271"/>
      <c r="I5" s="271"/>
      <c r="J5" s="272"/>
      <c r="L5" s="270"/>
      <c r="M5" s="271"/>
      <c r="N5" s="271"/>
      <c r="O5" s="271"/>
      <c r="P5" s="271"/>
      <c r="Q5" s="271"/>
      <c r="R5" s="271"/>
      <c r="S5" s="272"/>
      <c r="U5" s="271"/>
      <c r="V5" s="271"/>
      <c r="W5" s="271"/>
      <c r="X5" s="271"/>
      <c r="Y5" s="271"/>
      <c r="Z5" s="271"/>
      <c r="AA5" s="271"/>
      <c r="AB5" s="271"/>
    </row>
    <row r="6" spans="2:28" ht="14.4" customHeight="1" x14ac:dyDescent="0.3">
      <c r="C6" s="270"/>
      <c r="D6" s="271"/>
      <c r="E6" s="271"/>
      <c r="F6" s="271"/>
      <c r="G6" s="271"/>
      <c r="H6" s="271"/>
      <c r="I6" s="271"/>
      <c r="J6" s="272"/>
      <c r="L6" s="270"/>
      <c r="M6" s="271"/>
      <c r="N6" s="271"/>
      <c r="O6" s="271"/>
      <c r="P6" s="271"/>
      <c r="Q6" s="271"/>
      <c r="R6" s="271"/>
      <c r="S6" s="272"/>
      <c r="U6" s="271"/>
      <c r="V6" s="271"/>
      <c r="W6" s="271"/>
      <c r="X6" s="271"/>
      <c r="Y6" s="271"/>
      <c r="Z6" s="271"/>
      <c r="AA6" s="271"/>
      <c r="AB6" s="271"/>
    </row>
    <row r="7" spans="2:28" ht="14.4" customHeight="1" x14ac:dyDescent="0.3">
      <c r="C7" s="270"/>
      <c r="D7" s="271"/>
      <c r="E7" s="271"/>
      <c r="F7" s="271"/>
      <c r="G7" s="271"/>
      <c r="H7" s="271"/>
      <c r="I7" s="271"/>
      <c r="J7" s="272"/>
      <c r="L7" s="270"/>
      <c r="M7" s="271"/>
      <c r="N7" s="271"/>
      <c r="O7" s="271"/>
      <c r="P7" s="271"/>
      <c r="Q7" s="271"/>
      <c r="R7" s="271"/>
      <c r="S7" s="272"/>
      <c r="U7" s="271"/>
      <c r="V7" s="271"/>
      <c r="W7" s="271"/>
      <c r="X7" s="271"/>
      <c r="Y7" s="271"/>
      <c r="Z7" s="271"/>
      <c r="AA7" s="271"/>
      <c r="AB7" s="271"/>
    </row>
    <row r="8" spans="2:28" ht="14.4" customHeight="1" x14ac:dyDescent="0.3">
      <c r="C8" s="270"/>
      <c r="D8" s="271"/>
      <c r="E8" s="271"/>
      <c r="F8" s="271"/>
      <c r="G8" s="271"/>
      <c r="H8" s="271"/>
      <c r="I8" s="271"/>
      <c r="J8" s="272"/>
      <c r="L8" s="270"/>
      <c r="M8" s="271"/>
      <c r="N8" s="271"/>
      <c r="O8" s="271"/>
      <c r="P8" s="271"/>
      <c r="Q8" s="271"/>
      <c r="R8" s="271"/>
      <c r="S8" s="272"/>
      <c r="U8" s="271"/>
      <c r="V8" s="271"/>
      <c r="W8" s="271"/>
      <c r="X8" s="271"/>
      <c r="Y8" s="271"/>
      <c r="Z8" s="271"/>
      <c r="AA8" s="271"/>
      <c r="AB8" s="271"/>
    </row>
    <row r="9" spans="2:28" ht="14.4" customHeight="1" x14ac:dyDescent="0.3">
      <c r="C9" s="270"/>
      <c r="D9" s="271"/>
      <c r="E9" s="271"/>
      <c r="F9" s="271"/>
      <c r="G9" s="271"/>
      <c r="H9" s="271"/>
      <c r="I9" s="271"/>
      <c r="J9" s="272"/>
      <c r="L9" s="270"/>
      <c r="M9" s="271"/>
      <c r="N9" s="271"/>
      <c r="O9" s="271"/>
      <c r="P9" s="271"/>
      <c r="Q9" s="271"/>
      <c r="R9" s="271"/>
      <c r="S9" s="272"/>
      <c r="U9" s="271"/>
      <c r="V9" s="271"/>
      <c r="W9" s="271"/>
      <c r="X9" s="271"/>
      <c r="Y9" s="271"/>
      <c r="Z9" s="271"/>
      <c r="AA9" s="271"/>
      <c r="AB9" s="271"/>
    </row>
    <row r="10" spans="2:28" ht="15" customHeight="1" thickBot="1" x14ac:dyDescent="0.35">
      <c r="C10" s="273"/>
      <c r="D10" s="274"/>
      <c r="E10" s="274"/>
      <c r="F10" s="274"/>
      <c r="G10" s="274"/>
      <c r="H10" s="274"/>
      <c r="I10" s="274"/>
      <c r="J10" s="275"/>
      <c r="L10" s="273"/>
      <c r="M10" s="274"/>
      <c r="N10" s="274"/>
      <c r="O10" s="274"/>
      <c r="P10" s="274"/>
      <c r="Q10" s="274"/>
      <c r="R10" s="274"/>
      <c r="S10" s="275"/>
      <c r="U10" s="271"/>
      <c r="V10" s="271"/>
      <c r="W10" s="271"/>
      <c r="X10" s="271"/>
      <c r="Y10" s="271"/>
      <c r="Z10" s="271"/>
      <c r="AA10" s="271"/>
      <c r="AB10" s="271"/>
    </row>
    <row r="11" spans="2:28" ht="14.4" customHeight="1" x14ac:dyDescent="0.3">
      <c r="U11" s="271"/>
      <c r="V11" s="271"/>
      <c r="W11" s="271"/>
      <c r="X11" s="271"/>
      <c r="Y11" s="271"/>
      <c r="Z11" s="271"/>
      <c r="AA11" s="271"/>
      <c r="AB11" s="271"/>
    </row>
    <row r="12" spans="2:28" ht="14.4" customHeight="1" x14ac:dyDescent="0.3">
      <c r="U12" s="271"/>
      <c r="V12" s="271"/>
      <c r="W12" s="271"/>
      <c r="X12" s="271"/>
      <c r="Y12" s="271"/>
      <c r="Z12" s="271"/>
      <c r="AA12" s="271"/>
      <c r="AB12" s="271"/>
    </row>
    <row r="13" spans="2:28" ht="14.4" customHeight="1" x14ac:dyDescent="0.3">
      <c r="C13" s="317" t="s">
        <v>4157</v>
      </c>
      <c r="D13" s="318"/>
      <c r="E13" s="318"/>
      <c r="F13" s="318"/>
      <c r="G13" s="318"/>
      <c r="H13" s="318"/>
      <c r="I13" s="318"/>
      <c r="J13" s="319"/>
      <c r="M13" s="233" t="str" cm="1">
        <f t="array" aca="1" ref="M13" ca="1">MESSAGING(_xlfn.ANCHORARRAY(C15))</f>
        <v>Here's some sample text, to test the "secure transmission" system =)</v>
      </c>
      <c r="U13" s="271"/>
      <c r="V13" s="271"/>
      <c r="W13" s="271"/>
      <c r="X13" s="271"/>
      <c r="Y13" s="271"/>
      <c r="Z13" s="271"/>
      <c r="AA13" s="271"/>
      <c r="AB13" s="271"/>
    </row>
    <row r="14" spans="2:28" ht="14.4" customHeight="1" x14ac:dyDescent="0.3">
      <c r="U14" s="271"/>
      <c r="V14" s="271"/>
      <c r="W14" s="271"/>
      <c r="X14" s="271"/>
      <c r="Y14" s="271"/>
      <c r="Z14" s="271"/>
      <c r="AA14" s="271"/>
      <c r="AB14" s="271"/>
    </row>
    <row r="15" spans="2:28" ht="14.4" customHeight="1" x14ac:dyDescent="0.3">
      <c r="C15" s="27" t="str" cm="1">
        <f t="array" aca="1" ref="C15:C19" ca="1">MESSAGING(C13,5)</f>
        <v>\8Rk9-pF&amp;7R`p?!/”.\0!.1wX“–w%*&lt;@!0\R8eiOTf;nJk(FQ(/8gS\ut’…mea;/WK“N</v>
      </c>
      <c r="D15" s="15"/>
      <c r="E15" s="15"/>
      <c r="F15" s="15"/>
      <c r="G15" s="15"/>
      <c r="H15" s="15"/>
      <c r="I15" s="15"/>
      <c r="J15" s="5"/>
      <c r="M15" s="296" t="s">
        <v>4159</v>
      </c>
      <c r="N15" s="297"/>
      <c r="O15" s="297"/>
      <c r="P15" s="297"/>
      <c r="Q15" s="298"/>
      <c r="U15" s="271"/>
      <c r="V15" s="271"/>
      <c r="W15" s="271"/>
      <c r="X15" s="271"/>
      <c r="Y15" s="271"/>
      <c r="Z15" s="271"/>
      <c r="AA15" s="271"/>
      <c r="AB15" s="271"/>
    </row>
    <row r="16" spans="2:28" ht="14.4" customHeight="1" x14ac:dyDescent="0.3">
      <c r="C16" s="7" t="str">
        <f ca="1"/>
        <v>OF3&amp;l&lt;'ihSS8x00E'oc[/g78t–`x–q7z(Ez1831VRnSv“ns([r+…78rEuXM^?I{J}¬WD</v>
      </c>
      <c r="J16" s="8"/>
      <c r="M16" s="236" t="str" cm="1">
        <f t="array" aca="1" ref="M16:Q16" ca="1">TRANSPOSE(_xlfn.ANCHORARRAY(C15))</f>
        <v>\8Rk9-pF&amp;7R`p?!/”.\0!.1wX“–w%*&lt;@!0\R8eiOTf;nJk(FQ(/8gS\ut’…mea;/WK“N</v>
      </c>
      <c r="N16" s="234" t="str">
        <f ca="1"/>
        <v>OF3&amp;l&lt;'ihSS8x00E'oc[/g78t–`x–q7z(Ez1831VRnSv“ns([r+…78rEuXM^?I{J}¬WD</v>
      </c>
      <c r="O16" s="235" t="str">
        <f ca="1"/>
        <v>%…(2&amp;“H{b$^)66&amp;-' NWI&amp;=pQM?/ V;Kl+\,V#,8=gbnMy.MqiS9?M6ej0,#g`_2Q&gt;!W</v>
      </c>
      <c r="P16" s="234" t="str">
        <f ca="1"/>
        <v>r[z–RR;`4n!NMG(&amp;D-=#rQP%\t$fdY"P'#|h 1q$_#4–kW,LkPs/&gt;d(y¦6XL$Q9re`^f</v>
      </c>
      <c r="Q16" s="237" t="str">
        <f ca="1"/>
        <v xml:space="preserve">LN,eP}L/,2"WNVJ%9\“P;M`.RZoG)a…e%-e/’|”Eg]/;Hv^;,f.&amp;9}–”H*v¬+^l))c, </v>
      </c>
      <c r="R16" t="s">
        <v>77</v>
      </c>
      <c r="U16" s="271"/>
      <c r="V16" s="271"/>
      <c r="W16" s="271"/>
      <c r="X16" s="271"/>
      <c r="Y16" s="271"/>
      <c r="Z16" s="271"/>
      <c r="AA16" s="271"/>
      <c r="AB16" s="271"/>
    </row>
    <row r="17" spans="2:28" ht="15" customHeight="1" x14ac:dyDescent="0.3">
      <c r="C17" s="7" t="str">
        <f ca="1"/>
        <v>%…(2&amp;“H{b$^)66&amp;-' NWI&amp;=pQM?/ V;Kl+\,V#,8=gbnMy.MqiS9?M6ej0,#g`_2Q&gt;!W</v>
      </c>
      <c r="J17" s="8"/>
      <c r="M17" s="64" t="s">
        <v>4161</v>
      </c>
      <c r="U17" s="13"/>
      <c r="V17" s="13"/>
      <c r="W17" s="13"/>
      <c r="X17" s="13"/>
      <c r="Y17" s="13"/>
      <c r="Z17" s="13"/>
      <c r="AA17" s="13"/>
      <c r="AB17" s="13"/>
    </row>
    <row r="18" spans="2:28" x14ac:dyDescent="0.3">
      <c r="C18" s="7" t="str">
        <f ca="1"/>
        <v>r[z–RR;`4n!NMG(&amp;D-=#rQP%\t$fdY"P'#|h 1q$_#4–kW,LkPs/&gt;d(y¦6XL$Q9re`^f</v>
      </c>
      <c r="J18" s="8"/>
      <c r="M18" s="64" t="s">
        <v>4161</v>
      </c>
    </row>
    <row r="19" spans="2:28" x14ac:dyDescent="0.3">
      <c r="C19" s="9" t="str">
        <f ca="1"/>
        <v xml:space="preserve">LN,eP}L/,2"WNVJ%9\“P;M`.RZoG)a…e%-e/’|”Eg]/;Hv^;,f.&amp;9}–”H*v¬+^l))c, </v>
      </c>
      <c r="D19" s="16"/>
      <c r="E19" s="16"/>
      <c r="F19" s="16"/>
      <c r="G19" s="16"/>
      <c r="H19" s="16"/>
      <c r="I19" s="16"/>
      <c r="J19" s="6"/>
      <c r="M19" s="233" t="str" cm="1">
        <f t="array" aca="1" ref="M19" ca="1">MESSAGING(_xlfn.ANCHORARRAY(M16))</f>
        <v>Here's some sample text, to test the "secure transmission" system =)</v>
      </c>
    </row>
    <row r="28" spans="2:28" x14ac:dyDescent="0.3">
      <c r="B28" t="s">
        <v>77</v>
      </c>
    </row>
    <row r="29" spans="2:28" x14ac:dyDescent="0.3">
      <c r="B29" t="s">
        <v>77</v>
      </c>
    </row>
    <row r="30" spans="2:28" x14ac:dyDescent="0.3">
      <c r="B30" t="s">
        <v>77</v>
      </c>
      <c r="F30" s="232"/>
    </row>
  </sheetData>
  <mergeCells count="5">
    <mergeCell ref="C4:J10"/>
    <mergeCell ref="C13:J13"/>
    <mergeCell ref="L4:S10"/>
    <mergeCell ref="M15:Q15"/>
    <mergeCell ref="U4:AB16"/>
  </mergeCells>
  <hyperlinks>
    <hyperlink ref="B2" location="Contents!C19" display="Contents!C19" xr:uid="{D4FAE8F6-1D42-4557-A73E-87A8020643F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6BC7-30B3-4E36-8888-C03681B0FA16}">
  <sheetPr codeName="Sheet14"/>
  <dimension ref="B2:B14"/>
  <sheetViews>
    <sheetView workbookViewId="0">
      <selection activeCell="B13" sqref="B13"/>
    </sheetView>
  </sheetViews>
  <sheetFormatPr defaultRowHeight="14.4" x14ac:dyDescent="0.3"/>
  <sheetData>
    <row r="2" spans="2:2" x14ac:dyDescent="0.3">
      <c r="B2" t="s">
        <v>4176</v>
      </c>
    </row>
    <row r="3" spans="2:2" x14ac:dyDescent="0.3">
      <c r="B3" t="s">
        <v>4168</v>
      </c>
    </row>
    <row r="4" spans="2:2" x14ac:dyDescent="0.3">
      <c r="B4" t="s">
        <v>4169</v>
      </c>
    </row>
    <row r="5" spans="2:2" x14ac:dyDescent="0.3">
      <c r="B5" t="s">
        <v>4170</v>
      </c>
    </row>
    <row r="6" spans="2:2" x14ac:dyDescent="0.3">
      <c r="B6" t="s">
        <v>4171</v>
      </c>
    </row>
    <row r="7" spans="2:2" x14ac:dyDescent="0.3">
      <c r="B7" t="s">
        <v>4173</v>
      </c>
    </row>
    <row r="8" spans="2:2" x14ac:dyDescent="0.3">
      <c r="B8" t="s">
        <v>4172</v>
      </c>
    </row>
    <row r="9" spans="2:2" x14ac:dyDescent="0.3">
      <c r="B9" t="s">
        <v>4174</v>
      </c>
    </row>
    <row r="10" spans="2:2" x14ac:dyDescent="0.3">
      <c r="B10" t="s">
        <v>4177</v>
      </c>
    </row>
    <row r="11" spans="2:2" x14ac:dyDescent="0.3">
      <c r="B11" t="s">
        <v>4175</v>
      </c>
    </row>
    <row r="12" spans="2:2" x14ac:dyDescent="0.3">
      <c r="B12" t="s">
        <v>4180</v>
      </c>
    </row>
    <row r="13" spans="2:2" x14ac:dyDescent="0.3">
      <c r="B13" t="s">
        <v>4178</v>
      </c>
    </row>
    <row r="14" spans="2:2" x14ac:dyDescent="0.3">
      <c r="B14" t="s">
        <v>4179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2947-A798-4C29-B4BF-AFB466322E13}">
  <sheetPr codeName="Sheet15"/>
  <dimension ref="C3:Q43"/>
  <sheetViews>
    <sheetView workbookViewId="0">
      <selection activeCell="C1" sqref="C1"/>
    </sheetView>
  </sheetViews>
  <sheetFormatPr defaultRowHeight="14.4" x14ac:dyDescent="0.3"/>
  <sheetData>
    <row r="3" spans="3:17" x14ac:dyDescent="0.3">
      <c r="C3" s="285" t="s">
        <v>4165</v>
      </c>
      <c r="D3" s="285"/>
      <c r="F3" s="285" t="s">
        <v>4181</v>
      </c>
      <c r="G3" s="285"/>
      <c r="H3" s="285"/>
      <c r="I3" s="285"/>
    </row>
    <row r="4" spans="3:17" x14ac:dyDescent="0.3">
      <c r="C4" cm="1">
        <f t="array" aca="1" ref="C4:C43" ca="1">_xlfn.RANDARRAY(40,1,1,100,1)</f>
        <v>69</v>
      </c>
      <c r="D4" cm="1">
        <f t="array" aca="1" ref="D4:D43" ca="1">_xlfn.LET(_xlpm.data,_xlfn.ANCHORARRAY(C4),_xlpm.signs,SIGN(_xlpm.data),_xlpm.abs,ABS(_xlpm.data),_xlpm.avg,AVERAGE(_xlpm.data),_xlpm.factor,(_xlpm.abs/_xlpm.avg)^2,_xlpm.out_A,_xlpm.factor*_xlpm.abs,_xlpm.out_B,_xlpm.out_A/AVERAGE(_xlpm.out_A)*_xlpm.avg,_xlpm.final,_xlpm.out_B*_xlpm.signs,_xlpm.final)</f>
        <v>61.10347574336334</v>
      </c>
    </row>
    <row r="5" spans="3:17" x14ac:dyDescent="0.3">
      <c r="C5">
        <f ca="1"/>
        <v>42</v>
      </c>
      <c r="D5">
        <f ca="1"/>
        <v>13.780548815631542</v>
      </c>
      <c r="F5" t="s">
        <v>4182</v>
      </c>
    </row>
    <row r="6" spans="3:17" x14ac:dyDescent="0.3">
      <c r="C6">
        <f ca="1"/>
        <v>21</v>
      </c>
      <c r="D6">
        <f ca="1"/>
        <v>1.7225686019539428</v>
      </c>
    </row>
    <row r="7" spans="3:17" x14ac:dyDescent="0.3">
      <c r="C7">
        <f ca="1"/>
        <v>98</v>
      </c>
      <c r="D7">
        <f ca="1"/>
        <v>175.06400902820815</v>
      </c>
    </row>
    <row r="8" spans="3:17" x14ac:dyDescent="0.3">
      <c r="C8">
        <f ca="1"/>
        <v>7</v>
      </c>
      <c r="D8">
        <f ca="1"/>
        <v>6.3798837109405301E-2</v>
      </c>
      <c r="Q8" t="s">
        <v>4166</v>
      </c>
    </row>
    <row r="9" spans="3:17" x14ac:dyDescent="0.3">
      <c r="C9">
        <f ca="1"/>
        <v>32</v>
      </c>
      <c r="D9">
        <f ca="1"/>
        <v>6.0949279720145562</v>
      </c>
    </row>
    <row r="10" spans="3:17" x14ac:dyDescent="0.3">
      <c r="C10">
        <f ca="1"/>
        <v>73</v>
      </c>
      <c r="D10">
        <f ca="1"/>
        <v>72.358111416295984</v>
      </c>
      <c r="L10" t="s">
        <v>4183</v>
      </c>
    </row>
    <row r="11" spans="3:17" x14ac:dyDescent="0.3">
      <c r="C11">
        <f ca="1"/>
        <v>5</v>
      </c>
      <c r="D11">
        <f ca="1"/>
        <v>2.3250305069025253E-2</v>
      </c>
      <c r="L11" t="s">
        <v>4184</v>
      </c>
    </row>
    <row r="12" spans="3:17" x14ac:dyDescent="0.3">
      <c r="C12">
        <f ca="1"/>
        <v>17</v>
      </c>
      <c r="D12">
        <f ca="1"/>
        <v>0.91382999043296886</v>
      </c>
    </row>
    <row r="13" spans="3:17" x14ac:dyDescent="0.3">
      <c r="C13">
        <f ca="1"/>
        <v>33</v>
      </c>
      <c r="D13">
        <f ca="1"/>
        <v>6.6843697061244853</v>
      </c>
    </row>
    <row r="14" spans="3:17" x14ac:dyDescent="0.3">
      <c r="C14">
        <f ca="1"/>
        <v>22</v>
      </c>
      <c r="D14">
        <f ca="1"/>
        <v>1.9805539869998476</v>
      </c>
    </row>
    <row r="15" spans="3:17" x14ac:dyDescent="0.3">
      <c r="C15">
        <f ca="1"/>
        <v>94</v>
      </c>
      <c r="D15">
        <f ca="1"/>
        <v>154.49065108361017</v>
      </c>
    </row>
    <row r="16" spans="3:17" x14ac:dyDescent="0.3">
      <c r="C16">
        <f ca="1"/>
        <v>68</v>
      </c>
      <c r="D16">
        <f ca="1"/>
        <v>58.485119387710007</v>
      </c>
    </row>
    <row r="17" spans="3:4" x14ac:dyDescent="0.3">
      <c r="C17">
        <f ca="1"/>
        <v>29</v>
      </c>
      <c r="D17">
        <f ca="1"/>
        <v>4.5364135226276545</v>
      </c>
    </row>
    <row r="18" spans="3:4" x14ac:dyDescent="0.3">
      <c r="C18">
        <f ca="1"/>
        <v>19</v>
      </c>
      <c r="D18">
        <f ca="1"/>
        <v>1.2757907397475539</v>
      </c>
    </row>
    <row r="19" spans="3:4" x14ac:dyDescent="0.3">
      <c r="C19">
        <f ca="1"/>
        <v>79</v>
      </c>
      <c r="D19">
        <f ca="1"/>
        <v>91.706457287417152</v>
      </c>
    </row>
    <row r="20" spans="3:4" x14ac:dyDescent="0.3">
      <c r="C20">
        <f ca="1"/>
        <v>88</v>
      </c>
      <c r="D20">
        <f ca="1"/>
        <v>126.75545516799025</v>
      </c>
    </row>
    <row r="21" spans="3:4" x14ac:dyDescent="0.3">
      <c r="C21">
        <f ca="1"/>
        <v>75</v>
      </c>
      <c r="D21">
        <f ca="1"/>
        <v>78.469779607960263</v>
      </c>
    </row>
    <row r="22" spans="3:4" x14ac:dyDescent="0.3">
      <c r="C22">
        <f ca="1"/>
        <v>7</v>
      </c>
      <c r="D22">
        <f ca="1"/>
        <v>6.3798837109405301E-2</v>
      </c>
    </row>
    <row r="23" spans="3:4" x14ac:dyDescent="0.3">
      <c r="C23">
        <f ca="1"/>
        <v>87</v>
      </c>
      <c r="D23">
        <f ca="1"/>
        <v>122.48316511094669</v>
      </c>
    </row>
    <row r="24" spans="3:4" x14ac:dyDescent="0.3">
      <c r="C24">
        <f ca="1"/>
        <v>83</v>
      </c>
      <c r="D24">
        <f ca="1"/>
        <v>106.35377747602195</v>
      </c>
    </row>
    <row r="25" spans="3:4" x14ac:dyDescent="0.3">
      <c r="C25">
        <f ca="1"/>
        <v>69</v>
      </c>
      <c r="D25">
        <f ca="1"/>
        <v>61.10347574336334</v>
      </c>
    </row>
    <row r="26" spans="3:4" x14ac:dyDescent="0.3">
      <c r="C26">
        <f ca="1"/>
        <v>43</v>
      </c>
      <c r="D26">
        <f ca="1"/>
        <v>14.788496040983928</v>
      </c>
    </row>
    <row r="27" spans="3:4" x14ac:dyDescent="0.3">
      <c r="C27">
        <f ca="1"/>
        <v>10</v>
      </c>
      <c r="D27">
        <f ca="1"/>
        <v>0.18600244055220203</v>
      </c>
    </row>
    <row r="28" spans="3:4" x14ac:dyDescent="0.3">
      <c r="C28">
        <f ca="1"/>
        <v>91</v>
      </c>
      <c r="D28">
        <f ca="1"/>
        <v>140.16604512936343</v>
      </c>
    </row>
    <row r="29" spans="3:4" x14ac:dyDescent="0.3">
      <c r="C29">
        <f ca="1"/>
        <v>17</v>
      </c>
      <c r="D29">
        <f ca="1"/>
        <v>0.91382999043296886</v>
      </c>
    </row>
    <row r="30" spans="3:4" x14ac:dyDescent="0.3">
      <c r="C30">
        <f ca="1"/>
        <v>24</v>
      </c>
      <c r="D30">
        <f ca="1"/>
        <v>2.5712977381936413</v>
      </c>
    </row>
    <row r="31" spans="3:4" x14ac:dyDescent="0.3">
      <c r="C31">
        <f ca="1"/>
        <v>80</v>
      </c>
      <c r="D31">
        <f ca="1"/>
        <v>95.233249562727437</v>
      </c>
    </row>
    <row r="32" spans="3:4" x14ac:dyDescent="0.3">
      <c r="C32">
        <f ca="1"/>
        <v>77</v>
      </c>
      <c r="D32">
        <f ca="1"/>
        <v>84.916252192618458</v>
      </c>
    </row>
    <row r="33" spans="3:4" x14ac:dyDescent="0.3">
      <c r="C33">
        <f ca="1"/>
        <v>47</v>
      </c>
      <c r="D33">
        <f ca="1"/>
        <v>19.311331385451272</v>
      </c>
    </row>
    <row r="34" spans="3:4" x14ac:dyDescent="0.3">
      <c r="C34">
        <f ca="1"/>
        <v>31</v>
      </c>
      <c r="D34">
        <f ca="1"/>
        <v>5.5411987064906514</v>
      </c>
    </row>
    <row r="35" spans="3:4" x14ac:dyDescent="0.3">
      <c r="C35">
        <f ca="1"/>
        <v>42</v>
      </c>
      <c r="D35">
        <f ca="1"/>
        <v>13.780548815631542</v>
      </c>
    </row>
    <row r="36" spans="3:4" x14ac:dyDescent="0.3">
      <c r="C36">
        <f ca="1"/>
        <v>92</v>
      </c>
      <c r="D36">
        <f ca="1"/>
        <v>144.83786842871311</v>
      </c>
    </row>
    <row r="37" spans="3:4" x14ac:dyDescent="0.3">
      <c r="C37">
        <f ca="1"/>
        <v>78</v>
      </c>
      <c r="D37">
        <f ca="1"/>
        <v>88.267830168928597</v>
      </c>
    </row>
    <row r="38" spans="3:4" x14ac:dyDescent="0.3">
      <c r="C38">
        <f ca="1"/>
        <v>18</v>
      </c>
      <c r="D38">
        <f ca="1"/>
        <v>1.0847662333004424</v>
      </c>
    </row>
    <row r="39" spans="3:4" x14ac:dyDescent="0.3">
      <c r="C39">
        <f ca="1"/>
        <v>9</v>
      </c>
      <c r="D39">
        <f ca="1"/>
        <v>0.1355957791625553</v>
      </c>
    </row>
    <row r="40" spans="3:4" x14ac:dyDescent="0.3">
      <c r="C40">
        <f ca="1"/>
        <v>27</v>
      </c>
      <c r="D40">
        <f ca="1"/>
        <v>3.661086037388992</v>
      </c>
    </row>
    <row r="41" spans="3:4" x14ac:dyDescent="0.3">
      <c r="C41">
        <f ca="1"/>
        <v>94</v>
      </c>
      <c r="D41">
        <f ca="1"/>
        <v>154.49065108361017</v>
      </c>
    </row>
    <row r="42" spans="3:4" x14ac:dyDescent="0.3">
      <c r="C42">
        <f ca="1"/>
        <v>33</v>
      </c>
      <c r="D42">
        <f ca="1"/>
        <v>6.6843697061244853</v>
      </c>
    </row>
    <row r="43" spans="3:4" x14ac:dyDescent="0.3">
      <c r="C43">
        <f ca="1"/>
        <v>77</v>
      </c>
      <c r="D43">
        <f ca="1"/>
        <v>84.916252192618458</v>
      </c>
    </row>
  </sheetData>
  <mergeCells count="2">
    <mergeCell ref="C3:D3"/>
    <mergeCell ref="F3:I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9B12-3285-461B-B8C9-298849523B9D}">
  <sheetPr codeName="Sheet11"/>
  <dimension ref="B2"/>
  <sheetViews>
    <sheetView workbookViewId="0">
      <selection activeCell="B3" sqref="B3"/>
    </sheetView>
  </sheetViews>
  <sheetFormatPr defaultRowHeight="14.4" x14ac:dyDescent="0.3"/>
  <sheetData>
    <row r="2" spans="2:2" x14ac:dyDescent="0.3">
      <c r="B2" t="s">
        <v>2693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FF433-1002-4CCB-ADF1-FB71461DAC64}">
  <sheetPr codeName="Sheet12"/>
  <dimension ref="B2:B4"/>
  <sheetViews>
    <sheetView workbookViewId="0">
      <selection activeCell="B3" sqref="B3"/>
    </sheetView>
  </sheetViews>
  <sheetFormatPr defaultRowHeight="14.4" x14ac:dyDescent="0.3"/>
  <sheetData>
    <row r="2" spans="2:2" x14ac:dyDescent="0.3">
      <c r="B2" t="s">
        <v>2442</v>
      </c>
    </row>
    <row r="3" spans="2:2" x14ac:dyDescent="0.3">
      <c r="B3" t="s">
        <v>2443</v>
      </c>
    </row>
    <row r="4" spans="2:2" x14ac:dyDescent="0.3">
      <c r="B4" t="s">
        <v>2444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5FBA-57C5-447F-BEC9-4270D1BCAE34}">
  <sheetPr codeName="Sheet16">
    <tabColor theme="9" tint="0.59999389629810485"/>
  </sheetPr>
  <dimension ref="A1:AJ17"/>
  <sheetViews>
    <sheetView workbookViewId="0">
      <selection activeCell="F15" sqref="F15"/>
    </sheetView>
  </sheetViews>
  <sheetFormatPr defaultRowHeight="14.4" x14ac:dyDescent="0.3"/>
  <sheetData>
    <row r="1" spans="1:36" x14ac:dyDescent="0.3">
      <c r="A1" t="s">
        <v>68</v>
      </c>
      <c r="B1" t="s">
        <v>36</v>
      </c>
      <c r="C1" t="s">
        <v>37</v>
      </c>
      <c r="D1" t="s">
        <v>38</v>
      </c>
      <c r="E1" t="s">
        <v>39</v>
      </c>
      <c r="F1" t="s">
        <v>40</v>
      </c>
      <c r="G1" t="s">
        <v>41</v>
      </c>
      <c r="H1" t="s">
        <v>42</v>
      </c>
      <c r="I1" t="s">
        <v>43</v>
      </c>
      <c r="J1" t="s">
        <v>44</v>
      </c>
      <c r="K1" t="s">
        <v>45</v>
      </c>
      <c r="L1" t="s">
        <v>46</v>
      </c>
      <c r="M1" t="s">
        <v>47</v>
      </c>
      <c r="N1" t="s">
        <v>48</v>
      </c>
      <c r="O1" t="s">
        <v>49</v>
      </c>
      <c r="P1" t="s">
        <v>50</v>
      </c>
      <c r="Q1" t="s">
        <v>51</v>
      </c>
      <c r="R1" t="s">
        <v>52</v>
      </c>
      <c r="S1" t="s">
        <v>53</v>
      </c>
      <c r="T1" t="s">
        <v>54</v>
      </c>
      <c r="U1" t="s">
        <v>55</v>
      </c>
      <c r="V1" t="s">
        <v>56</v>
      </c>
      <c r="W1" t="s">
        <v>57</v>
      </c>
      <c r="X1" t="s">
        <v>58</v>
      </c>
      <c r="Y1" t="s">
        <v>59</v>
      </c>
      <c r="Z1" t="s">
        <v>60</v>
      </c>
      <c r="AA1" t="s">
        <v>61</v>
      </c>
      <c r="AB1" t="s">
        <v>62</v>
      </c>
      <c r="AC1" t="s">
        <v>63</v>
      </c>
      <c r="AD1" t="s">
        <v>64</v>
      </c>
      <c r="AE1" t="s">
        <v>65</v>
      </c>
      <c r="AF1" t="s">
        <v>66</v>
      </c>
      <c r="AG1" t="s">
        <v>69</v>
      </c>
      <c r="AH1" t="s">
        <v>70</v>
      </c>
      <c r="AI1" t="s">
        <v>71</v>
      </c>
      <c r="AJ1" t="s">
        <v>72</v>
      </c>
    </row>
    <row r="2" spans="1:36" x14ac:dyDescent="0.3">
      <c r="A2" t="s">
        <v>73</v>
      </c>
      <c r="B2">
        <v>0.1849038073397114</v>
      </c>
      <c r="C2">
        <v>-0.47544310320127597</v>
      </c>
      <c r="D2">
        <v>0.40080225545971687</v>
      </c>
      <c r="E2">
        <v>0.4323864421574386</v>
      </c>
      <c r="F2">
        <v>1.3618054038990122</v>
      </c>
      <c r="G2">
        <v>4.5898906197853755</v>
      </c>
      <c r="H2">
        <v>0.81899260860829548</v>
      </c>
      <c r="I2">
        <v>2.8888880918013635</v>
      </c>
      <c r="J2">
        <v>0.28824071048058869</v>
      </c>
      <c r="K2">
        <v>-0.17053747861609192</v>
      </c>
      <c r="L2">
        <v>-0.21167157978994147</v>
      </c>
      <c r="M2">
        <v>0.60611480250293104</v>
      </c>
      <c r="N2">
        <v>-0.17155411729984471</v>
      </c>
      <c r="O2">
        <v>0.25498512273524238</v>
      </c>
      <c r="P2">
        <v>1.9009180497581315</v>
      </c>
      <c r="Q2">
        <v>6.1059208025604965</v>
      </c>
      <c r="R2">
        <v>2.4879894081390308</v>
      </c>
      <c r="S2">
        <v>-6.8857737397136354E-2</v>
      </c>
      <c r="T2">
        <v>4.4309654013920396E-2</v>
      </c>
      <c r="U2">
        <v>-0.44688365652653467</v>
      </c>
      <c r="V2">
        <v>-7.4458583050699099E-3</v>
      </c>
      <c r="W2">
        <v>0.27100481005504118</v>
      </c>
      <c r="X2">
        <v>7.5169804026842417</v>
      </c>
      <c r="Y2">
        <v>0.18077483657122134</v>
      </c>
      <c r="Z2">
        <v>0.26674299522980943</v>
      </c>
      <c r="AA2">
        <v>3.272503455115542E-2</v>
      </c>
      <c r="AB2">
        <v>6.9531142372606131E-2</v>
      </c>
      <c r="AC2">
        <v>-4.023622227941924E-2</v>
      </c>
      <c r="AD2">
        <v>5.2046856067360196E-3</v>
      </c>
      <c r="AE2">
        <v>-5.5696354362464687E-2</v>
      </c>
      <c r="AF2">
        <v>0.54004521234133351</v>
      </c>
      <c r="AG2">
        <v>1</v>
      </c>
      <c r="AH2">
        <v>0</v>
      </c>
      <c r="AI2">
        <v>0</v>
      </c>
      <c r="AJ2">
        <v>0</v>
      </c>
    </row>
    <row r="3" spans="1:36" x14ac:dyDescent="0.3">
      <c r="A3" t="s">
        <v>74</v>
      </c>
      <c r="B3">
        <v>6.1470168735157511</v>
      </c>
      <c r="C3">
        <v>0.51852536104751235</v>
      </c>
      <c r="D3">
        <v>4.2319759697792501</v>
      </c>
      <c r="E3">
        <v>4.7377391210430524</v>
      </c>
      <c r="F3">
        <v>3.547777627926473</v>
      </c>
      <c r="G3">
        <v>-0.54805287079657783</v>
      </c>
      <c r="H3">
        <v>2.1917200872872868</v>
      </c>
      <c r="I3">
        <v>2.2881866894483376</v>
      </c>
      <c r="J3">
        <v>8.3707176049894777E-2</v>
      </c>
      <c r="K3">
        <v>-0.17053747861609192</v>
      </c>
      <c r="L3">
        <v>-0.21167157978994147</v>
      </c>
      <c r="M3">
        <v>1.2793993309187588</v>
      </c>
      <c r="N3">
        <v>-0.11548649156890302</v>
      </c>
      <c r="O3">
        <v>3.5545713661338119</v>
      </c>
      <c r="P3">
        <v>-0.67953962054064354</v>
      </c>
      <c r="Q3">
        <v>-0.29401587570160664</v>
      </c>
      <c r="R3">
        <v>-0.50710578951272922</v>
      </c>
      <c r="S3">
        <v>-6.8857737397136354E-2</v>
      </c>
      <c r="T3">
        <v>4.4309654013920396E-2</v>
      </c>
      <c r="U3">
        <v>-0.50440949453558415</v>
      </c>
      <c r="V3">
        <v>-7.4458583050699099E-3</v>
      </c>
      <c r="W3">
        <v>8.3214200598527854E-3</v>
      </c>
      <c r="X3">
        <v>-0.22601741072788845</v>
      </c>
      <c r="Y3">
        <v>0.46746925946342405</v>
      </c>
      <c r="Z3">
        <v>0.28427223392934758</v>
      </c>
      <c r="AA3">
        <v>-0.1277491467687609</v>
      </c>
      <c r="AB3">
        <v>6.7818518777190182E-2</v>
      </c>
      <c r="AC3">
        <v>-0.21504487619247339</v>
      </c>
      <c r="AD3">
        <v>-2.9951676949355881</v>
      </c>
      <c r="AE3">
        <v>-5.5696354362464687E-2</v>
      </c>
      <c r="AF3">
        <v>3.3365151943361884</v>
      </c>
      <c r="AG3">
        <v>0</v>
      </c>
      <c r="AH3">
        <v>1</v>
      </c>
      <c r="AI3">
        <v>0</v>
      </c>
      <c r="AJ3">
        <v>0</v>
      </c>
    </row>
    <row r="5" spans="1:36" x14ac:dyDescent="0.3">
      <c r="B5" cm="1">
        <f t="array" ref="B5">SIMPLE_DIST(B2:AJ2,B3:AJ3)</f>
        <v>1.6314337863381072</v>
      </c>
    </row>
    <row r="7" spans="1:36" x14ac:dyDescent="0.3">
      <c r="E7" t="s">
        <v>0</v>
      </c>
      <c r="F7" t="s">
        <v>1</v>
      </c>
      <c r="G7" t="s">
        <v>2</v>
      </c>
      <c r="H7" t="s">
        <v>3</v>
      </c>
      <c r="I7" t="s">
        <v>4</v>
      </c>
      <c r="K7" s="3" cm="1">
        <f t="array" ref="K7">SIMPLE_DIST(F8:I8,F9:I9)</f>
        <v>1.5</v>
      </c>
      <c r="L7" s="4" t="s">
        <v>75</v>
      </c>
    </row>
    <row r="8" spans="1:36" x14ac:dyDescent="0.3">
      <c r="E8" t="s">
        <v>33</v>
      </c>
      <c r="F8">
        <v>1</v>
      </c>
      <c r="G8">
        <v>2</v>
      </c>
      <c r="H8">
        <v>3</v>
      </c>
      <c r="I8">
        <v>4</v>
      </c>
    </row>
    <row r="9" spans="1:36" x14ac:dyDescent="0.3">
      <c r="E9" t="s">
        <v>34</v>
      </c>
      <c r="F9">
        <v>1</v>
      </c>
      <c r="G9">
        <v>6</v>
      </c>
      <c r="H9">
        <v>2</v>
      </c>
      <c r="I9">
        <v>5</v>
      </c>
    </row>
    <row r="10" spans="1:36" x14ac:dyDescent="0.3">
      <c r="E10" t="s">
        <v>32</v>
      </c>
      <c r="F10">
        <v>2</v>
      </c>
      <c r="G10">
        <v>3</v>
      </c>
      <c r="H10">
        <v>5</v>
      </c>
      <c r="I10">
        <v>5</v>
      </c>
    </row>
    <row r="11" spans="1:36" x14ac:dyDescent="0.3">
      <c r="C11" t="s">
        <v>76</v>
      </c>
      <c r="F11" t="s">
        <v>80</v>
      </c>
    </row>
    <row r="13" spans="1:36" x14ac:dyDescent="0.3">
      <c r="F13" cm="1">
        <f t="array" ref="F13">_xlfn.LET(_xlpm.a,F8:I8,_xlpm.b,F9:I9,_xlpm.weights,F11,_xlpm.SF_B,_xlfn.NUMBERVALUE(_xlfn.TEXTSPLIT(_xlpm.weights,",")),ROUND(SQRT(SUM(((_xlpm.a-_xlpm.b)^2)*_xlpm.SF_B)/SUM(_xlpm.SF_B)),4))</f>
        <v>2.1213000000000002</v>
      </c>
    </row>
    <row r="15" spans="1:36" x14ac:dyDescent="0.3">
      <c r="E15" t="s">
        <v>81</v>
      </c>
      <c r="F15" cm="1">
        <f t="array" ref="F15">M_DIST(F8:I8,F9:I9,F11)</f>
        <v>2.1213000000000002</v>
      </c>
    </row>
    <row r="17" spans="5:6" x14ac:dyDescent="0.3">
      <c r="E17" t="s">
        <v>75</v>
      </c>
      <c r="F17" cm="1">
        <f t="array" ref="F17">E_DIST(F8:I8,F9:I9)</f>
        <v>2.1213203435596424</v>
      </c>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04A7-276E-47AD-B365-DA339FD50941}">
  <sheetPr codeName="Sheet19">
    <tabColor theme="7" tint="0.59999389629810485"/>
  </sheetPr>
  <dimension ref="B1:N19"/>
  <sheetViews>
    <sheetView showGridLines="0" showRowColHeaders="0" zoomScale="145" zoomScaleNormal="145" workbookViewId="0">
      <pane ySplit="2" topLeftCell="A3" activePane="bottomLeft" state="frozen"/>
      <selection pane="bottomLeft" activeCell="C3" sqref="C3"/>
    </sheetView>
  </sheetViews>
  <sheetFormatPr defaultRowHeight="14.4" x14ac:dyDescent="0.3"/>
  <cols>
    <col min="1" max="1" width="5.5546875" customWidth="1"/>
    <col min="3" max="3" width="18.6640625" bestFit="1" customWidth="1"/>
    <col min="4" max="4" width="17.21875" customWidth="1"/>
  </cols>
  <sheetData>
    <row r="1" spans="2:14" ht="37.200000000000003" customHeight="1" x14ac:dyDescent="0.3"/>
    <row r="2" spans="2:14" x14ac:dyDescent="0.3">
      <c r="B2" s="42" t="s">
        <v>85</v>
      </c>
      <c r="C2" s="42" t="s">
        <v>83</v>
      </c>
      <c r="D2" s="42" t="s">
        <v>2429</v>
      </c>
      <c r="E2" s="42" t="s">
        <v>84</v>
      </c>
      <c r="F2" s="16"/>
      <c r="G2" s="16"/>
      <c r="H2" s="16"/>
      <c r="I2" s="16"/>
      <c r="J2" s="16"/>
      <c r="K2" s="16"/>
      <c r="L2" s="16"/>
      <c r="M2" s="16"/>
      <c r="N2" s="16"/>
    </row>
    <row r="3" spans="2:14" x14ac:dyDescent="0.3">
      <c r="B3">
        <v>1</v>
      </c>
      <c r="C3" s="156" t="s">
        <v>86</v>
      </c>
      <c r="D3" s="157" t="s">
        <v>1127</v>
      </c>
      <c r="E3" t="s">
        <v>87</v>
      </c>
    </row>
    <row r="4" spans="2:14" x14ac:dyDescent="0.3">
      <c r="B4">
        <v>2</v>
      </c>
      <c r="C4" s="156" t="s">
        <v>94</v>
      </c>
      <c r="D4" s="157" t="s">
        <v>1128</v>
      </c>
      <c r="E4" t="s">
        <v>95</v>
      </c>
    </row>
    <row r="5" spans="2:14" x14ac:dyDescent="0.3">
      <c r="B5">
        <v>3</v>
      </c>
      <c r="C5" s="156" t="s">
        <v>93</v>
      </c>
      <c r="D5" s="157" t="s">
        <v>2278</v>
      </c>
      <c r="E5" t="s">
        <v>2699</v>
      </c>
    </row>
    <row r="6" spans="2:14" x14ac:dyDescent="0.3">
      <c r="B6">
        <v>4</v>
      </c>
      <c r="C6" s="156" t="s">
        <v>96</v>
      </c>
      <c r="D6" s="157" t="s">
        <v>2291</v>
      </c>
      <c r="E6" t="s">
        <v>2292</v>
      </c>
    </row>
    <row r="7" spans="2:14" x14ac:dyDescent="0.3">
      <c r="B7">
        <v>5</v>
      </c>
      <c r="C7" s="156" t="s">
        <v>1155</v>
      </c>
      <c r="D7" s="158" t="s">
        <v>1176</v>
      </c>
      <c r="E7" t="s">
        <v>2700</v>
      </c>
    </row>
    <row r="8" spans="2:14" x14ac:dyDescent="0.3">
      <c r="B8">
        <v>6</v>
      </c>
      <c r="C8" s="156" t="s">
        <v>1154</v>
      </c>
      <c r="D8" s="158" t="s">
        <v>2427</v>
      </c>
      <c r="E8" t="s">
        <v>2428</v>
      </c>
    </row>
    <row r="9" spans="2:14" x14ac:dyDescent="0.3">
      <c r="B9">
        <v>7</v>
      </c>
      <c r="C9" s="156" t="s">
        <v>1346</v>
      </c>
      <c r="D9" s="158" t="s">
        <v>4095</v>
      </c>
      <c r="E9" t="s">
        <v>2701</v>
      </c>
    </row>
    <row r="10" spans="2:14" x14ac:dyDescent="0.3">
      <c r="B10">
        <v>8</v>
      </c>
      <c r="C10" s="156" t="s">
        <v>90</v>
      </c>
      <c r="D10" s="157" t="s">
        <v>1317</v>
      </c>
      <c r="E10" t="s">
        <v>91</v>
      </c>
    </row>
    <row r="11" spans="2:14" x14ac:dyDescent="0.3">
      <c r="B11">
        <v>9</v>
      </c>
      <c r="C11" s="156" t="s">
        <v>97</v>
      </c>
      <c r="D11" s="157" t="s">
        <v>2282</v>
      </c>
      <c r="E11" t="s">
        <v>98</v>
      </c>
    </row>
    <row r="12" spans="2:14" x14ac:dyDescent="0.3">
      <c r="B12">
        <v>10</v>
      </c>
      <c r="C12" s="156" t="s">
        <v>88</v>
      </c>
      <c r="D12" s="157" t="s">
        <v>1150</v>
      </c>
      <c r="E12" t="s">
        <v>89</v>
      </c>
    </row>
    <row r="13" spans="2:14" x14ac:dyDescent="0.3">
      <c r="B13">
        <v>11</v>
      </c>
      <c r="C13" s="156" t="s">
        <v>1151</v>
      </c>
      <c r="D13" s="157" t="s">
        <v>1153</v>
      </c>
      <c r="E13" t="s">
        <v>1152</v>
      </c>
    </row>
    <row r="14" spans="2:14" x14ac:dyDescent="0.3">
      <c r="B14">
        <v>12</v>
      </c>
      <c r="C14" s="156" t="s">
        <v>92</v>
      </c>
      <c r="D14" s="157" t="s">
        <v>2277</v>
      </c>
      <c r="E14" t="s">
        <v>2276</v>
      </c>
    </row>
    <row r="15" spans="2:14" x14ac:dyDescent="0.3">
      <c r="B15">
        <v>13</v>
      </c>
      <c r="C15" s="10" t="s">
        <v>2679</v>
      </c>
      <c r="D15" s="157" t="s">
        <v>2447</v>
      </c>
      <c r="E15" t="s">
        <v>2446</v>
      </c>
    </row>
    <row r="16" spans="2:14" x14ac:dyDescent="0.3">
      <c r="B16">
        <v>14</v>
      </c>
      <c r="C16" s="10" t="s">
        <v>2676</v>
      </c>
      <c r="D16" s="157" t="s">
        <v>2677</v>
      </c>
      <c r="E16" t="s">
        <v>2702</v>
      </c>
    </row>
    <row r="17" spans="2:5" x14ac:dyDescent="0.3">
      <c r="B17">
        <v>15</v>
      </c>
      <c r="C17" s="10" t="s">
        <v>2687</v>
      </c>
      <c r="D17" s="157" t="s">
        <v>2689</v>
      </c>
      <c r="E17" t="s">
        <v>2688</v>
      </c>
    </row>
    <row r="18" spans="2:5" x14ac:dyDescent="0.3">
      <c r="B18">
        <v>16</v>
      </c>
      <c r="C18" s="10" t="s">
        <v>3567</v>
      </c>
      <c r="D18" s="157" t="s">
        <v>4096</v>
      </c>
      <c r="E18" t="s">
        <v>3568</v>
      </c>
    </row>
    <row r="19" spans="2:5" x14ac:dyDescent="0.3">
      <c r="B19">
        <v>17</v>
      </c>
      <c r="C19" s="10" t="s">
        <v>4097</v>
      </c>
      <c r="D19" s="157" t="s">
        <v>4164</v>
      </c>
      <c r="E19" t="s">
        <v>4162</v>
      </c>
    </row>
  </sheetData>
  <hyperlinks>
    <hyperlink ref="C3" location="'Correlation Matrix'!C4" display="Correlation Matrix" xr:uid="{A714FF87-0756-41E2-A18C-EE237F0B39EA}"/>
    <hyperlink ref="C12" location="Normalisation!C4" display="Normalisation" xr:uid="{6930DBFE-6DFB-4891-8EE4-0F08A9C8A4AD}"/>
    <hyperlink ref="C9" location="'Prediction Generator'!C4" display="Prediction Generator" xr:uid="{CF492874-1136-4147-A1F3-7C590F358907}"/>
    <hyperlink ref="C10" location="Core!C4" display="Core" xr:uid="{9DAC8294-2405-4A66-BF75-98CA943CEBB0}"/>
    <hyperlink ref="C14" location="'Random Pick'!C4" display="Random Pick" xr:uid="{4A0B3F59-F3DC-4C1C-BF0E-B7EA8C3DFBFE}"/>
    <hyperlink ref="C5" location="'Similar &amp; Different Items'!C4" display="Similar &amp; Different" xr:uid="{0E56FFEF-4931-4560-9127-6636BECC0861}"/>
    <hyperlink ref="C4" location="Scoring!C4" display="Scoring" xr:uid="{825D358C-739E-4BAF-B1EF-2C690BC92070}"/>
    <hyperlink ref="C6" location="'Weighted Average'!C4" display="Weighted Average" xr:uid="{BD9DB9A6-39CF-4B15-843C-C8ADA17E6A1F}"/>
    <hyperlink ref="C11" location="'Text Summary'!F4" display="Text Summary" xr:uid="{8C65ABFA-C96D-45EB-93CB-375A5943AFD1}"/>
    <hyperlink ref="C7" location="'Category Summary'!C4" display="Category Summary" xr:uid="{B62274A0-62E0-42E3-948E-56BA46AF1BD8}"/>
    <hyperlink ref="C13" location="Normalisation!C4" display="Normalise a table" xr:uid="{D42FB5B9-C430-4418-9D80-EB06E6B055A0}"/>
    <hyperlink ref="C8" location="'Text match'!C4" display="Text Matching" xr:uid="{C403BCDF-1544-43CB-B99B-6DBFB4DE2B6A}"/>
    <hyperlink ref="C15" location="'Summary Statistics'!E4" display="Basic Statistics" xr:uid="{5421001A-88A8-4480-9601-57F36F181D7B}"/>
    <hyperlink ref="C16" location="'Outlier analysis'!C4" display="Outlier Analysis" xr:uid="{7DD98FC3-16A6-4AB9-8513-16BB07FE4253}"/>
    <hyperlink ref="C17" location="Forecast!C4" display="Forecast" xr:uid="{95782E7A-FEC5-41CD-A149-34489471DA9F}"/>
    <hyperlink ref="C18" location="Clustering!C4" display="Clustering" xr:uid="{290EDEB6-8BB6-45FF-B21E-3EFB13B5D4C6}"/>
    <hyperlink ref="C19" location="'Secure Message'!C4" display="Secure Messaging" xr:uid="{8CD573CF-FEDE-41B8-8161-585FCB37E4F9}"/>
  </hyperlinks>
  <pageMargins left="0.7" right="0.7" top="0.75" bottom="0.75" header="0.3" footer="0.3"/>
  <pageSetup paperSize="9" orientation="portrait" horizontalDpi="4294967292"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0625C-54BD-43B7-8DE2-70366269CEAB}">
  <sheetPr codeName="Sheet13">
    <tabColor theme="7" tint="0.59999389629810485"/>
  </sheetPr>
  <dimension ref="B7:O14"/>
  <sheetViews>
    <sheetView showGridLines="0" showRowColHeaders="0" zoomScale="145" zoomScaleNormal="145" workbookViewId="0">
      <selection activeCell="B8" sqref="B8:O13"/>
    </sheetView>
  </sheetViews>
  <sheetFormatPr defaultRowHeight="14.4" x14ac:dyDescent="0.3"/>
  <cols>
    <col min="1" max="1" width="10.109375" customWidth="1"/>
  </cols>
  <sheetData>
    <row r="7" spans="2:15" ht="15" thickBot="1" x14ac:dyDescent="0.35">
      <c r="D7" s="160"/>
      <c r="E7" s="160"/>
      <c r="F7" s="160"/>
      <c r="G7" s="160"/>
      <c r="H7" s="160"/>
      <c r="I7" s="160"/>
      <c r="J7" s="160"/>
      <c r="K7" s="160"/>
      <c r="L7" s="160"/>
      <c r="M7" s="160"/>
      <c r="N7" s="160"/>
    </row>
    <row r="8" spans="2:15" x14ac:dyDescent="0.3">
      <c r="B8" s="259" t="s">
        <v>4185</v>
      </c>
      <c r="C8" s="260"/>
      <c r="D8" s="260"/>
      <c r="E8" s="260"/>
      <c r="F8" s="260"/>
      <c r="G8" s="260"/>
      <c r="H8" s="260"/>
      <c r="I8" s="260"/>
      <c r="J8" s="260"/>
      <c r="K8" s="260"/>
      <c r="L8" s="260"/>
      <c r="M8" s="260"/>
      <c r="N8" s="260"/>
      <c r="O8" s="261"/>
    </row>
    <row r="9" spans="2:15" x14ac:dyDescent="0.3">
      <c r="B9" s="262"/>
      <c r="C9" s="251"/>
      <c r="D9" s="251"/>
      <c r="E9" s="251"/>
      <c r="F9" s="251"/>
      <c r="G9" s="251"/>
      <c r="H9" s="251"/>
      <c r="I9" s="251"/>
      <c r="J9" s="251"/>
      <c r="K9" s="251"/>
      <c r="L9" s="251"/>
      <c r="M9" s="251"/>
      <c r="N9" s="251"/>
      <c r="O9" s="263"/>
    </row>
    <row r="10" spans="2:15" x14ac:dyDescent="0.3">
      <c r="B10" s="262"/>
      <c r="C10" s="251"/>
      <c r="D10" s="251"/>
      <c r="E10" s="251"/>
      <c r="F10" s="251"/>
      <c r="G10" s="251"/>
      <c r="H10" s="251"/>
      <c r="I10" s="251"/>
      <c r="J10" s="251"/>
      <c r="K10" s="251"/>
      <c r="L10" s="251"/>
      <c r="M10" s="251"/>
      <c r="N10" s="251"/>
      <c r="O10" s="263"/>
    </row>
    <row r="11" spans="2:15" x14ac:dyDescent="0.3">
      <c r="B11" s="262"/>
      <c r="C11" s="251"/>
      <c r="D11" s="251"/>
      <c r="E11" s="251"/>
      <c r="F11" s="251"/>
      <c r="G11" s="251"/>
      <c r="H11" s="251"/>
      <c r="I11" s="251"/>
      <c r="J11" s="251"/>
      <c r="K11" s="251"/>
      <c r="L11" s="251"/>
      <c r="M11" s="251"/>
      <c r="N11" s="251"/>
      <c r="O11" s="263"/>
    </row>
    <row r="12" spans="2:15" x14ac:dyDescent="0.3">
      <c r="B12" s="262"/>
      <c r="C12" s="251"/>
      <c r="D12" s="251"/>
      <c r="E12" s="251"/>
      <c r="F12" s="251"/>
      <c r="G12" s="251"/>
      <c r="H12" s="251"/>
      <c r="I12" s="251"/>
      <c r="J12" s="251"/>
      <c r="K12" s="251"/>
      <c r="L12" s="251"/>
      <c r="M12" s="251"/>
      <c r="N12" s="251"/>
      <c r="O12" s="263"/>
    </row>
    <row r="13" spans="2:15" ht="15" thickBot="1" x14ac:dyDescent="0.35">
      <c r="B13" s="264"/>
      <c r="C13" s="265"/>
      <c r="D13" s="265"/>
      <c r="E13" s="265"/>
      <c r="F13" s="265"/>
      <c r="G13" s="265"/>
      <c r="H13" s="265"/>
      <c r="I13" s="265"/>
      <c r="J13" s="265"/>
      <c r="K13" s="265"/>
      <c r="L13" s="265"/>
      <c r="M13" s="265"/>
      <c r="N13" s="265"/>
      <c r="O13" s="266"/>
    </row>
    <row r="14" spans="2:15" x14ac:dyDescent="0.3">
      <c r="B14" s="160"/>
      <c r="C14" s="160"/>
      <c r="D14" s="160"/>
      <c r="E14" s="160"/>
      <c r="F14" s="160"/>
      <c r="G14" s="160"/>
      <c r="H14" s="160"/>
      <c r="I14" s="160"/>
      <c r="J14" s="160"/>
      <c r="K14" s="160"/>
      <c r="L14" s="160"/>
      <c r="M14" s="160"/>
      <c r="N14" s="160"/>
      <c r="O14" s="160"/>
    </row>
  </sheetData>
  <mergeCells count="1">
    <mergeCell ref="B8:O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591F-1273-4F41-9B39-BF8E424F7F1A}">
  <sheetPr codeName="Sheet3">
    <tabColor rgb="FF92D050"/>
  </sheetPr>
  <dimension ref="B2:Q1014"/>
  <sheetViews>
    <sheetView showGridLines="0" showRowColHeaders="0" zoomScale="130" zoomScaleNormal="130" workbookViewId="0">
      <pane ySplit="10" topLeftCell="A11" activePane="bottomLeft" state="frozen"/>
      <selection pane="bottomLeft" activeCell="B2" sqref="B2"/>
    </sheetView>
  </sheetViews>
  <sheetFormatPr defaultRowHeight="14.4" x14ac:dyDescent="0.3"/>
  <cols>
    <col min="1" max="1" width="5.77734375" customWidth="1"/>
    <col min="3" max="3" width="4.88671875" customWidth="1"/>
    <col min="10" max="10" width="4.88671875" customWidth="1"/>
  </cols>
  <sheetData>
    <row r="2" spans="2:17" x14ac:dyDescent="0.3">
      <c r="B2" s="91" t="s">
        <v>99</v>
      </c>
    </row>
    <row r="3" spans="2:17" ht="4.95" customHeight="1" thickBot="1" x14ac:dyDescent="0.35">
      <c r="B3" s="10"/>
    </row>
    <row r="4" spans="2:17" ht="14.4" customHeight="1" x14ac:dyDescent="0.3">
      <c r="C4" s="267" t="s">
        <v>1125</v>
      </c>
      <c r="D4" s="268"/>
      <c r="E4" s="268"/>
      <c r="F4" s="268"/>
      <c r="G4" s="268"/>
      <c r="H4" s="268"/>
      <c r="I4" s="268"/>
      <c r="J4" s="269"/>
      <c r="L4" s="267" t="s">
        <v>1126</v>
      </c>
      <c r="M4" s="268"/>
      <c r="N4" s="268"/>
      <c r="O4" s="268"/>
      <c r="P4" s="268"/>
      <c r="Q4" s="269"/>
    </row>
    <row r="5" spans="2:17" ht="14.4" customHeight="1" x14ac:dyDescent="0.3">
      <c r="C5" s="270"/>
      <c r="D5" s="271"/>
      <c r="E5" s="271"/>
      <c r="F5" s="271"/>
      <c r="G5" s="271"/>
      <c r="H5" s="271"/>
      <c r="I5" s="271"/>
      <c r="J5" s="272"/>
      <c r="L5" s="270"/>
      <c r="M5" s="271"/>
      <c r="N5" s="271"/>
      <c r="O5" s="271"/>
      <c r="P5" s="271"/>
      <c r="Q5" s="272"/>
    </row>
    <row r="6" spans="2:17" ht="14.4" customHeight="1" x14ac:dyDescent="0.3">
      <c r="C6" s="270"/>
      <c r="D6" s="271"/>
      <c r="E6" s="271"/>
      <c r="F6" s="271"/>
      <c r="G6" s="271"/>
      <c r="H6" s="271"/>
      <c r="I6" s="271"/>
      <c r="J6" s="272"/>
      <c r="L6" s="270"/>
      <c r="M6" s="271"/>
      <c r="N6" s="271"/>
      <c r="O6" s="271"/>
      <c r="P6" s="271"/>
      <c r="Q6" s="272"/>
    </row>
    <row r="7" spans="2:17" ht="14.4" customHeight="1" x14ac:dyDescent="0.3">
      <c r="C7" s="270"/>
      <c r="D7" s="271"/>
      <c r="E7" s="271"/>
      <c r="F7" s="271"/>
      <c r="G7" s="271"/>
      <c r="H7" s="271"/>
      <c r="I7" s="271"/>
      <c r="J7" s="272"/>
      <c r="L7" s="270"/>
      <c r="M7" s="271"/>
      <c r="N7" s="271"/>
      <c r="O7" s="271"/>
      <c r="P7" s="271"/>
      <c r="Q7" s="272"/>
    </row>
    <row r="8" spans="2:17" ht="14.4" customHeight="1" x14ac:dyDescent="0.3">
      <c r="C8" s="270"/>
      <c r="D8" s="271"/>
      <c r="E8" s="271"/>
      <c r="F8" s="271"/>
      <c r="G8" s="271"/>
      <c r="H8" s="271"/>
      <c r="I8" s="271"/>
      <c r="J8" s="272"/>
      <c r="L8" s="270"/>
      <c r="M8" s="271"/>
      <c r="N8" s="271"/>
      <c r="O8" s="271"/>
      <c r="P8" s="271"/>
      <c r="Q8" s="272"/>
    </row>
    <row r="9" spans="2:17" ht="15" customHeight="1" thickBot="1" x14ac:dyDescent="0.35">
      <c r="C9" s="273"/>
      <c r="D9" s="274"/>
      <c r="E9" s="274"/>
      <c r="F9" s="274"/>
      <c r="G9" s="274"/>
      <c r="H9" s="274"/>
      <c r="I9" s="274"/>
      <c r="J9" s="275"/>
      <c r="L9" s="273"/>
      <c r="M9" s="274"/>
      <c r="N9" s="274"/>
      <c r="O9" s="274"/>
      <c r="P9" s="274"/>
      <c r="Q9" s="275"/>
    </row>
    <row r="12" spans="2:17" x14ac:dyDescent="0.3">
      <c r="D12" s="29" t="s">
        <v>0</v>
      </c>
      <c r="E12" s="30" t="str" cm="1">
        <f t="array" ref="E12:I12">"Metric_"&amp;_xlfn.SEQUENCE(1,5)</f>
        <v>Metric_1</v>
      </c>
      <c r="F12" s="30" t="str">
        <v>Metric_2</v>
      </c>
      <c r="G12" s="30" t="str">
        <v>Metric_3</v>
      </c>
      <c r="H12" s="30" t="str">
        <v>Metric_4</v>
      </c>
      <c r="I12" s="31" t="str">
        <v>Metric_5</v>
      </c>
      <c r="L12" s="38" t="str" cm="1">
        <f t="array" aca="1" ref="L12:Q17" ca="1">CRLM(D12:I1012)</f>
        <v>Metrics</v>
      </c>
      <c r="M12" s="11" t="str">
        <f ca="1"/>
        <v>Metric_1</v>
      </c>
      <c r="N12" s="11" t="str">
        <f ca="1"/>
        <v>Metric_2</v>
      </c>
      <c r="O12" s="11" t="str">
        <f ca="1"/>
        <v>Metric_3</v>
      </c>
      <c r="P12" s="11" t="str">
        <f ca="1"/>
        <v>Metric_4</v>
      </c>
      <c r="Q12" s="4" t="str">
        <f ca="1"/>
        <v>Metric_5</v>
      </c>
    </row>
    <row r="13" spans="2:17" x14ac:dyDescent="0.3">
      <c r="D13" s="32" t="s">
        <v>106</v>
      </c>
      <c r="E13" s="33">
        <v>0.41560073475017112</v>
      </c>
      <c r="F13" s="33">
        <v>7.5129940618379001</v>
      </c>
      <c r="G13" s="33">
        <v>1.0828105034979545</v>
      </c>
      <c r="H13" s="33">
        <v>0.39431299983613821</v>
      </c>
      <c r="I13" s="34">
        <v>21.891689799869717</v>
      </c>
      <c r="L13" s="18" t="str">
        <f ca="1"/>
        <v>Metric_1</v>
      </c>
      <c r="M13" s="2" t="str">
        <f ca="1"/>
        <v/>
      </c>
      <c r="N13" s="2">
        <f ca="1"/>
        <v>0.98510523785978699</v>
      </c>
      <c r="O13" s="2">
        <f ca="1"/>
        <v>0.28866187457533071</v>
      </c>
      <c r="P13" s="2">
        <f ca="1"/>
        <v>0.28584520207111119</v>
      </c>
      <c r="Q13" s="39">
        <f ca="1"/>
        <v>0.28317218200878741</v>
      </c>
    </row>
    <row r="14" spans="2:17" x14ac:dyDescent="0.3">
      <c r="D14" s="32" t="s">
        <v>107</v>
      </c>
      <c r="E14" s="33">
        <v>0.90732739462449286</v>
      </c>
      <c r="F14" s="33">
        <v>15.651698414829928</v>
      </c>
      <c r="G14" s="33">
        <v>2.9640830552303479</v>
      </c>
      <c r="H14" s="33">
        <v>0.92150882690556712</v>
      </c>
      <c r="I14" s="34">
        <v>40.233430438492384</v>
      </c>
      <c r="L14" s="18" t="str">
        <f ca="1"/>
        <v>Metric_2</v>
      </c>
      <c r="M14" s="2">
        <f ca="1"/>
        <v>0.98510523785978699</v>
      </c>
      <c r="N14" s="2" t="str">
        <f ca="1"/>
        <v/>
      </c>
      <c r="O14" s="2">
        <f ca="1"/>
        <v>0.29268324646474031</v>
      </c>
      <c r="P14" s="2">
        <f ca="1"/>
        <v>0.29006762149387322</v>
      </c>
      <c r="Q14" s="39">
        <f ca="1"/>
        <v>0.28677624829025861</v>
      </c>
    </row>
    <row r="15" spans="2:17" x14ac:dyDescent="0.3">
      <c r="D15" s="32" t="s">
        <v>108</v>
      </c>
      <c r="E15" s="33">
        <v>0.65874688764950196</v>
      </c>
      <c r="F15" s="33">
        <v>12.05883815440346</v>
      </c>
      <c r="G15" s="33">
        <v>5.587971948419125</v>
      </c>
      <c r="H15" s="33">
        <v>1.7750552826203359</v>
      </c>
      <c r="I15" s="34">
        <v>62.442199538265371</v>
      </c>
      <c r="L15" s="18" t="str">
        <f ca="1"/>
        <v>Metric_3</v>
      </c>
      <c r="M15" s="2">
        <f ca="1"/>
        <v>0.28866187457533071</v>
      </c>
      <c r="N15" s="2">
        <f ca="1"/>
        <v>0.29268324646474031</v>
      </c>
      <c r="O15" s="2" t="str">
        <f ca="1"/>
        <v/>
      </c>
      <c r="P15" s="2">
        <f ca="1"/>
        <v>0.99788713298454301</v>
      </c>
      <c r="Q15" s="39">
        <f ca="1"/>
        <v>0.98500085766562406</v>
      </c>
    </row>
    <row r="16" spans="2:17" x14ac:dyDescent="0.3">
      <c r="D16" s="32" t="s">
        <v>109</v>
      </c>
      <c r="E16" s="33">
        <v>0.78086561174450586</v>
      </c>
      <c r="F16" s="33">
        <v>14.371962902719421</v>
      </c>
      <c r="G16" s="33">
        <v>2.6825657090738906</v>
      </c>
      <c r="H16" s="33">
        <v>0.86747005602216543</v>
      </c>
      <c r="I16" s="34">
        <v>30.992894143675844</v>
      </c>
      <c r="L16" s="18" t="str">
        <f ca="1"/>
        <v>Metric_4</v>
      </c>
      <c r="M16" s="2">
        <f ca="1"/>
        <v>0.28584520207111119</v>
      </c>
      <c r="N16" s="2">
        <f ca="1"/>
        <v>0.29006762149387322</v>
      </c>
      <c r="O16" s="2">
        <f ca="1"/>
        <v>0.99788713298454301</v>
      </c>
      <c r="P16" s="2" t="str">
        <f ca="1"/>
        <v/>
      </c>
      <c r="Q16" s="39">
        <f ca="1"/>
        <v>0.98635355947045322</v>
      </c>
    </row>
    <row r="17" spans="4:17" x14ac:dyDescent="0.3">
      <c r="D17" s="32" t="s">
        <v>110</v>
      </c>
      <c r="E17" s="33">
        <v>0.97137600807116664</v>
      </c>
      <c r="F17" s="33">
        <v>17.105118202092207</v>
      </c>
      <c r="G17" s="33">
        <v>2.5611487823727987</v>
      </c>
      <c r="H17" s="33">
        <v>0.80950993456240405</v>
      </c>
      <c r="I17" s="34">
        <v>36.520425031427834</v>
      </c>
      <c r="L17" s="19" t="str">
        <f ca="1"/>
        <v>Metric_5</v>
      </c>
      <c r="M17" s="40">
        <f ca="1"/>
        <v>0.28317218200878741</v>
      </c>
      <c r="N17" s="40">
        <f ca="1"/>
        <v>0.28677624829025861</v>
      </c>
      <c r="O17" s="40">
        <f ca="1"/>
        <v>0.98500085766562406</v>
      </c>
      <c r="P17" s="40">
        <f ca="1"/>
        <v>0.98635355947045322</v>
      </c>
      <c r="Q17" s="41" t="str">
        <f ca="1"/>
        <v/>
      </c>
    </row>
    <row r="18" spans="4:17" x14ac:dyDescent="0.3">
      <c r="D18" s="32" t="s">
        <v>111</v>
      </c>
      <c r="E18" s="33">
        <v>0.88740286185543904</v>
      </c>
      <c r="F18" s="33">
        <v>15.390964973951341</v>
      </c>
      <c r="G18" s="33">
        <v>1.9171482511040643</v>
      </c>
      <c r="H18" s="33">
        <v>0.64957740424886612</v>
      </c>
      <c r="I18" s="34">
        <v>26.081807811399418</v>
      </c>
    </row>
    <row r="19" spans="4:17" x14ac:dyDescent="0.3">
      <c r="D19" s="32" t="s">
        <v>112</v>
      </c>
      <c r="E19" s="33">
        <v>0.77668080738839751</v>
      </c>
      <c r="F19" s="33">
        <v>14.502384830057215</v>
      </c>
      <c r="G19" s="33">
        <v>2.2331968188777753</v>
      </c>
      <c r="H19" s="33">
        <v>0.69915841048220073</v>
      </c>
      <c r="I19" s="34">
        <v>24.486953183831481</v>
      </c>
    </row>
    <row r="20" spans="4:17" x14ac:dyDescent="0.3">
      <c r="D20" s="32" t="s">
        <v>113</v>
      </c>
      <c r="E20" s="33">
        <v>0.36720549512930956</v>
      </c>
      <c r="F20" s="33">
        <v>8.9354069810783781</v>
      </c>
      <c r="G20" s="33">
        <v>3.9297035827686679</v>
      </c>
      <c r="H20" s="33">
        <v>1.1818124197074307</v>
      </c>
      <c r="I20" s="34">
        <v>47.534307380975655</v>
      </c>
    </row>
    <row r="21" spans="4:17" x14ac:dyDescent="0.3">
      <c r="D21" s="32" t="s">
        <v>114</v>
      </c>
      <c r="E21" s="33">
        <v>0.96094922814244077</v>
      </c>
      <c r="F21" s="33">
        <v>16.701263136320147</v>
      </c>
      <c r="G21" s="33">
        <v>3.0602583647927197</v>
      </c>
      <c r="H21" s="33">
        <v>1.0085733574366638</v>
      </c>
      <c r="I21" s="34">
        <v>35.679046208462921</v>
      </c>
    </row>
    <row r="22" spans="4:17" x14ac:dyDescent="0.3">
      <c r="D22" s="32" t="s">
        <v>115</v>
      </c>
      <c r="E22" s="33">
        <v>0.96643808957441424</v>
      </c>
      <c r="F22" s="33">
        <v>16.562727778497035</v>
      </c>
      <c r="G22" s="33">
        <v>6.3319140982704933</v>
      </c>
      <c r="H22" s="33">
        <v>1.9878946239065443</v>
      </c>
      <c r="I22" s="34">
        <v>72.484282428257274</v>
      </c>
    </row>
    <row r="23" spans="4:17" x14ac:dyDescent="0.3">
      <c r="D23" s="32" t="s">
        <v>116</v>
      </c>
      <c r="E23" s="33">
        <v>0.7611340339924082</v>
      </c>
      <c r="F23" s="33">
        <v>13.617506676870285</v>
      </c>
      <c r="G23" s="33">
        <v>5.2399796463285497</v>
      </c>
      <c r="H23" s="33">
        <v>1.6615738279253418</v>
      </c>
      <c r="I23" s="34">
        <v>65.949251280470918</v>
      </c>
    </row>
    <row r="24" spans="4:17" x14ac:dyDescent="0.3">
      <c r="D24" s="32" t="s">
        <v>117</v>
      </c>
      <c r="E24" s="33">
        <v>0.80991959317222784</v>
      </c>
      <c r="F24" s="33">
        <v>14.164244269756265</v>
      </c>
      <c r="G24" s="33">
        <v>3.4968435168707437</v>
      </c>
      <c r="H24" s="33">
        <v>1.0519038414265194</v>
      </c>
      <c r="I24" s="34">
        <v>41.170628591843318</v>
      </c>
    </row>
    <row r="25" spans="4:17" x14ac:dyDescent="0.3">
      <c r="D25" s="32" t="s">
        <v>118</v>
      </c>
      <c r="E25" s="33">
        <v>5.3380052013039858E-2</v>
      </c>
      <c r="F25" s="33">
        <v>1.6864044016501578</v>
      </c>
      <c r="G25" s="33">
        <v>5.0613036699064837</v>
      </c>
      <c r="H25" s="33">
        <v>1.5738511686316141</v>
      </c>
      <c r="I25" s="34">
        <v>58.886366096694722</v>
      </c>
    </row>
    <row r="26" spans="4:17" x14ac:dyDescent="0.3">
      <c r="D26" s="32" t="s">
        <v>119</v>
      </c>
      <c r="E26" s="33">
        <v>0.58867680930701671</v>
      </c>
      <c r="F26" s="33">
        <v>12.365610371122116</v>
      </c>
      <c r="G26" s="33">
        <v>5.8365826133928413</v>
      </c>
      <c r="H26" s="33">
        <v>1.7796437465423662</v>
      </c>
      <c r="I26" s="34">
        <v>65.758098343374584</v>
      </c>
    </row>
    <row r="27" spans="4:17" x14ac:dyDescent="0.3">
      <c r="D27" s="32" t="s">
        <v>120</v>
      </c>
      <c r="E27" s="33">
        <v>0.84493440670110065</v>
      </c>
      <c r="F27" s="33">
        <v>15.470007783379742</v>
      </c>
      <c r="G27" s="33">
        <v>3.8110812337151696</v>
      </c>
      <c r="H27" s="33">
        <v>1.1779234115149984</v>
      </c>
      <c r="I27" s="34">
        <v>43.145054850581992</v>
      </c>
    </row>
    <row r="28" spans="4:17" x14ac:dyDescent="0.3">
      <c r="D28" s="32" t="s">
        <v>121</v>
      </c>
      <c r="E28" s="33">
        <v>0.68918382143063384</v>
      </c>
      <c r="F28" s="33">
        <v>13.330704191869895</v>
      </c>
      <c r="G28" s="33">
        <v>4.0759407252828934</v>
      </c>
      <c r="H28" s="33">
        <v>1.321057445118146</v>
      </c>
      <c r="I28" s="34">
        <v>50.986967506844465</v>
      </c>
    </row>
    <row r="29" spans="4:17" x14ac:dyDescent="0.3">
      <c r="D29" s="32" t="s">
        <v>122</v>
      </c>
      <c r="E29" s="33">
        <v>0.98342844027644305</v>
      </c>
      <c r="F29" s="33">
        <v>17.72569404549867</v>
      </c>
      <c r="G29" s="33">
        <v>3.6379322747508267</v>
      </c>
      <c r="H29" s="33">
        <v>1.1157786546467698</v>
      </c>
      <c r="I29" s="34">
        <v>46.064825508980604</v>
      </c>
    </row>
    <row r="30" spans="4:17" x14ac:dyDescent="0.3">
      <c r="D30" s="32" t="s">
        <v>123</v>
      </c>
      <c r="E30" s="33">
        <v>0.21568366702623054</v>
      </c>
      <c r="F30" s="33">
        <v>5.4212128720399591</v>
      </c>
      <c r="G30" s="33">
        <v>4.9939035051772187</v>
      </c>
      <c r="H30" s="33">
        <v>1.5903105707299556</v>
      </c>
      <c r="I30" s="34">
        <v>64.439544808964456</v>
      </c>
    </row>
    <row r="31" spans="4:17" x14ac:dyDescent="0.3">
      <c r="D31" s="32" t="s">
        <v>124</v>
      </c>
      <c r="E31" s="33">
        <v>0.25748771441109408</v>
      </c>
      <c r="F31" s="33">
        <v>4.812830682367875</v>
      </c>
      <c r="G31" s="33">
        <v>3.4605197142435364</v>
      </c>
      <c r="H31" s="33">
        <v>1.1361250492020876</v>
      </c>
      <c r="I31" s="34">
        <v>41.90410609189923</v>
      </c>
    </row>
    <row r="32" spans="4:17" x14ac:dyDescent="0.3">
      <c r="D32" s="32" t="s">
        <v>125</v>
      </c>
      <c r="E32" s="33">
        <v>0.60960292496227364</v>
      </c>
      <c r="F32" s="33">
        <v>12.989839858778959</v>
      </c>
      <c r="G32" s="33">
        <v>5.59577301493559</v>
      </c>
      <c r="H32" s="33">
        <v>1.7298881553514589</v>
      </c>
      <c r="I32" s="34">
        <v>66.369002751259572</v>
      </c>
    </row>
    <row r="33" spans="4:9" x14ac:dyDescent="0.3">
      <c r="D33" s="32" t="s">
        <v>126</v>
      </c>
      <c r="E33" s="33">
        <v>0.45750741132713491</v>
      </c>
      <c r="F33" s="33">
        <v>10.525500508537595</v>
      </c>
      <c r="G33" s="33">
        <v>1.7571985274489639</v>
      </c>
      <c r="H33" s="33">
        <v>0.58620280795879132</v>
      </c>
      <c r="I33" s="34">
        <v>27.852165603998348</v>
      </c>
    </row>
    <row r="34" spans="4:9" x14ac:dyDescent="0.3">
      <c r="D34" s="32" t="s">
        <v>127</v>
      </c>
      <c r="E34" s="33">
        <v>0.78888928454148299</v>
      </c>
      <c r="F34" s="33">
        <v>13.764798947585014</v>
      </c>
      <c r="G34" s="33">
        <v>2.4251005311886216</v>
      </c>
      <c r="H34" s="33">
        <v>0.73039192770885031</v>
      </c>
      <c r="I34" s="34">
        <v>27.350756041032454</v>
      </c>
    </row>
    <row r="35" spans="4:9" x14ac:dyDescent="0.3">
      <c r="D35" s="32" t="s">
        <v>128</v>
      </c>
      <c r="E35" s="33">
        <v>0.15180209733425576</v>
      </c>
      <c r="F35" s="33">
        <v>4.8824005369889569</v>
      </c>
      <c r="G35" s="33">
        <v>4.6791134941698536</v>
      </c>
      <c r="H35" s="33">
        <v>1.4399810481102888</v>
      </c>
      <c r="I35" s="34">
        <v>54.454658502532602</v>
      </c>
    </row>
    <row r="36" spans="4:9" x14ac:dyDescent="0.3">
      <c r="D36" s="32" t="s">
        <v>129</v>
      </c>
      <c r="E36" s="33">
        <v>0.99637689388078043</v>
      </c>
      <c r="F36" s="33">
        <v>17.42807218268657</v>
      </c>
      <c r="G36" s="33">
        <v>4.1932710668059237</v>
      </c>
      <c r="H36" s="33">
        <v>1.3207454575635869</v>
      </c>
      <c r="I36" s="34">
        <v>54.422796673842242</v>
      </c>
    </row>
    <row r="37" spans="4:9" x14ac:dyDescent="0.3">
      <c r="D37" s="32" t="s">
        <v>130</v>
      </c>
      <c r="E37" s="33">
        <v>1.570393809383952E-2</v>
      </c>
      <c r="F37" s="33">
        <v>1.981712949502511</v>
      </c>
      <c r="G37" s="33">
        <v>3.977572900796992</v>
      </c>
      <c r="H37" s="33">
        <v>1.2567163133876422</v>
      </c>
      <c r="I37" s="34">
        <v>52.106155983025317</v>
      </c>
    </row>
    <row r="38" spans="4:9" x14ac:dyDescent="0.3">
      <c r="D38" s="32" t="s">
        <v>131</v>
      </c>
      <c r="E38" s="33">
        <v>0.66447110348691552</v>
      </c>
      <c r="F38" s="33">
        <v>11.345732639270494</v>
      </c>
      <c r="G38" s="33">
        <v>2.2136689523086019</v>
      </c>
      <c r="H38" s="33">
        <v>0.69640598502459772</v>
      </c>
      <c r="I38" s="34">
        <v>30.863752417058684</v>
      </c>
    </row>
    <row r="39" spans="4:9" x14ac:dyDescent="0.3">
      <c r="D39" s="32" t="s">
        <v>132</v>
      </c>
      <c r="E39" s="33">
        <v>0.48191989272738156</v>
      </c>
      <c r="F39" s="33">
        <v>10.642268076211577</v>
      </c>
      <c r="G39" s="33">
        <v>4.1629328874712268</v>
      </c>
      <c r="H39" s="33">
        <v>1.2609188718834847</v>
      </c>
      <c r="I39" s="34">
        <v>44.499947224136619</v>
      </c>
    </row>
    <row r="40" spans="4:9" x14ac:dyDescent="0.3">
      <c r="D40" s="32" t="s">
        <v>133</v>
      </c>
      <c r="E40" s="33">
        <v>5.8267886065653363E-2</v>
      </c>
      <c r="F40" s="33">
        <v>2.1622169436630818</v>
      </c>
      <c r="G40" s="33">
        <v>0.33539573231900555</v>
      </c>
      <c r="H40" s="33">
        <v>0.11960908075713858</v>
      </c>
      <c r="I40" s="34">
        <v>10.674846068568769</v>
      </c>
    </row>
    <row r="41" spans="4:9" x14ac:dyDescent="0.3">
      <c r="D41" s="32" t="s">
        <v>134</v>
      </c>
      <c r="E41" s="33">
        <v>0.74863604835974162</v>
      </c>
      <c r="F41" s="33">
        <v>13.487957581991108</v>
      </c>
      <c r="G41" s="33">
        <v>2.0694468470818452</v>
      </c>
      <c r="H41" s="33">
        <v>0.66168486959963013</v>
      </c>
      <c r="I41" s="34">
        <v>30.574960156157786</v>
      </c>
    </row>
    <row r="42" spans="4:9" x14ac:dyDescent="0.3">
      <c r="D42" s="32" t="s">
        <v>135</v>
      </c>
      <c r="E42" s="33">
        <v>0.70396031324434216</v>
      </c>
      <c r="F42" s="33">
        <v>13.992813363184187</v>
      </c>
      <c r="G42" s="33">
        <v>1.4567812362891241</v>
      </c>
      <c r="H42" s="33">
        <v>0.49827255114354463</v>
      </c>
      <c r="I42" s="34">
        <v>23.551330515006363</v>
      </c>
    </row>
    <row r="43" spans="4:9" x14ac:dyDescent="0.3">
      <c r="D43" s="32" t="s">
        <v>136</v>
      </c>
      <c r="E43" s="33">
        <v>0.49057028017950888</v>
      </c>
      <c r="F43" s="33">
        <v>9.6235175898103922</v>
      </c>
      <c r="G43" s="33">
        <v>3.0975434345546016</v>
      </c>
      <c r="H43" s="33">
        <v>0.9622143317861459</v>
      </c>
      <c r="I43" s="34">
        <v>38.238564012068352</v>
      </c>
    </row>
    <row r="44" spans="4:9" x14ac:dyDescent="0.3">
      <c r="D44" s="32" t="s">
        <v>137</v>
      </c>
      <c r="E44" s="33">
        <v>0.6515237541445964</v>
      </c>
      <c r="F44" s="33">
        <v>13.878951544173351</v>
      </c>
      <c r="G44" s="33">
        <v>2.0024390582466163</v>
      </c>
      <c r="H44" s="33">
        <v>0.60293698679040719</v>
      </c>
      <c r="I44" s="34">
        <v>21.152885717727035</v>
      </c>
    </row>
    <row r="45" spans="4:9" x14ac:dyDescent="0.3">
      <c r="D45" s="32" t="s">
        <v>138</v>
      </c>
      <c r="E45" s="33">
        <v>0.563023406225029</v>
      </c>
      <c r="F45" s="33">
        <v>10.041523316238177</v>
      </c>
      <c r="G45" s="33">
        <v>5.4678584507614616</v>
      </c>
      <c r="H45" s="33">
        <v>1.6803071869432655</v>
      </c>
      <c r="I45" s="34">
        <v>63.25313724108937</v>
      </c>
    </row>
    <row r="46" spans="4:9" x14ac:dyDescent="0.3">
      <c r="D46" s="32" t="s">
        <v>139</v>
      </c>
      <c r="E46" s="33">
        <v>0.85860700498599973</v>
      </c>
      <c r="F46" s="33">
        <v>15.917138735155893</v>
      </c>
      <c r="G46" s="33">
        <v>3.4704649821274032</v>
      </c>
      <c r="H46" s="33">
        <v>1.1225926716626078</v>
      </c>
      <c r="I46" s="34">
        <v>41.438772473487546</v>
      </c>
    </row>
    <row r="47" spans="4:9" x14ac:dyDescent="0.3">
      <c r="D47" s="32" t="s">
        <v>140</v>
      </c>
      <c r="E47" s="33">
        <v>0.55988495524887849</v>
      </c>
      <c r="F47" s="33">
        <v>11.791324377371357</v>
      </c>
      <c r="G47" s="33">
        <v>2.6407630105086399</v>
      </c>
      <c r="H47" s="33">
        <v>0.85605574574898091</v>
      </c>
      <c r="I47" s="34">
        <v>35.92852619650413</v>
      </c>
    </row>
    <row r="48" spans="4:9" x14ac:dyDescent="0.3">
      <c r="D48" s="32" t="s">
        <v>141</v>
      </c>
      <c r="E48" s="33">
        <v>0.71385686707418405</v>
      </c>
      <c r="F48" s="33">
        <v>14.946282957992494</v>
      </c>
      <c r="G48" s="33">
        <v>2.8503644026282684</v>
      </c>
      <c r="H48" s="33">
        <v>0.91431596033185891</v>
      </c>
      <c r="I48" s="34">
        <v>36.418964213277178</v>
      </c>
    </row>
    <row r="49" spans="4:9" x14ac:dyDescent="0.3">
      <c r="D49" s="32" t="s">
        <v>142</v>
      </c>
      <c r="E49" s="33">
        <v>0.57931659936135604</v>
      </c>
      <c r="F49" s="33">
        <v>12.532148323721028</v>
      </c>
      <c r="G49" s="33">
        <v>3.5347580141356882</v>
      </c>
      <c r="H49" s="33">
        <v>1.071767468362097</v>
      </c>
      <c r="I49" s="34">
        <v>39.391695694727709</v>
      </c>
    </row>
    <row r="50" spans="4:9" x14ac:dyDescent="0.3">
      <c r="D50" s="32" t="s">
        <v>143</v>
      </c>
      <c r="E50" s="33">
        <v>0.44824113943115074</v>
      </c>
      <c r="F50" s="33">
        <v>7.8031710985288179</v>
      </c>
      <c r="G50" s="33">
        <v>4.0076093847435095</v>
      </c>
      <c r="H50" s="33">
        <v>1.2228263850521135</v>
      </c>
      <c r="I50" s="34">
        <v>48.861010807414083</v>
      </c>
    </row>
    <row r="51" spans="4:9" x14ac:dyDescent="0.3">
      <c r="D51" s="32" t="s">
        <v>144</v>
      </c>
      <c r="E51" s="33">
        <v>0.1663969088945243</v>
      </c>
      <c r="F51" s="33">
        <v>5.2368496202086874</v>
      </c>
      <c r="G51" s="33">
        <v>2.7622503826625522</v>
      </c>
      <c r="H51" s="33">
        <v>0.86706766076796282</v>
      </c>
      <c r="I51" s="34">
        <v>36.509696543192746</v>
      </c>
    </row>
    <row r="52" spans="4:9" x14ac:dyDescent="0.3">
      <c r="D52" s="32" t="s">
        <v>145</v>
      </c>
      <c r="E52" s="33">
        <v>0.87978908869317607</v>
      </c>
      <c r="F52" s="33">
        <v>15.918610731349359</v>
      </c>
      <c r="G52" s="33">
        <v>2.6421371415533716</v>
      </c>
      <c r="H52" s="33">
        <v>0.84453840758974652</v>
      </c>
      <c r="I52" s="34">
        <v>37.593527998716347</v>
      </c>
    </row>
    <row r="53" spans="4:9" x14ac:dyDescent="0.3">
      <c r="D53" s="32" t="s">
        <v>146</v>
      </c>
      <c r="E53" s="33">
        <v>0.1145306663491632</v>
      </c>
      <c r="F53" s="33">
        <v>3.4527590175685625</v>
      </c>
      <c r="G53" s="33">
        <v>4.8076234811496068</v>
      </c>
      <c r="H53" s="33">
        <v>1.4784480549608707</v>
      </c>
      <c r="I53" s="34">
        <v>53.412517298120193</v>
      </c>
    </row>
    <row r="54" spans="4:9" x14ac:dyDescent="0.3">
      <c r="D54" s="32" t="s">
        <v>147</v>
      </c>
      <c r="E54" s="33">
        <v>0.22316024821674141</v>
      </c>
      <c r="F54" s="33">
        <v>6.6872078783477065</v>
      </c>
      <c r="G54" s="33">
        <v>2.3367521746455759</v>
      </c>
      <c r="H54" s="33">
        <v>0.74583950569942559</v>
      </c>
      <c r="I54" s="34">
        <v>32.546024452991816</v>
      </c>
    </row>
    <row r="55" spans="4:9" x14ac:dyDescent="0.3">
      <c r="D55" s="32" t="s">
        <v>148</v>
      </c>
      <c r="E55" s="33">
        <v>0.37264375862232368</v>
      </c>
      <c r="F55" s="33">
        <v>7.4103254547053981</v>
      </c>
      <c r="G55" s="33">
        <v>4.7909420704833598</v>
      </c>
      <c r="H55" s="33">
        <v>1.4999832763666909</v>
      </c>
      <c r="I55" s="34">
        <v>57.25629345165629</v>
      </c>
    </row>
    <row r="56" spans="4:9" x14ac:dyDescent="0.3">
      <c r="D56" s="32" t="s">
        <v>149</v>
      </c>
      <c r="E56" s="33">
        <v>0.62928974726891274</v>
      </c>
      <c r="F56" s="33">
        <v>11.396858084515287</v>
      </c>
      <c r="G56" s="33">
        <v>5.2792555274397177</v>
      </c>
      <c r="H56" s="33">
        <v>1.6453307242397019</v>
      </c>
      <c r="I56" s="34">
        <v>58.532835742742904</v>
      </c>
    </row>
    <row r="57" spans="4:9" x14ac:dyDescent="0.3">
      <c r="D57" s="32" t="s">
        <v>150</v>
      </c>
      <c r="E57" s="33">
        <v>0.97681865595103545</v>
      </c>
      <c r="F57" s="33">
        <v>18.089806354769021</v>
      </c>
      <c r="G57" s="33">
        <v>6.1800788232284818</v>
      </c>
      <c r="H57" s="33">
        <v>1.8845829446092452</v>
      </c>
      <c r="I57" s="34">
        <v>66.748187907201142</v>
      </c>
    </row>
    <row r="58" spans="4:9" x14ac:dyDescent="0.3">
      <c r="D58" s="32" t="s">
        <v>151</v>
      </c>
      <c r="E58" s="33">
        <v>0.54751696400901917</v>
      </c>
      <c r="F58" s="33">
        <v>11.383422694248733</v>
      </c>
      <c r="G58" s="33">
        <v>5.9882503388676289</v>
      </c>
      <c r="H58" s="33">
        <v>1.8523915331983412</v>
      </c>
      <c r="I58" s="34">
        <v>73.070971474720594</v>
      </c>
    </row>
    <row r="59" spans="4:9" x14ac:dyDescent="0.3">
      <c r="D59" s="32" t="s">
        <v>152</v>
      </c>
      <c r="E59" s="33">
        <v>9.8656725396006006E-2</v>
      </c>
      <c r="F59" s="33">
        <v>3.5742652851809007</v>
      </c>
      <c r="G59" s="33">
        <v>4.8308382178014071</v>
      </c>
      <c r="H59" s="33">
        <v>1.4896440215045312</v>
      </c>
      <c r="I59" s="34">
        <v>56.97192370908747</v>
      </c>
    </row>
    <row r="60" spans="4:9" x14ac:dyDescent="0.3">
      <c r="D60" s="32" t="s">
        <v>153</v>
      </c>
      <c r="E60" s="33">
        <v>0.92782612774203632</v>
      </c>
      <c r="F60" s="33">
        <v>17.448154003530007</v>
      </c>
      <c r="G60" s="33">
        <v>5.3530697835803256</v>
      </c>
      <c r="H60" s="33">
        <v>1.661911512457666</v>
      </c>
      <c r="I60" s="34">
        <v>63.887000674684955</v>
      </c>
    </row>
    <row r="61" spans="4:9" x14ac:dyDescent="0.3">
      <c r="D61" s="32" t="s">
        <v>154</v>
      </c>
      <c r="E61" s="33">
        <v>0.89137321427427962</v>
      </c>
      <c r="F61" s="33">
        <v>15.602102703300496</v>
      </c>
      <c r="G61" s="33">
        <v>3.7184316320196427</v>
      </c>
      <c r="H61" s="33">
        <v>1.1321827331399221</v>
      </c>
      <c r="I61" s="34">
        <v>47.17070872030758</v>
      </c>
    </row>
    <row r="62" spans="4:9" x14ac:dyDescent="0.3">
      <c r="D62" s="32" t="s">
        <v>155</v>
      </c>
      <c r="E62" s="33">
        <v>0.32659249833945059</v>
      </c>
      <c r="F62" s="33">
        <v>7.3450944668439773</v>
      </c>
      <c r="G62" s="33">
        <v>4.0482245123323191</v>
      </c>
      <c r="H62" s="33">
        <v>1.2382525118222889</v>
      </c>
      <c r="I62" s="34">
        <v>49.862355752153299</v>
      </c>
    </row>
    <row r="63" spans="4:9" x14ac:dyDescent="0.3">
      <c r="D63" s="32" t="s">
        <v>156</v>
      </c>
      <c r="E63" s="33">
        <v>0.3449932040006678</v>
      </c>
      <c r="F63" s="33">
        <v>7.9915047813160704</v>
      </c>
      <c r="G63" s="33">
        <v>4.6398128389816398</v>
      </c>
      <c r="H63" s="33">
        <v>1.4892045161262095</v>
      </c>
      <c r="I63" s="34">
        <v>56.797722840238919</v>
      </c>
    </row>
    <row r="64" spans="4:9" x14ac:dyDescent="0.3">
      <c r="D64" s="32" t="s">
        <v>157</v>
      </c>
      <c r="E64" s="33">
        <v>0.3941800798559727</v>
      </c>
      <c r="F64" s="33">
        <v>8.5860301522584166</v>
      </c>
      <c r="G64" s="33">
        <v>3.3022762414378555</v>
      </c>
      <c r="H64" s="33">
        <v>0.99979902197632686</v>
      </c>
      <c r="I64" s="34">
        <v>39.818774371973447</v>
      </c>
    </row>
    <row r="65" spans="4:9" x14ac:dyDescent="0.3">
      <c r="D65" s="32" t="s">
        <v>158</v>
      </c>
      <c r="E65" s="33">
        <v>0.70722505606268893</v>
      </c>
      <c r="F65" s="33">
        <v>12.782188361306218</v>
      </c>
      <c r="G65" s="33">
        <v>6.1624500312877277</v>
      </c>
      <c r="H65" s="33">
        <v>1.8551314440526554</v>
      </c>
      <c r="I65" s="34">
        <v>66.890106584669411</v>
      </c>
    </row>
    <row r="66" spans="4:9" x14ac:dyDescent="0.3">
      <c r="D66" s="32" t="s">
        <v>159</v>
      </c>
      <c r="E66" s="33">
        <v>0.32772711106223107</v>
      </c>
      <c r="F66" s="33">
        <v>5.6893715782106336</v>
      </c>
      <c r="G66" s="33">
        <v>3.4926053511602331</v>
      </c>
      <c r="H66" s="33">
        <v>1.1059349561189675</v>
      </c>
      <c r="I66" s="34">
        <v>44.388979173141387</v>
      </c>
    </row>
    <row r="67" spans="4:9" x14ac:dyDescent="0.3">
      <c r="D67" s="32" t="s">
        <v>160</v>
      </c>
      <c r="E67" s="33">
        <v>0.39625345748782337</v>
      </c>
      <c r="F67" s="33">
        <v>7.5410440665290608</v>
      </c>
      <c r="G67" s="33">
        <v>1.4073451387594098</v>
      </c>
      <c r="H67" s="33">
        <v>0.42435346202123297</v>
      </c>
      <c r="I67" s="34">
        <v>22.194063896678152</v>
      </c>
    </row>
    <row r="68" spans="4:9" x14ac:dyDescent="0.3">
      <c r="D68" s="32" t="s">
        <v>161</v>
      </c>
      <c r="E68" s="33">
        <v>0.30388089457954992</v>
      </c>
      <c r="F68" s="33">
        <v>6.3954139904703666</v>
      </c>
      <c r="G68" s="33">
        <v>1.7845708676842165</v>
      </c>
      <c r="H68" s="33">
        <v>0.57407613763807008</v>
      </c>
      <c r="I68" s="34">
        <v>21.1070707218596</v>
      </c>
    </row>
    <row r="69" spans="4:9" x14ac:dyDescent="0.3">
      <c r="D69" s="32" t="s">
        <v>162</v>
      </c>
      <c r="E69" s="33">
        <v>0.30508194143881529</v>
      </c>
      <c r="F69" s="33">
        <v>7.5704772156214126</v>
      </c>
      <c r="G69" s="33">
        <v>2.7338257564864117</v>
      </c>
      <c r="H69" s="33">
        <v>0.87719801674655395</v>
      </c>
      <c r="I69" s="34">
        <v>37.050764754401634</v>
      </c>
    </row>
    <row r="70" spans="4:9" x14ac:dyDescent="0.3">
      <c r="D70" s="32" t="s">
        <v>163</v>
      </c>
      <c r="E70" s="33">
        <v>0.99199251296053537</v>
      </c>
      <c r="F70" s="33">
        <v>18.783362276893723</v>
      </c>
      <c r="G70" s="33">
        <v>5.44832251604055</v>
      </c>
      <c r="H70" s="33">
        <v>1.6714934718266823</v>
      </c>
      <c r="I70" s="34">
        <v>64.239501830134557</v>
      </c>
    </row>
    <row r="71" spans="4:9" x14ac:dyDescent="0.3">
      <c r="D71" s="32" t="s">
        <v>164</v>
      </c>
      <c r="E71" s="33">
        <v>0.55855625058367653</v>
      </c>
      <c r="F71" s="33">
        <v>10.829753249945473</v>
      </c>
      <c r="G71" s="33">
        <v>1.6112645541385839</v>
      </c>
      <c r="H71" s="33">
        <v>0.51734373375751042</v>
      </c>
      <c r="I71" s="34">
        <v>20.795787475865609</v>
      </c>
    </row>
    <row r="72" spans="4:9" x14ac:dyDescent="0.3">
      <c r="D72" s="32" t="s">
        <v>165</v>
      </c>
      <c r="E72" s="33">
        <v>0.12504966154660235</v>
      </c>
      <c r="F72" s="33">
        <v>3.2644492258451576</v>
      </c>
      <c r="G72" s="33">
        <v>0.76432696296307467</v>
      </c>
      <c r="H72" s="33">
        <v>0.3170894365382485</v>
      </c>
      <c r="I72" s="34">
        <v>19.676955087456058</v>
      </c>
    </row>
    <row r="73" spans="4:9" x14ac:dyDescent="0.3">
      <c r="D73" s="32" t="s">
        <v>166</v>
      </c>
      <c r="E73" s="33">
        <v>0.39325070768593329</v>
      </c>
      <c r="F73" s="33">
        <v>7.408535087502635</v>
      </c>
      <c r="G73" s="33">
        <v>3.0263436691917303</v>
      </c>
      <c r="H73" s="33">
        <v>0.9473908723154425</v>
      </c>
      <c r="I73" s="34">
        <v>37.201573736930932</v>
      </c>
    </row>
    <row r="74" spans="4:9" x14ac:dyDescent="0.3">
      <c r="D74" s="32" t="s">
        <v>167</v>
      </c>
      <c r="E74" s="33">
        <v>0.42613231880495506</v>
      </c>
      <c r="F74" s="33">
        <v>10.079374511267693</v>
      </c>
      <c r="G74" s="33">
        <v>2.0955331602636873</v>
      </c>
      <c r="H74" s="33">
        <v>0.71336590201354744</v>
      </c>
      <c r="I74" s="34">
        <v>29.482426784812013</v>
      </c>
    </row>
    <row r="75" spans="4:9" x14ac:dyDescent="0.3">
      <c r="D75" s="32" t="s">
        <v>168</v>
      </c>
      <c r="E75" s="33">
        <v>0.101597266739341</v>
      </c>
      <c r="F75" s="33">
        <v>3.3926490764760211</v>
      </c>
      <c r="G75" s="33">
        <v>3.0329403921441247</v>
      </c>
      <c r="H75" s="33">
        <v>0.96918441170248548</v>
      </c>
      <c r="I75" s="34">
        <v>42.630220529379145</v>
      </c>
    </row>
    <row r="76" spans="4:9" x14ac:dyDescent="0.3">
      <c r="D76" s="32" t="s">
        <v>169</v>
      </c>
      <c r="E76" s="33">
        <v>3.3332434190753712E-2</v>
      </c>
      <c r="F76" s="33">
        <v>0.8357008219281945</v>
      </c>
      <c r="G76" s="33">
        <v>4.1281706381617411</v>
      </c>
      <c r="H76" s="33">
        <v>1.2650767643637608</v>
      </c>
      <c r="I76" s="34">
        <v>48.708498014681751</v>
      </c>
    </row>
    <row r="77" spans="4:9" x14ac:dyDescent="0.3">
      <c r="D77" s="32" t="s">
        <v>170</v>
      </c>
      <c r="E77" s="33">
        <v>0.46676437064924303</v>
      </c>
      <c r="F77" s="33">
        <v>8.4757606648821202</v>
      </c>
      <c r="G77" s="33">
        <v>2.0737378274092539</v>
      </c>
      <c r="H77" s="33">
        <v>0.64705616146819966</v>
      </c>
      <c r="I77" s="34">
        <v>27.221955289553488</v>
      </c>
    </row>
    <row r="78" spans="4:9" x14ac:dyDescent="0.3">
      <c r="D78" s="32" t="s">
        <v>171</v>
      </c>
      <c r="E78" s="33">
        <v>0.48654024183561373</v>
      </c>
      <c r="F78" s="33">
        <v>9.0922651744096381</v>
      </c>
      <c r="G78" s="33">
        <v>0.9819496996319973</v>
      </c>
      <c r="H78" s="33">
        <v>0.35234238460346345</v>
      </c>
      <c r="I78" s="34">
        <v>16.908837330990515</v>
      </c>
    </row>
    <row r="79" spans="4:9" x14ac:dyDescent="0.3">
      <c r="D79" s="32" t="s">
        <v>172</v>
      </c>
      <c r="E79" s="33">
        <v>0.62213017546743288</v>
      </c>
      <c r="F79" s="33">
        <v>13.063782899294262</v>
      </c>
      <c r="G79" s="33">
        <v>3.1135084296414259</v>
      </c>
      <c r="H79" s="33">
        <v>0.94925708800636299</v>
      </c>
      <c r="I79" s="34">
        <v>39.632837754418063</v>
      </c>
    </row>
    <row r="80" spans="4:9" x14ac:dyDescent="0.3">
      <c r="D80" s="32" t="s">
        <v>173</v>
      </c>
      <c r="E80" s="33">
        <v>0.91756877718864027</v>
      </c>
      <c r="F80" s="33">
        <v>16.942112453873431</v>
      </c>
      <c r="G80" s="33">
        <v>5.3862195806618738</v>
      </c>
      <c r="H80" s="33">
        <v>1.7144616847263501</v>
      </c>
      <c r="I80" s="34">
        <v>67.148840150724268</v>
      </c>
    </row>
    <row r="81" spans="4:9" x14ac:dyDescent="0.3">
      <c r="D81" s="32" t="s">
        <v>174</v>
      </c>
      <c r="E81" s="33">
        <v>4.9559100503907993E-2</v>
      </c>
      <c r="F81" s="33">
        <v>2.3083394401369395</v>
      </c>
      <c r="G81" s="33">
        <v>1.6814236135959846</v>
      </c>
      <c r="H81" s="33">
        <v>0.54770014574447878</v>
      </c>
      <c r="I81" s="34">
        <v>19.428499074714985</v>
      </c>
    </row>
    <row r="82" spans="4:9" x14ac:dyDescent="0.3">
      <c r="D82" s="32" t="s">
        <v>175</v>
      </c>
      <c r="E82" s="33">
        <v>0.40014386245090838</v>
      </c>
      <c r="F82" s="33">
        <v>8.8473262665926669</v>
      </c>
      <c r="G82" s="33">
        <v>2.9839467394919938</v>
      </c>
      <c r="H82" s="33">
        <v>0.97172375985020787</v>
      </c>
      <c r="I82" s="34">
        <v>34.579567793235981</v>
      </c>
    </row>
    <row r="83" spans="4:9" x14ac:dyDescent="0.3">
      <c r="D83" s="32" t="s">
        <v>176</v>
      </c>
      <c r="E83" s="33">
        <v>0.62246480511535163</v>
      </c>
      <c r="F83" s="33">
        <v>13.499421761947094</v>
      </c>
      <c r="G83" s="33">
        <v>6.2963006235649068</v>
      </c>
      <c r="H83" s="33">
        <v>1.9001912200532272</v>
      </c>
      <c r="I83" s="34">
        <v>73.356270324257054</v>
      </c>
    </row>
    <row r="84" spans="4:9" x14ac:dyDescent="0.3">
      <c r="D84" s="32" t="s">
        <v>177</v>
      </c>
      <c r="E84" s="33">
        <v>0.86085817849637492</v>
      </c>
      <c r="F84" s="33">
        <v>17.064526157290597</v>
      </c>
      <c r="G84" s="33">
        <v>3.452542490484471</v>
      </c>
      <c r="H84" s="33">
        <v>1.0360424076368715</v>
      </c>
      <c r="I84" s="34">
        <v>40.600088172040408</v>
      </c>
    </row>
    <row r="85" spans="4:9" x14ac:dyDescent="0.3">
      <c r="D85" s="32" t="s">
        <v>178</v>
      </c>
      <c r="E85" s="33">
        <v>0.81977664866551492</v>
      </c>
      <c r="F85" s="33">
        <v>16.153176325133408</v>
      </c>
      <c r="G85" s="33">
        <v>6.3820137836149371</v>
      </c>
      <c r="H85" s="33">
        <v>2.0101876203540221</v>
      </c>
      <c r="I85" s="34">
        <v>75.251298560061656</v>
      </c>
    </row>
    <row r="86" spans="4:9" x14ac:dyDescent="0.3">
      <c r="D86" s="32" t="s">
        <v>179</v>
      </c>
      <c r="E86" s="33">
        <v>9.6808732336892245E-2</v>
      </c>
      <c r="F86" s="33">
        <v>3.2656784735831916</v>
      </c>
      <c r="G86" s="33">
        <v>4.3466538303300002</v>
      </c>
      <c r="H86" s="33">
        <v>1.3473897109198689</v>
      </c>
      <c r="I86" s="34">
        <v>50.256594894170675</v>
      </c>
    </row>
    <row r="87" spans="4:9" x14ac:dyDescent="0.3">
      <c r="D87" s="32" t="s">
        <v>180</v>
      </c>
      <c r="E87" s="33">
        <v>1.8859143781887244E-2</v>
      </c>
      <c r="F87" s="33">
        <v>2.4769169443532593</v>
      </c>
      <c r="G87" s="33">
        <v>4.0342470486831008</v>
      </c>
      <c r="H87" s="33">
        <v>1.2179163723578279</v>
      </c>
      <c r="I87" s="34">
        <v>49.229466410594178</v>
      </c>
    </row>
    <row r="88" spans="4:9" x14ac:dyDescent="0.3">
      <c r="D88" s="32" t="s">
        <v>181</v>
      </c>
      <c r="E88" s="33">
        <v>0.96622603709749533</v>
      </c>
      <c r="F88" s="33">
        <v>18.834049317767843</v>
      </c>
      <c r="G88" s="33">
        <v>2.0011427277151119</v>
      </c>
      <c r="H88" s="33">
        <v>0.66400848615167474</v>
      </c>
      <c r="I88" s="34">
        <v>31.639219910022135</v>
      </c>
    </row>
    <row r="89" spans="4:9" x14ac:dyDescent="0.3">
      <c r="D89" s="32" t="s">
        <v>182</v>
      </c>
      <c r="E89" s="33">
        <v>0.47679649713061911</v>
      </c>
      <c r="F89" s="33">
        <v>8.8738554874215847</v>
      </c>
      <c r="G89" s="33">
        <v>4.1248200317985937</v>
      </c>
      <c r="H89" s="33">
        <v>1.2889474541739361</v>
      </c>
      <c r="I89" s="34">
        <v>52.796758577365587</v>
      </c>
    </row>
    <row r="90" spans="4:9" x14ac:dyDescent="0.3">
      <c r="D90" s="32" t="s">
        <v>183</v>
      </c>
      <c r="E90" s="33">
        <v>8.2132001364247254E-2</v>
      </c>
      <c r="F90" s="33">
        <v>3.0864431488588968</v>
      </c>
      <c r="G90" s="33">
        <v>1.3901221046575984</v>
      </c>
      <c r="H90" s="33">
        <v>0.50839473509808686</v>
      </c>
      <c r="I90" s="34">
        <v>18.896845535167067</v>
      </c>
    </row>
    <row r="91" spans="4:9" x14ac:dyDescent="0.3">
      <c r="D91" s="32" t="s">
        <v>184</v>
      </c>
      <c r="E91" s="33">
        <v>0.58327793948475271</v>
      </c>
      <c r="F91" s="33">
        <v>11.284583477727013</v>
      </c>
      <c r="G91" s="33">
        <v>4.6314305728170098</v>
      </c>
      <c r="H91" s="33">
        <v>1.4001101787107242</v>
      </c>
      <c r="I91" s="34">
        <v>54.90477474638562</v>
      </c>
    </row>
    <row r="92" spans="4:9" x14ac:dyDescent="0.3">
      <c r="D92" s="32" t="s">
        <v>185</v>
      </c>
      <c r="E92" s="33">
        <v>0.33844312564165602</v>
      </c>
      <c r="F92" s="33">
        <v>5.9748370895100749</v>
      </c>
      <c r="G92" s="33">
        <v>1.3986551287321278</v>
      </c>
      <c r="H92" s="33">
        <v>0.45677434263235239</v>
      </c>
      <c r="I92" s="34">
        <v>21.301801600486126</v>
      </c>
    </row>
    <row r="93" spans="4:9" x14ac:dyDescent="0.3">
      <c r="D93" s="32" t="s">
        <v>186</v>
      </c>
      <c r="E93" s="33">
        <v>0.39765347797672979</v>
      </c>
      <c r="F93" s="33">
        <v>9.1948626289595978</v>
      </c>
      <c r="G93" s="33">
        <v>3.6456205246961924</v>
      </c>
      <c r="H93" s="33">
        <v>1.193526056271131</v>
      </c>
      <c r="I93" s="34">
        <v>44.180300287817403</v>
      </c>
    </row>
    <row r="94" spans="4:9" x14ac:dyDescent="0.3">
      <c r="D94" s="32" t="s">
        <v>187</v>
      </c>
      <c r="E94" s="33">
        <v>0.1650823767669094</v>
      </c>
      <c r="F94" s="33">
        <v>3.9230155103218314</v>
      </c>
      <c r="G94" s="33">
        <v>1.2994448252043729</v>
      </c>
      <c r="H94" s="33">
        <v>0.46829593921434581</v>
      </c>
      <c r="I94" s="34">
        <v>16.898980158525355</v>
      </c>
    </row>
    <row r="95" spans="4:9" x14ac:dyDescent="0.3">
      <c r="D95" s="32" t="s">
        <v>188</v>
      </c>
      <c r="E95" s="33">
        <v>0.2147099338597771</v>
      </c>
      <c r="F95" s="33">
        <v>3.8281738451351206</v>
      </c>
      <c r="G95" s="33">
        <v>2.856040903118501</v>
      </c>
      <c r="H95" s="33">
        <v>0.87279467425059609</v>
      </c>
      <c r="I95" s="34">
        <v>37.717726138668191</v>
      </c>
    </row>
    <row r="96" spans="4:9" x14ac:dyDescent="0.3">
      <c r="D96" s="32" t="s">
        <v>189</v>
      </c>
      <c r="E96" s="33">
        <v>0.79355472116192627</v>
      </c>
      <c r="F96" s="33">
        <v>14.483395958308623</v>
      </c>
      <c r="G96" s="33">
        <v>2.0468476761452665</v>
      </c>
      <c r="H96" s="33">
        <v>0.69636778003571143</v>
      </c>
      <c r="I96" s="34">
        <v>27.243528717295067</v>
      </c>
    </row>
    <row r="97" spans="4:9" x14ac:dyDescent="0.3">
      <c r="D97" s="32" t="s">
        <v>190</v>
      </c>
      <c r="E97" s="33">
        <v>0.95775504902628916</v>
      </c>
      <c r="F97" s="33">
        <v>17.569727038355296</v>
      </c>
      <c r="G97" s="33">
        <v>4.6841113391125031</v>
      </c>
      <c r="H97" s="33">
        <v>1.4192891976996036</v>
      </c>
      <c r="I97" s="34">
        <v>58.150307575146762</v>
      </c>
    </row>
    <row r="98" spans="4:9" x14ac:dyDescent="0.3">
      <c r="D98" s="32" t="s">
        <v>191</v>
      </c>
      <c r="E98" s="33">
        <v>0.64228023627231523</v>
      </c>
      <c r="F98" s="33">
        <v>13.221128693898169</v>
      </c>
      <c r="G98" s="33">
        <v>4.7527038715813532</v>
      </c>
      <c r="H98" s="33">
        <v>1.4263421835500598</v>
      </c>
      <c r="I98" s="34">
        <v>56.554837913581551</v>
      </c>
    </row>
    <row r="99" spans="4:9" x14ac:dyDescent="0.3">
      <c r="D99" s="32" t="s">
        <v>192</v>
      </c>
      <c r="E99" s="33">
        <v>9.7303624359424523E-2</v>
      </c>
      <c r="F99" s="33">
        <v>2.0533009197932754</v>
      </c>
      <c r="G99" s="33">
        <v>2.8756792203976489</v>
      </c>
      <c r="H99" s="33">
        <v>0.95292374255903156</v>
      </c>
      <c r="I99" s="34">
        <v>40.578500280413564</v>
      </c>
    </row>
    <row r="100" spans="4:9" x14ac:dyDescent="0.3">
      <c r="D100" s="32" t="s">
        <v>193</v>
      </c>
      <c r="E100" s="33">
        <v>0.76798191386256209</v>
      </c>
      <c r="F100" s="33">
        <v>15.993757938311081</v>
      </c>
      <c r="G100" s="33">
        <v>4.1997933973426314</v>
      </c>
      <c r="H100" s="33">
        <v>1.2742532877106525</v>
      </c>
      <c r="I100" s="34">
        <v>51.744265782041751</v>
      </c>
    </row>
    <row r="101" spans="4:9" x14ac:dyDescent="0.3">
      <c r="D101" s="32" t="s">
        <v>194</v>
      </c>
      <c r="E101" s="33">
        <v>0.33276128349552692</v>
      </c>
      <c r="F101" s="33">
        <v>8.5555143795703366</v>
      </c>
      <c r="G101" s="33">
        <v>2.1223804857781321</v>
      </c>
      <c r="H101" s="33">
        <v>0.66383377934125865</v>
      </c>
      <c r="I101" s="34">
        <v>29.013732556564882</v>
      </c>
    </row>
    <row r="102" spans="4:9" x14ac:dyDescent="0.3">
      <c r="D102" s="32" t="s">
        <v>195</v>
      </c>
      <c r="E102" s="33">
        <v>7.4325585682080364E-2</v>
      </c>
      <c r="F102" s="33">
        <v>1.5793030494713391</v>
      </c>
      <c r="G102" s="33">
        <v>4.4765316556049992</v>
      </c>
      <c r="H102" s="33">
        <v>1.4327234010526266</v>
      </c>
      <c r="I102" s="34">
        <v>57.407056543518024</v>
      </c>
    </row>
    <row r="103" spans="4:9" x14ac:dyDescent="0.3">
      <c r="D103" s="32" t="s">
        <v>196</v>
      </c>
      <c r="E103" s="33">
        <v>0.73564302630212275</v>
      </c>
      <c r="F103" s="33">
        <v>14.620231931762865</v>
      </c>
      <c r="G103" s="33">
        <v>3.2302054612353617</v>
      </c>
      <c r="H103" s="33">
        <v>0.9968864454330808</v>
      </c>
      <c r="I103" s="34">
        <v>40.16318868471609</v>
      </c>
    </row>
    <row r="104" spans="4:9" x14ac:dyDescent="0.3">
      <c r="D104" s="32" t="s">
        <v>197</v>
      </c>
      <c r="E104" s="33">
        <v>0.67650093447499904</v>
      </c>
      <c r="F104" s="33">
        <v>13.39973609640484</v>
      </c>
      <c r="G104" s="33">
        <v>3.6141537528201191</v>
      </c>
      <c r="H104" s="33">
        <v>1.1621109834400762</v>
      </c>
      <c r="I104" s="34">
        <v>43.060802681054753</v>
      </c>
    </row>
    <row r="105" spans="4:9" x14ac:dyDescent="0.3">
      <c r="D105" s="32" t="s">
        <v>198</v>
      </c>
      <c r="E105" s="33">
        <v>0.95475602660560122</v>
      </c>
      <c r="F105" s="33">
        <v>17.776893719988252</v>
      </c>
      <c r="G105" s="33">
        <v>2.9337980641887009</v>
      </c>
      <c r="H105" s="33">
        <v>0.88397745694117402</v>
      </c>
      <c r="I105" s="34">
        <v>32.830885642598965</v>
      </c>
    </row>
    <row r="106" spans="4:9" x14ac:dyDescent="0.3">
      <c r="D106" s="32" t="s">
        <v>199</v>
      </c>
      <c r="E106" s="33">
        <v>0.59232002040976051</v>
      </c>
      <c r="F106" s="33">
        <v>11.403187332775886</v>
      </c>
      <c r="G106" s="33">
        <v>1.5417727260105027</v>
      </c>
      <c r="H106" s="33">
        <v>0.52843463702799942</v>
      </c>
      <c r="I106" s="34">
        <v>20.335593078340377</v>
      </c>
    </row>
    <row r="107" spans="4:9" x14ac:dyDescent="0.3">
      <c r="D107" s="32" t="s">
        <v>200</v>
      </c>
      <c r="E107" s="33">
        <v>0.10386683917286921</v>
      </c>
      <c r="F107" s="33">
        <v>2.1281532757492254</v>
      </c>
      <c r="G107" s="33">
        <v>3.1595106047861528</v>
      </c>
      <c r="H107" s="33">
        <v>0.97734245198564174</v>
      </c>
      <c r="I107" s="34">
        <v>41.476829272921272</v>
      </c>
    </row>
    <row r="108" spans="4:9" x14ac:dyDescent="0.3">
      <c r="D108" s="32" t="s">
        <v>201</v>
      </c>
      <c r="E108" s="33">
        <v>0.8218473879499153</v>
      </c>
      <c r="F108" s="33">
        <v>15.222746672666458</v>
      </c>
      <c r="G108" s="33">
        <v>4.9487175423625249</v>
      </c>
      <c r="H108" s="33">
        <v>1.5022408762962691</v>
      </c>
      <c r="I108" s="34">
        <v>56.885693028782086</v>
      </c>
    </row>
    <row r="109" spans="4:9" x14ac:dyDescent="0.3">
      <c r="D109" s="32" t="s">
        <v>202</v>
      </c>
      <c r="E109" s="33">
        <v>0.62226338224273992</v>
      </c>
      <c r="F109" s="33">
        <v>12.283561649609746</v>
      </c>
      <c r="G109" s="33">
        <v>5.2064983375710741</v>
      </c>
      <c r="H109" s="33">
        <v>1.6562412343386115</v>
      </c>
      <c r="I109" s="34">
        <v>64.808444903273269</v>
      </c>
    </row>
    <row r="110" spans="4:9" x14ac:dyDescent="0.3">
      <c r="D110" s="32" t="s">
        <v>203</v>
      </c>
      <c r="E110" s="33">
        <v>0.45871253676649548</v>
      </c>
      <c r="F110" s="33">
        <v>10.731476699770589</v>
      </c>
      <c r="G110" s="33">
        <v>2.0413419842254372</v>
      </c>
      <c r="H110" s="33">
        <v>0.61670499588123062</v>
      </c>
      <c r="I110" s="34">
        <v>22.577051028988574</v>
      </c>
    </row>
    <row r="111" spans="4:9" x14ac:dyDescent="0.3">
      <c r="D111" s="32" t="s">
        <v>204</v>
      </c>
      <c r="E111" s="33">
        <v>0.54594760255993258</v>
      </c>
      <c r="F111" s="33">
        <v>11.688284286414724</v>
      </c>
      <c r="G111" s="33">
        <v>2.6164690827552359</v>
      </c>
      <c r="H111" s="33">
        <v>0.79067221802994725</v>
      </c>
      <c r="I111" s="34">
        <v>33.494675392754104</v>
      </c>
    </row>
    <row r="112" spans="4:9" x14ac:dyDescent="0.3">
      <c r="D112" s="32" t="s">
        <v>205</v>
      </c>
      <c r="E112" s="33">
        <v>0.95177313189051382</v>
      </c>
      <c r="F112" s="33">
        <v>17.632665090814214</v>
      </c>
      <c r="G112" s="33">
        <v>4.581818323128064</v>
      </c>
      <c r="H112" s="33">
        <v>1.4207096150832752</v>
      </c>
      <c r="I112" s="34">
        <v>52.960457568824815</v>
      </c>
    </row>
    <row r="113" spans="4:9" x14ac:dyDescent="0.3">
      <c r="D113" s="32" t="s">
        <v>206</v>
      </c>
      <c r="E113" s="33">
        <v>0.55712074820165514</v>
      </c>
      <c r="F113" s="33">
        <v>12.289857704275917</v>
      </c>
      <c r="G113" s="33">
        <v>3.3891611403423325</v>
      </c>
      <c r="H113" s="33">
        <v>1.0826813246016247</v>
      </c>
      <c r="I113" s="34">
        <v>42.190093824989987</v>
      </c>
    </row>
    <row r="114" spans="4:9" x14ac:dyDescent="0.3">
      <c r="D114" s="32" t="s">
        <v>207</v>
      </c>
      <c r="E114" s="33">
        <v>5.2489538992779305E-2</v>
      </c>
      <c r="F114" s="33">
        <v>2.3471924308885121</v>
      </c>
      <c r="G114" s="33">
        <v>4.8921407012849851</v>
      </c>
      <c r="H114" s="33">
        <v>1.555562150384191</v>
      </c>
      <c r="I114" s="34">
        <v>56.027328040429225</v>
      </c>
    </row>
    <row r="115" spans="4:9" x14ac:dyDescent="0.3">
      <c r="D115" s="32" t="s">
        <v>208</v>
      </c>
      <c r="E115" s="33">
        <v>0.6161778788583423</v>
      </c>
      <c r="F115" s="33">
        <v>13.109595717616534</v>
      </c>
      <c r="G115" s="33">
        <v>2.6903644740284478</v>
      </c>
      <c r="H115" s="33">
        <v>0.81568958789694868</v>
      </c>
      <c r="I115" s="34">
        <v>29.071301944231934</v>
      </c>
    </row>
    <row r="116" spans="4:9" x14ac:dyDescent="0.3">
      <c r="D116" s="32" t="s">
        <v>209</v>
      </c>
      <c r="E116" s="33">
        <v>0.7093231795148216</v>
      </c>
      <c r="F116" s="33">
        <v>14.162012192755981</v>
      </c>
      <c r="G116" s="33">
        <v>6.1616557677819301</v>
      </c>
      <c r="H116" s="33">
        <v>1.8537293081651931</v>
      </c>
      <c r="I116" s="34">
        <v>71.86224649877407</v>
      </c>
    </row>
    <row r="117" spans="4:9" x14ac:dyDescent="0.3">
      <c r="D117" s="32" t="s">
        <v>210</v>
      </c>
      <c r="E117" s="33">
        <v>0.69886329958449944</v>
      </c>
      <c r="F117" s="33">
        <v>13.804716678648603</v>
      </c>
      <c r="G117" s="33">
        <v>6.1052391211793191</v>
      </c>
      <c r="H117" s="33">
        <v>1.8833711566595979</v>
      </c>
      <c r="I117" s="34">
        <v>74.446094716433166</v>
      </c>
    </row>
    <row r="118" spans="4:9" x14ac:dyDescent="0.3">
      <c r="D118" s="32" t="s">
        <v>211</v>
      </c>
      <c r="E118" s="33">
        <v>0.50599167960767155</v>
      </c>
      <c r="F118" s="33">
        <v>8.757634797824279</v>
      </c>
      <c r="G118" s="33">
        <v>2.4956048282022949</v>
      </c>
      <c r="H118" s="33">
        <v>0.7929286925292327</v>
      </c>
      <c r="I118" s="34">
        <v>33.293699760464094</v>
      </c>
    </row>
    <row r="119" spans="4:9" x14ac:dyDescent="0.3">
      <c r="D119" s="32" t="s">
        <v>212</v>
      </c>
      <c r="E119" s="33">
        <v>0.86785146759788345</v>
      </c>
      <c r="F119" s="33">
        <v>15.044020463141131</v>
      </c>
      <c r="G119" s="33">
        <v>5.3095514920065785</v>
      </c>
      <c r="H119" s="33">
        <v>1.5936994620986547</v>
      </c>
      <c r="I119" s="34">
        <v>57.21444848264759</v>
      </c>
    </row>
    <row r="120" spans="4:9" x14ac:dyDescent="0.3">
      <c r="D120" s="32" t="s">
        <v>213</v>
      </c>
      <c r="E120" s="33">
        <v>0.11425770095334165</v>
      </c>
      <c r="F120" s="33">
        <v>3.5379096581932492</v>
      </c>
      <c r="G120" s="33">
        <v>4.0271702275934329</v>
      </c>
      <c r="H120" s="33">
        <v>1.2806355608987721</v>
      </c>
      <c r="I120" s="34">
        <v>49.675567958987799</v>
      </c>
    </row>
    <row r="121" spans="4:9" x14ac:dyDescent="0.3">
      <c r="D121" s="32" t="s">
        <v>214</v>
      </c>
      <c r="E121" s="33">
        <v>0.3686457909135068</v>
      </c>
      <c r="F121" s="33">
        <v>9.1533232236598785</v>
      </c>
      <c r="G121" s="33">
        <v>3.2348002159302287</v>
      </c>
      <c r="H121" s="33">
        <v>1.0419040688684877</v>
      </c>
      <c r="I121" s="34">
        <v>44.641463629956235</v>
      </c>
    </row>
    <row r="122" spans="4:9" x14ac:dyDescent="0.3">
      <c r="D122" s="32" t="s">
        <v>215</v>
      </c>
      <c r="E122" s="33">
        <v>0.14257490947713536</v>
      </c>
      <c r="F122" s="33">
        <v>2.8852190272182683</v>
      </c>
      <c r="G122" s="33">
        <v>4.4202089798524158</v>
      </c>
      <c r="H122" s="33">
        <v>1.4016666591438951</v>
      </c>
      <c r="I122" s="34">
        <v>54.846520517929775</v>
      </c>
    </row>
    <row r="123" spans="4:9" x14ac:dyDescent="0.3">
      <c r="D123" s="32" t="s">
        <v>216</v>
      </c>
      <c r="E123" s="33">
        <v>0.24079309296887685</v>
      </c>
      <c r="F123" s="33">
        <v>6.8265939829016506</v>
      </c>
      <c r="G123" s="33">
        <v>2.569184570859202</v>
      </c>
      <c r="H123" s="33">
        <v>0.78077517474330504</v>
      </c>
      <c r="I123" s="34">
        <v>29.101172195351786</v>
      </c>
    </row>
    <row r="124" spans="4:9" x14ac:dyDescent="0.3">
      <c r="D124" s="32" t="s">
        <v>217</v>
      </c>
      <c r="E124" s="33">
        <v>0.1327607637472823</v>
      </c>
      <c r="F124" s="33">
        <v>4.9884327553577341</v>
      </c>
      <c r="G124" s="33">
        <v>4.5407606572982138</v>
      </c>
      <c r="H124" s="33">
        <v>1.4407036221902025</v>
      </c>
      <c r="I124" s="34">
        <v>54.57072161126451</v>
      </c>
    </row>
    <row r="125" spans="4:9" x14ac:dyDescent="0.3">
      <c r="D125" s="32" t="s">
        <v>218</v>
      </c>
      <c r="E125" s="33">
        <v>0.7378140140789673</v>
      </c>
      <c r="F125" s="33">
        <v>15.045798314598851</v>
      </c>
      <c r="G125" s="33">
        <v>4.8870435473903413</v>
      </c>
      <c r="H125" s="33">
        <v>1.5432819924259533</v>
      </c>
      <c r="I125" s="34">
        <v>62.481207983942923</v>
      </c>
    </row>
    <row r="126" spans="4:9" x14ac:dyDescent="0.3">
      <c r="D126" s="32" t="s">
        <v>219</v>
      </c>
      <c r="E126" s="33">
        <v>0.39938647027377816</v>
      </c>
      <c r="F126" s="33">
        <v>8.8270179314093991</v>
      </c>
      <c r="G126" s="33">
        <v>2.1780199040932313</v>
      </c>
      <c r="H126" s="33">
        <v>0.66831459422195238</v>
      </c>
      <c r="I126" s="34">
        <v>31.672097383802317</v>
      </c>
    </row>
    <row r="127" spans="4:9" x14ac:dyDescent="0.3">
      <c r="D127" s="32" t="s">
        <v>220</v>
      </c>
      <c r="E127" s="33">
        <v>0.91090099870637009</v>
      </c>
      <c r="F127" s="33">
        <v>15.48856218543496</v>
      </c>
      <c r="G127" s="33">
        <v>4.3325932064499106</v>
      </c>
      <c r="H127" s="33">
        <v>1.3200884640642312</v>
      </c>
      <c r="I127" s="34">
        <v>54.288751448625462</v>
      </c>
    </row>
    <row r="128" spans="4:9" x14ac:dyDescent="0.3">
      <c r="D128" s="32" t="s">
        <v>221</v>
      </c>
      <c r="E128" s="33">
        <v>0.63979188048733904</v>
      </c>
      <c r="F128" s="33">
        <v>12.92330847447286</v>
      </c>
      <c r="G128" s="33">
        <v>2.3704651156015446</v>
      </c>
      <c r="H128" s="33">
        <v>0.73050726253859588</v>
      </c>
      <c r="I128" s="34">
        <v>30.107487267147356</v>
      </c>
    </row>
    <row r="129" spans="4:9" x14ac:dyDescent="0.3">
      <c r="D129" s="32" t="s">
        <v>222</v>
      </c>
      <c r="E129" s="33">
        <v>0.14734079071510853</v>
      </c>
      <c r="F129" s="33">
        <v>2.9731425326771452</v>
      </c>
      <c r="G129" s="33">
        <v>3.5632733601200854</v>
      </c>
      <c r="H129" s="33">
        <v>1.0757786354717573</v>
      </c>
      <c r="I129" s="34">
        <v>39.883326784972631</v>
      </c>
    </row>
    <row r="130" spans="4:9" x14ac:dyDescent="0.3">
      <c r="D130" s="32" t="s">
        <v>223</v>
      </c>
      <c r="E130" s="33">
        <v>0.8183001604170157</v>
      </c>
      <c r="F130" s="33">
        <v>15.517136091931953</v>
      </c>
      <c r="G130" s="33">
        <v>5.3902208271254413</v>
      </c>
      <c r="H130" s="33">
        <v>1.6562954016174352</v>
      </c>
      <c r="I130" s="34">
        <v>63.952576255932975</v>
      </c>
    </row>
    <row r="131" spans="4:9" x14ac:dyDescent="0.3">
      <c r="D131" s="32" t="s">
        <v>224</v>
      </c>
      <c r="E131" s="33">
        <v>0.26937790299106568</v>
      </c>
      <c r="F131" s="33">
        <v>5.7895802675077643</v>
      </c>
      <c r="G131" s="33">
        <v>3.7184036911260754</v>
      </c>
      <c r="H131" s="33">
        <v>1.1968045774139557</v>
      </c>
      <c r="I131" s="34">
        <v>46.959708412836889</v>
      </c>
    </row>
    <row r="132" spans="4:9" x14ac:dyDescent="0.3">
      <c r="D132" s="32" t="s">
        <v>225</v>
      </c>
      <c r="E132" s="33">
        <v>0.38598531658563351</v>
      </c>
      <c r="F132" s="33">
        <v>8.6762115424568478</v>
      </c>
      <c r="G132" s="33">
        <v>1.23430936797878</v>
      </c>
      <c r="H132" s="33">
        <v>0.42189528456895353</v>
      </c>
      <c r="I132" s="34">
        <v>23.683516234341006</v>
      </c>
    </row>
    <row r="133" spans="4:9" x14ac:dyDescent="0.3">
      <c r="D133" s="32" t="s">
        <v>226</v>
      </c>
      <c r="E133" s="33">
        <v>5.6190514701871086E-2</v>
      </c>
      <c r="F133" s="33">
        <v>3.2753381272954361</v>
      </c>
      <c r="G133" s="33">
        <v>5.1739332666099909</v>
      </c>
      <c r="H133" s="33">
        <v>1.6365227920518226</v>
      </c>
      <c r="I133" s="34">
        <v>60.295214476495893</v>
      </c>
    </row>
    <row r="134" spans="4:9" x14ac:dyDescent="0.3">
      <c r="D134" s="32" t="s">
        <v>227</v>
      </c>
      <c r="E134" s="33">
        <v>0.27743735490641019</v>
      </c>
      <c r="F134" s="33">
        <v>7.1051517337111063</v>
      </c>
      <c r="G134" s="33">
        <v>2.929306681095682</v>
      </c>
      <c r="H134" s="33">
        <v>0.96772434110462824</v>
      </c>
      <c r="I134" s="34">
        <v>37.093064044824672</v>
      </c>
    </row>
    <row r="135" spans="4:9" x14ac:dyDescent="0.3">
      <c r="D135" s="32" t="s">
        <v>228</v>
      </c>
      <c r="E135" s="33">
        <v>0.6081577615877416</v>
      </c>
      <c r="F135" s="33">
        <v>12.57793202920217</v>
      </c>
      <c r="G135" s="33">
        <v>4.898168921844734</v>
      </c>
      <c r="H135" s="33">
        <v>1.5217534856649191</v>
      </c>
      <c r="I135" s="34">
        <v>57.009921797478746</v>
      </c>
    </row>
    <row r="136" spans="4:9" x14ac:dyDescent="0.3">
      <c r="D136" s="32" t="s">
        <v>229</v>
      </c>
      <c r="E136" s="33">
        <v>0.45183787287794597</v>
      </c>
      <c r="F136" s="33">
        <v>8.5938663790953811</v>
      </c>
      <c r="G136" s="33">
        <v>1.8671644048419687</v>
      </c>
      <c r="H136" s="33">
        <v>0.64123741211479324</v>
      </c>
      <c r="I136" s="34">
        <v>27.340882763599375</v>
      </c>
    </row>
    <row r="137" spans="4:9" x14ac:dyDescent="0.3">
      <c r="D137" s="32" t="s">
        <v>230</v>
      </c>
      <c r="E137" s="33">
        <v>0.69956301738518079</v>
      </c>
      <c r="F137" s="33">
        <v>12.321695468265403</v>
      </c>
      <c r="G137" s="33">
        <v>5.7870633176086095</v>
      </c>
      <c r="H137" s="33">
        <v>1.778360311633405</v>
      </c>
      <c r="I137" s="34">
        <v>62.768058967370777</v>
      </c>
    </row>
    <row r="138" spans="4:9" x14ac:dyDescent="0.3">
      <c r="D138" s="32" t="s">
        <v>231</v>
      </c>
      <c r="E138" s="33">
        <v>0.32453954665104323</v>
      </c>
      <c r="F138" s="33">
        <v>7.426411438052563</v>
      </c>
      <c r="G138" s="33">
        <v>3.9756263404370209</v>
      </c>
      <c r="H138" s="33">
        <v>1.2769382074785582</v>
      </c>
      <c r="I138" s="34">
        <v>53.582608653907585</v>
      </c>
    </row>
    <row r="139" spans="4:9" x14ac:dyDescent="0.3">
      <c r="D139" s="32" t="s">
        <v>232</v>
      </c>
      <c r="E139" s="33">
        <v>0.95615925923210643</v>
      </c>
      <c r="F139" s="33">
        <v>18.970000529483777</v>
      </c>
      <c r="G139" s="33">
        <v>3.3769432896566141</v>
      </c>
      <c r="H139" s="33">
        <v>1.0371115659128056</v>
      </c>
      <c r="I139" s="34">
        <v>44.179724653252734</v>
      </c>
    </row>
    <row r="140" spans="4:9" x14ac:dyDescent="0.3">
      <c r="D140" s="32" t="s">
        <v>233</v>
      </c>
      <c r="E140" s="33">
        <v>0.31268130558244445</v>
      </c>
      <c r="F140" s="33">
        <v>8.0859051944979612</v>
      </c>
      <c r="G140" s="33">
        <v>5.2263558523759706</v>
      </c>
      <c r="H140" s="33">
        <v>1.5827071273168287</v>
      </c>
      <c r="I140" s="34">
        <v>57.100166245166243</v>
      </c>
    </row>
    <row r="141" spans="4:9" x14ac:dyDescent="0.3">
      <c r="D141" s="32" t="s">
        <v>234</v>
      </c>
      <c r="E141" s="33">
        <v>0.15211483189801811</v>
      </c>
      <c r="F141" s="33">
        <v>3.7066818982314373</v>
      </c>
      <c r="G141" s="33">
        <v>3.6688966738729323</v>
      </c>
      <c r="H141" s="33">
        <v>1.1321421264754878</v>
      </c>
      <c r="I141" s="34">
        <v>40.543808110437681</v>
      </c>
    </row>
    <row r="142" spans="4:9" x14ac:dyDescent="0.3">
      <c r="D142" s="32" t="s">
        <v>235</v>
      </c>
      <c r="E142" s="33">
        <v>0.27095602034488198</v>
      </c>
      <c r="F142" s="33">
        <v>5.4144513985611855</v>
      </c>
      <c r="G142" s="33">
        <v>3.4561869810992731</v>
      </c>
      <c r="H142" s="33">
        <v>1.124400324333058</v>
      </c>
      <c r="I142" s="34">
        <v>43.597170983027723</v>
      </c>
    </row>
    <row r="143" spans="4:9" x14ac:dyDescent="0.3">
      <c r="D143" s="32" t="s">
        <v>236</v>
      </c>
      <c r="E143" s="33">
        <v>0.74454486871015346</v>
      </c>
      <c r="F143" s="33">
        <v>12.840590275632739</v>
      </c>
      <c r="G143" s="33">
        <v>1.6776319653447285</v>
      </c>
      <c r="H143" s="33">
        <v>0.53568519496870493</v>
      </c>
      <c r="I143" s="34">
        <v>19.799045495484393</v>
      </c>
    </row>
    <row r="144" spans="4:9" x14ac:dyDescent="0.3">
      <c r="D144" s="32" t="s">
        <v>237</v>
      </c>
      <c r="E144" s="33">
        <v>0.76315431213705787</v>
      </c>
      <c r="F144" s="33">
        <v>14.414022479459268</v>
      </c>
      <c r="G144" s="33">
        <v>2.6663745030395862</v>
      </c>
      <c r="H144" s="33">
        <v>0.86816888777144008</v>
      </c>
      <c r="I144" s="34">
        <v>34.11795511488419</v>
      </c>
    </row>
    <row r="145" spans="4:9" x14ac:dyDescent="0.3">
      <c r="D145" s="32" t="s">
        <v>238</v>
      </c>
      <c r="E145" s="33">
        <v>3.1102932943864348E-2</v>
      </c>
      <c r="F145" s="33">
        <v>1.4556261934558166</v>
      </c>
      <c r="G145" s="33">
        <v>4.5610710052973591</v>
      </c>
      <c r="H145" s="33">
        <v>1.4519601403793638</v>
      </c>
      <c r="I145" s="34">
        <v>51.053390710646966</v>
      </c>
    </row>
    <row r="146" spans="4:9" x14ac:dyDescent="0.3">
      <c r="D146" s="32" t="s">
        <v>239</v>
      </c>
      <c r="E146" s="33">
        <v>0.61170359129426566</v>
      </c>
      <c r="F146" s="33">
        <v>10.941393546140491</v>
      </c>
      <c r="G146" s="33">
        <v>2.3993895355045574</v>
      </c>
      <c r="H146" s="33">
        <v>0.75437447110929423</v>
      </c>
      <c r="I146" s="34">
        <v>28.350243030157209</v>
      </c>
    </row>
    <row r="147" spans="4:9" x14ac:dyDescent="0.3">
      <c r="D147" s="32" t="s">
        <v>240</v>
      </c>
      <c r="E147" s="33">
        <v>0.2193122569538335</v>
      </c>
      <c r="F147" s="33">
        <v>6.0689664494389852</v>
      </c>
      <c r="G147" s="33">
        <v>5.5935749165341413</v>
      </c>
      <c r="H147" s="33">
        <v>1.7461309957710152</v>
      </c>
      <c r="I147" s="34">
        <v>69.204101281192962</v>
      </c>
    </row>
    <row r="148" spans="4:9" x14ac:dyDescent="0.3">
      <c r="D148" s="32" t="s">
        <v>241</v>
      </c>
      <c r="E148" s="33">
        <v>0.52508633085215894</v>
      </c>
      <c r="F148" s="33">
        <v>9.6218669483698189</v>
      </c>
      <c r="G148" s="33">
        <v>5.560874651051682</v>
      </c>
      <c r="H148" s="33">
        <v>1.7628202890001123</v>
      </c>
      <c r="I148" s="34">
        <v>65.411351593764806</v>
      </c>
    </row>
    <row r="149" spans="4:9" x14ac:dyDescent="0.3">
      <c r="D149" s="32" t="s">
        <v>242</v>
      </c>
      <c r="E149" s="33">
        <v>0.37806601298009701</v>
      </c>
      <c r="F149" s="33">
        <v>7.8309557422291665</v>
      </c>
      <c r="G149" s="33">
        <v>3.1535585650353166</v>
      </c>
      <c r="H149" s="33">
        <v>1.0322877649418898</v>
      </c>
      <c r="I149" s="34">
        <v>41.688318981768859</v>
      </c>
    </row>
    <row r="150" spans="4:9" x14ac:dyDescent="0.3">
      <c r="D150" s="32" t="s">
        <v>243</v>
      </c>
      <c r="E150" s="33">
        <v>0.7762405082804964</v>
      </c>
      <c r="F150" s="33">
        <v>14.934816647432724</v>
      </c>
      <c r="G150" s="33">
        <v>3.691063847556797</v>
      </c>
      <c r="H150" s="33">
        <v>1.1569832254466064</v>
      </c>
      <c r="I150" s="34">
        <v>40.924071749799474</v>
      </c>
    </row>
    <row r="151" spans="4:9" x14ac:dyDescent="0.3">
      <c r="D151" s="32" t="s">
        <v>244</v>
      </c>
      <c r="E151" s="33">
        <v>0.16273368107156116</v>
      </c>
      <c r="F151" s="33">
        <v>4.9292531571692484</v>
      </c>
      <c r="G151" s="33">
        <v>4.5857715030764865</v>
      </c>
      <c r="H151" s="33">
        <v>1.4623035107497528</v>
      </c>
      <c r="I151" s="34">
        <v>59.992915756577005</v>
      </c>
    </row>
    <row r="152" spans="4:9" x14ac:dyDescent="0.3">
      <c r="D152" s="32" t="s">
        <v>245</v>
      </c>
      <c r="E152" s="33">
        <v>0.66903189629809301</v>
      </c>
      <c r="F152" s="33">
        <v>12.739797785968175</v>
      </c>
      <c r="G152" s="33">
        <v>1.7488031027451945</v>
      </c>
      <c r="H152" s="33">
        <v>0.57856783592431871</v>
      </c>
      <c r="I152" s="34">
        <v>22.663258143859483</v>
      </c>
    </row>
    <row r="153" spans="4:9" x14ac:dyDescent="0.3">
      <c r="D153" s="32" t="s">
        <v>246</v>
      </c>
      <c r="E153" s="33">
        <v>0.71075544557891268</v>
      </c>
      <c r="F153" s="33">
        <v>12.867211811815908</v>
      </c>
      <c r="G153" s="33">
        <v>6.0762524774724662</v>
      </c>
      <c r="H153" s="33">
        <v>1.8692528191562885</v>
      </c>
      <c r="I153" s="34">
        <v>67.432796517536048</v>
      </c>
    </row>
    <row r="154" spans="4:9" x14ac:dyDescent="0.3">
      <c r="D154" s="32" t="s">
        <v>247</v>
      </c>
      <c r="E154" s="33">
        <v>0.38748631052511961</v>
      </c>
      <c r="F154" s="33">
        <v>8.6196729347935239</v>
      </c>
      <c r="G154" s="33">
        <v>4.8482654418678264</v>
      </c>
      <c r="H154" s="33">
        <v>1.5251526522216785</v>
      </c>
      <c r="I154" s="34">
        <v>60.755326356969164</v>
      </c>
    </row>
    <row r="155" spans="4:9" x14ac:dyDescent="0.3">
      <c r="D155" s="32" t="s">
        <v>248</v>
      </c>
      <c r="E155" s="33">
        <v>0.55005126825062911</v>
      </c>
      <c r="F155" s="33">
        <v>11.27919601048217</v>
      </c>
      <c r="G155" s="33">
        <v>1.7024404338878871</v>
      </c>
      <c r="H155" s="33">
        <v>0.58254454497261232</v>
      </c>
      <c r="I155" s="34">
        <v>24.444983907571235</v>
      </c>
    </row>
    <row r="156" spans="4:9" x14ac:dyDescent="0.3">
      <c r="D156" s="32" t="s">
        <v>249</v>
      </c>
      <c r="E156" s="33">
        <v>0.33705618798482329</v>
      </c>
      <c r="F156" s="33">
        <v>6.696053792274089</v>
      </c>
      <c r="G156" s="33">
        <v>4.9501788211742062</v>
      </c>
      <c r="H156" s="33">
        <v>1.5169279884180207</v>
      </c>
      <c r="I156" s="34">
        <v>58.84979381521903</v>
      </c>
    </row>
    <row r="157" spans="4:9" x14ac:dyDescent="0.3">
      <c r="D157" s="32" t="s">
        <v>250</v>
      </c>
      <c r="E157" s="33">
        <v>0.33247648959606724</v>
      </c>
      <c r="F157" s="33">
        <v>6.2037960272030945</v>
      </c>
      <c r="G157" s="33">
        <v>4.8955487396970732</v>
      </c>
      <c r="H157" s="33">
        <v>1.4859937477775065</v>
      </c>
      <c r="I157" s="34">
        <v>55.972800271166896</v>
      </c>
    </row>
    <row r="158" spans="4:9" x14ac:dyDescent="0.3">
      <c r="D158" s="32" t="s">
        <v>251</v>
      </c>
      <c r="E158" s="33">
        <v>0.50314573318398659</v>
      </c>
      <c r="F158" s="33">
        <v>9.4798878134367275</v>
      </c>
      <c r="G158" s="33">
        <v>4.6467246397053419</v>
      </c>
      <c r="H158" s="33">
        <v>1.4602511113697965</v>
      </c>
      <c r="I158" s="34">
        <v>57.510486916631692</v>
      </c>
    </row>
    <row r="159" spans="4:9" x14ac:dyDescent="0.3">
      <c r="D159" s="32" t="s">
        <v>252</v>
      </c>
      <c r="E159" s="33">
        <v>0.47689392795509078</v>
      </c>
      <c r="F159" s="33">
        <v>8.509010333149261</v>
      </c>
      <c r="G159" s="33">
        <v>5.1208458429441226</v>
      </c>
      <c r="H159" s="33">
        <v>1.5443100154655085</v>
      </c>
      <c r="I159" s="34">
        <v>55.767501466358112</v>
      </c>
    </row>
    <row r="160" spans="4:9" x14ac:dyDescent="0.3">
      <c r="D160" s="32" t="s">
        <v>253</v>
      </c>
      <c r="E160" s="33">
        <v>4.2159490946389155E-2</v>
      </c>
      <c r="F160" s="33">
        <v>1.4652000665148648</v>
      </c>
      <c r="G160" s="33">
        <v>0.80237365351163481</v>
      </c>
      <c r="H160" s="33">
        <v>0.2955552555126208</v>
      </c>
      <c r="I160" s="34">
        <v>17.467682400355443</v>
      </c>
    </row>
    <row r="161" spans="4:9" x14ac:dyDescent="0.3">
      <c r="D161" s="32" t="s">
        <v>254</v>
      </c>
      <c r="E161" s="33">
        <v>0.41084074737748466</v>
      </c>
      <c r="F161" s="33">
        <v>7.6349933710289255</v>
      </c>
      <c r="G161" s="33">
        <v>3.2723231671336448</v>
      </c>
      <c r="H161" s="33">
        <v>1.0105809469929696</v>
      </c>
      <c r="I161" s="34">
        <v>42.989306816481459</v>
      </c>
    </row>
    <row r="162" spans="4:9" x14ac:dyDescent="0.3">
      <c r="D162" s="32" t="s">
        <v>255</v>
      </c>
      <c r="E162" s="33">
        <v>0.15125678856263658</v>
      </c>
      <c r="F162" s="33">
        <v>3.1867271060547773</v>
      </c>
      <c r="G162" s="33">
        <v>2.5967344859983692</v>
      </c>
      <c r="H162" s="33">
        <v>0.80425302079694683</v>
      </c>
      <c r="I162" s="34">
        <v>33.225689190030351</v>
      </c>
    </row>
    <row r="163" spans="4:9" x14ac:dyDescent="0.3">
      <c r="D163" s="32" t="s">
        <v>256</v>
      </c>
      <c r="E163" s="33">
        <v>0.63291096774562616</v>
      </c>
      <c r="F163" s="33">
        <v>10.971325667283294</v>
      </c>
      <c r="G163" s="33">
        <v>3.3216768614338257</v>
      </c>
      <c r="H163" s="33">
        <v>1.0376916462960075</v>
      </c>
      <c r="I163" s="34">
        <v>38.328473381714403</v>
      </c>
    </row>
    <row r="164" spans="4:9" x14ac:dyDescent="0.3">
      <c r="D164" s="32" t="s">
        <v>257</v>
      </c>
      <c r="E164" s="33">
        <v>0.14650119541288587</v>
      </c>
      <c r="F164" s="33">
        <v>5.2395049430204432</v>
      </c>
      <c r="G164" s="33">
        <v>4.4957528508244682</v>
      </c>
      <c r="H164" s="33">
        <v>1.4134800825444402</v>
      </c>
      <c r="I164" s="34">
        <v>57.580919476365708</v>
      </c>
    </row>
    <row r="165" spans="4:9" x14ac:dyDescent="0.3">
      <c r="D165" s="32" t="s">
        <v>258</v>
      </c>
      <c r="E165" s="33">
        <v>0.99989688792914788</v>
      </c>
      <c r="F165" s="33">
        <v>17.593254489266332</v>
      </c>
      <c r="G165" s="33">
        <v>6.2918159381153105</v>
      </c>
      <c r="H165" s="33">
        <v>1.9689715463014688</v>
      </c>
      <c r="I165" s="34">
        <v>72.476811753453845</v>
      </c>
    </row>
    <row r="166" spans="4:9" x14ac:dyDescent="0.3">
      <c r="D166" s="32" t="s">
        <v>259</v>
      </c>
      <c r="E166" s="33">
        <v>0.19632980695122182</v>
      </c>
      <c r="F166" s="33">
        <v>5.3557496412702115</v>
      </c>
      <c r="G166" s="33">
        <v>2.1928234606699193</v>
      </c>
      <c r="H166" s="33">
        <v>0.73366104187130243</v>
      </c>
      <c r="I166" s="34">
        <v>30.101565234865536</v>
      </c>
    </row>
    <row r="167" spans="4:9" x14ac:dyDescent="0.3">
      <c r="D167" s="32" t="s">
        <v>260</v>
      </c>
      <c r="E167" s="33">
        <v>0.1175260634896742</v>
      </c>
      <c r="F167" s="33">
        <v>2.6412568745094358</v>
      </c>
      <c r="G167" s="33">
        <v>4.8474874113230699</v>
      </c>
      <c r="H167" s="33">
        <v>1.4962781074626497</v>
      </c>
      <c r="I167" s="34">
        <v>58.719511278257087</v>
      </c>
    </row>
    <row r="168" spans="4:9" x14ac:dyDescent="0.3">
      <c r="D168" s="32" t="s">
        <v>261</v>
      </c>
      <c r="E168" s="33">
        <v>0.11826436064620305</v>
      </c>
      <c r="F168" s="33">
        <v>2.4657401515283865</v>
      </c>
      <c r="G168" s="33">
        <v>0.80870746940189164</v>
      </c>
      <c r="H168" s="33">
        <v>0.33839320861681399</v>
      </c>
      <c r="I168" s="34">
        <v>18.886735920225146</v>
      </c>
    </row>
    <row r="169" spans="4:9" x14ac:dyDescent="0.3">
      <c r="D169" s="32" t="s">
        <v>262</v>
      </c>
      <c r="E169" s="33">
        <v>0.95735522147039265</v>
      </c>
      <c r="F169" s="33">
        <v>17.995297800624783</v>
      </c>
      <c r="G169" s="33">
        <v>6.0922573942809164</v>
      </c>
      <c r="H169" s="33">
        <v>1.8295934706094772</v>
      </c>
      <c r="I169" s="34">
        <v>69.382357197567259</v>
      </c>
    </row>
    <row r="170" spans="4:9" x14ac:dyDescent="0.3">
      <c r="D170" s="32" t="s">
        <v>263</v>
      </c>
      <c r="E170" s="33">
        <v>0.64942920786082969</v>
      </c>
      <c r="F170" s="33">
        <v>14.034363851361757</v>
      </c>
      <c r="G170" s="33">
        <v>5.2817073639324565</v>
      </c>
      <c r="H170" s="33">
        <v>1.6150053912036446</v>
      </c>
      <c r="I170" s="34">
        <v>64.717957966545555</v>
      </c>
    </row>
    <row r="171" spans="4:9" x14ac:dyDescent="0.3">
      <c r="D171" s="32" t="s">
        <v>264</v>
      </c>
      <c r="E171" s="33">
        <v>0.1620783990895418</v>
      </c>
      <c r="F171" s="33">
        <v>3.810020756135132</v>
      </c>
      <c r="G171" s="33">
        <v>0.91038016998268168</v>
      </c>
      <c r="H171" s="33">
        <v>0.31322624445196823</v>
      </c>
      <c r="I171" s="34">
        <v>11.953006607421059</v>
      </c>
    </row>
    <row r="172" spans="4:9" x14ac:dyDescent="0.3">
      <c r="D172" s="32" t="s">
        <v>265</v>
      </c>
      <c r="E172" s="33">
        <v>0.77516504157471933</v>
      </c>
      <c r="F172" s="33">
        <v>14.480518163721907</v>
      </c>
      <c r="G172" s="33">
        <v>5.3346033108134057</v>
      </c>
      <c r="H172" s="33">
        <v>1.6996062486471766</v>
      </c>
      <c r="I172" s="34">
        <v>62.294614411515226</v>
      </c>
    </row>
    <row r="173" spans="4:9" x14ac:dyDescent="0.3">
      <c r="D173" s="32" t="s">
        <v>266</v>
      </c>
      <c r="E173" s="33">
        <v>0.38410596452598389</v>
      </c>
      <c r="F173" s="33">
        <v>6.8983898940362796</v>
      </c>
      <c r="G173" s="33">
        <v>2.1813610759315734</v>
      </c>
      <c r="H173" s="33">
        <v>0.67742790768563466</v>
      </c>
      <c r="I173" s="34">
        <v>28.632521270727061</v>
      </c>
    </row>
    <row r="174" spans="4:9" x14ac:dyDescent="0.3">
      <c r="D174" s="32" t="s">
        <v>267</v>
      </c>
      <c r="E174" s="33">
        <v>0.44416438939234415</v>
      </c>
      <c r="F174" s="33">
        <v>9.4470517617954108</v>
      </c>
      <c r="G174" s="33">
        <v>2.7433064316094278</v>
      </c>
      <c r="H174" s="33">
        <v>0.83205764544716876</v>
      </c>
      <c r="I174" s="34">
        <v>32.904893671064855</v>
      </c>
    </row>
    <row r="175" spans="4:9" x14ac:dyDescent="0.3">
      <c r="D175" s="32" t="s">
        <v>268</v>
      </c>
      <c r="E175" s="33">
        <v>0.20349355976724848</v>
      </c>
      <c r="F175" s="33">
        <v>4.4967664866786459</v>
      </c>
      <c r="G175" s="33">
        <v>1.6176638918002335</v>
      </c>
      <c r="H175" s="33">
        <v>0.50480048698163105</v>
      </c>
      <c r="I175" s="34">
        <v>21.675405075719016</v>
      </c>
    </row>
    <row r="176" spans="4:9" x14ac:dyDescent="0.3">
      <c r="D176" s="32" t="s">
        <v>269</v>
      </c>
      <c r="E176" s="33">
        <v>0.98218835934503512</v>
      </c>
      <c r="F176" s="33">
        <v>18.517402284333009</v>
      </c>
      <c r="G176" s="33">
        <v>2.0484524668887296</v>
      </c>
      <c r="H176" s="33">
        <v>0.69264144744126344</v>
      </c>
      <c r="I176" s="34">
        <v>26.498879777710286</v>
      </c>
    </row>
    <row r="177" spans="4:9" x14ac:dyDescent="0.3">
      <c r="D177" s="32" t="s">
        <v>270</v>
      </c>
      <c r="E177" s="33">
        <v>0.1412614951010176</v>
      </c>
      <c r="F177" s="33">
        <v>5.0169383449426181</v>
      </c>
      <c r="G177" s="33">
        <v>1.5224511954213866</v>
      </c>
      <c r="H177" s="33">
        <v>0.49681242551694066</v>
      </c>
      <c r="I177" s="34">
        <v>19.990308601812178</v>
      </c>
    </row>
    <row r="178" spans="4:9" x14ac:dyDescent="0.3">
      <c r="D178" s="32" t="s">
        <v>271</v>
      </c>
      <c r="E178" s="33">
        <v>0.10191566406220964</v>
      </c>
      <c r="F178" s="33">
        <v>4.6427289369562885</v>
      </c>
      <c r="G178" s="33">
        <v>3.6037504231434849</v>
      </c>
      <c r="H178" s="33">
        <v>1.1292331447116295</v>
      </c>
      <c r="I178" s="34">
        <v>47.067260569720581</v>
      </c>
    </row>
    <row r="179" spans="4:9" x14ac:dyDescent="0.3">
      <c r="D179" s="32" t="s">
        <v>272</v>
      </c>
      <c r="E179" s="33">
        <v>9.5215302832837301E-2</v>
      </c>
      <c r="F179" s="33">
        <v>4.5662789159257224</v>
      </c>
      <c r="G179" s="33">
        <v>3.3139133273865813</v>
      </c>
      <c r="H179" s="33">
        <v>0.99895972360076435</v>
      </c>
      <c r="I179" s="34">
        <v>39.153941286653676</v>
      </c>
    </row>
    <row r="180" spans="4:9" x14ac:dyDescent="0.3">
      <c r="D180" s="32" t="s">
        <v>273</v>
      </c>
      <c r="E180" s="33">
        <v>0.67398304546284105</v>
      </c>
      <c r="F180" s="33">
        <v>11.633655942000017</v>
      </c>
      <c r="G180" s="33">
        <v>2.8440663460463282</v>
      </c>
      <c r="H180" s="33">
        <v>0.89588754730401399</v>
      </c>
      <c r="I180" s="34">
        <v>32.622038087454165</v>
      </c>
    </row>
    <row r="181" spans="4:9" x14ac:dyDescent="0.3">
      <c r="D181" s="32" t="s">
        <v>274</v>
      </c>
      <c r="E181" s="33">
        <v>0.67925816533576544</v>
      </c>
      <c r="F181" s="33">
        <v>13.216485628240457</v>
      </c>
      <c r="G181" s="33">
        <v>4.7803093402783565</v>
      </c>
      <c r="H181" s="33">
        <v>1.4657954548635654</v>
      </c>
      <c r="I181" s="34">
        <v>57.804882735018921</v>
      </c>
    </row>
    <row r="182" spans="4:9" x14ac:dyDescent="0.3">
      <c r="D182" s="32" t="s">
        <v>275</v>
      </c>
      <c r="E182" s="33">
        <v>0.40478359903792094</v>
      </c>
      <c r="F182" s="33">
        <v>8.6424167252574762</v>
      </c>
      <c r="G182" s="33">
        <v>1.7218945048003111</v>
      </c>
      <c r="H182" s="33">
        <v>0.52549595871061061</v>
      </c>
      <c r="I182" s="34">
        <v>20.646450692888251</v>
      </c>
    </row>
    <row r="183" spans="4:9" x14ac:dyDescent="0.3">
      <c r="D183" s="32" t="s">
        <v>276</v>
      </c>
      <c r="E183" s="33">
        <v>0.17489624320726405</v>
      </c>
      <c r="F183" s="33">
        <v>3.4652687159662161</v>
      </c>
      <c r="G183" s="33">
        <v>2.3082142026343453</v>
      </c>
      <c r="H183" s="33">
        <v>0.76121952064958376</v>
      </c>
      <c r="I183" s="34">
        <v>32.511130606296646</v>
      </c>
    </row>
    <row r="184" spans="4:9" x14ac:dyDescent="0.3">
      <c r="D184" s="32" t="s">
        <v>277</v>
      </c>
      <c r="E184" s="33">
        <v>0.38715797233179972</v>
      </c>
      <c r="F184" s="33">
        <v>9.0045290842040302</v>
      </c>
      <c r="G184" s="33">
        <v>5.4778772308726822</v>
      </c>
      <c r="H184" s="33">
        <v>1.7418123845521456</v>
      </c>
      <c r="I184" s="34">
        <v>69.080100466841941</v>
      </c>
    </row>
    <row r="185" spans="4:9" x14ac:dyDescent="0.3">
      <c r="D185" s="32" t="s">
        <v>278</v>
      </c>
      <c r="E185" s="33">
        <v>8.2626785931684488E-2</v>
      </c>
      <c r="F185" s="33">
        <v>2.3180127903040866</v>
      </c>
      <c r="G185" s="33">
        <v>4.3667024596696002</v>
      </c>
      <c r="H185" s="33">
        <v>1.3685634411636172</v>
      </c>
      <c r="I185" s="34">
        <v>48.219525943008009</v>
      </c>
    </row>
    <row r="186" spans="4:9" x14ac:dyDescent="0.3">
      <c r="D186" s="32" t="s">
        <v>279</v>
      </c>
      <c r="E186" s="33">
        <v>7.3385853469349893E-3</v>
      </c>
      <c r="F186" s="33">
        <v>1.6161689185318617</v>
      </c>
      <c r="G186" s="33">
        <v>3.4367165297628892</v>
      </c>
      <c r="H186" s="33">
        <v>1.0917257725228215</v>
      </c>
      <c r="I186" s="34">
        <v>43.82532307552119</v>
      </c>
    </row>
    <row r="187" spans="4:9" x14ac:dyDescent="0.3">
      <c r="D187" s="32" t="s">
        <v>280</v>
      </c>
      <c r="E187" s="33">
        <v>0.57600105490441056</v>
      </c>
      <c r="F187" s="33">
        <v>12.309217846120852</v>
      </c>
      <c r="G187" s="33">
        <v>1.6545720084441635</v>
      </c>
      <c r="H187" s="33">
        <v>0.54548583123101524</v>
      </c>
      <c r="I187" s="34">
        <v>27.922403398666631</v>
      </c>
    </row>
    <row r="188" spans="4:9" x14ac:dyDescent="0.3">
      <c r="D188" s="32" t="s">
        <v>281</v>
      </c>
      <c r="E188" s="33">
        <v>0.60000164706566639</v>
      </c>
      <c r="F188" s="33">
        <v>11.707905150452158</v>
      </c>
      <c r="G188" s="33">
        <v>4.9388590869317097</v>
      </c>
      <c r="H188" s="33">
        <v>1.4882444208742274</v>
      </c>
      <c r="I188" s="34">
        <v>53.714759732293949</v>
      </c>
    </row>
    <row r="189" spans="4:9" x14ac:dyDescent="0.3">
      <c r="D189" s="32" t="s">
        <v>282</v>
      </c>
      <c r="E189" s="33">
        <v>0.7525902678911327</v>
      </c>
      <c r="F189" s="33">
        <v>12.916037783008779</v>
      </c>
      <c r="G189" s="33">
        <v>2.9876601945089671</v>
      </c>
      <c r="H189" s="33">
        <v>0.94912871212925409</v>
      </c>
      <c r="I189" s="34">
        <v>33.550600759906381</v>
      </c>
    </row>
    <row r="190" spans="4:9" x14ac:dyDescent="0.3">
      <c r="D190" s="32" t="s">
        <v>283</v>
      </c>
      <c r="E190" s="33">
        <v>0.48235867980549241</v>
      </c>
      <c r="F190" s="33">
        <v>10.498087933345076</v>
      </c>
      <c r="G190" s="33">
        <v>3.5767363523871012</v>
      </c>
      <c r="H190" s="33">
        <v>1.1037815055305367</v>
      </c>
      <c r="I190" s="34">
        <v>43.465671990286737</v>
      </c>
    </row>
    <row r="191" spans="4:9" x14ac:dyDescent="0.3">
      <c r="D191" s="32" t="s">
        <v>284</v>
      </c>
      <c r="E191" s="33">
        <v>0.86975973949682084</v>
      </c>
      <c r="F191" s="33">
        <v>15.305354691303044</v>
      </c>
      <c r="G191" s="33">
        <v>3.4993393214895367</v>
      </c>
      <c r="H191" s="33">
        <v>1.0540028818727074</v>
      </c>
      <c r="I191" s="34">
        <v>44.586374501743542</v>
      </c>
    </row>
    <row r="192" spans="4:9" x14ac:dyDescent="0.3">
      <c r="D192" s="32" t="s">
        <v>285</v>
      </c>
      <c r="E192" s="33">
        <v>3.6915516032421936E-2</v>
      </c>
      <c r="F192" s="33">
        <v>3.1865442752083908</v>
      </c>
      <c r="G192" s="33">
        <v>4.5160236625018628</v>
      </c>
      <c r="H192" s="33">
        <v>1.4019265370664216</v>
      </c>
      <c r="I192" s="34">
        <v>50.847746126360136</v>
      </c>
    </row>
    <row r="193" spans="4:9" x14ac:dyDescent="0.3">
      <c r="D193" s="32" t="s">
        <v>286</v>
      </c>
      <c r="E193" s="33">
        <v>0.5194805500229871</v>
      </c>
      <c r="F193" s="33">
        <v>10.15642353376756</v>
      </c>
      <c r="G193" s="33">
        <v>3.0765886432528071</v>
      </c>
      <c r="H193" s="33">
        <v>0.99630929443703709</v>
      </c>
      <c r="I193" s="34">
        <v>36.152451775442522</v>
      </c>
    </row>
    <row r="194" spans="4:9" x14ac:dyDescent="0.3">
      <c r="D194" s="32" t="s">
        <v>287</v>
      </c>
      <c r="E194" s="33">
        <v>0.9037214910075837</v>
      </c>
      <c r="F194" s="33">
        <v>18.251479122254146</v>
      </c>
      <c r="G194" s="33">
        <v>3.4074364311242569</v>
      </c>
      <c r="H194" s="33">
        <v>1.0344063842432845</v>
      </c>
      <c r="I194" s="34">
        <v>40.319817305963539</v>
      </c>
    </row>
    <row r="195" spans="4:9" x14ac:dyDescent="0.3">
      <c r="D195" s="32" t="s">
        <v>288</v>
      </c>
      <c r="E195" s="33">
        <v>0.48711562791057816</v>
      </c>
      <c r="F195" s="33">
        <v>9.3585734453859857</v>
      </c>
      <c r="G195" s="33">
        <v>1.6959357730050448</v>
      </c>
      <c r="H195" s="33">
        <v>0.58665308051462384</v>
      </c>
      <c r="I195" s="34">
        <v>22.798165569863297</v>
      </c>
    </row>
    <row r="196" spans="4:9" x14ac:dyDescent="0.3">
      <c r="D196" s="32" t="s">
        <v>289</v>
      </c>
      <c r="E196" s="33">
        <v>0.53168855067345189</v>
      </c>
      <c r="F196" s="33">
        <v>11.838718732577412</v>
      </c>
      <c r="G196" s="33">
        <v>4.9193671964973351</v>
      </c>
      <c r="H196" s="33">
        <v>1.5169084266999131</v>
      </c>
      <c r="I196" s="34">
        <v>56.917735364791966</v>
      </c>
    </row>
    <row r="197" spans="4:9" x14ac:dyDescent="0.3">
      <c r="D197" s="32" t="s">
        <v>290</v>
      </c>
      <c r="E197" s="33">
        <v>0.47370789485036124</v>
      </c>
      <c r="F197" s="33">
        <v>9.3924248487665096</v>
      </c>
      <c r="G197" s="33">
        <v>4.2074391349717866</v>
      </c>
      <c r="H197" s="33">
        <v>1.2960217680674029</v>
      </c>
      <c r="I197" s="34">
        <v>45.535625690619696</v>
      </c>
    </row>
    <row r="198" spans="4:9" x14ac:dyDescent="0.3">
      <c r="D198" s="32" t="s">
        <v>291</v>
      </c>
      <c r="E198" s="33">
        <v>0.81146821241910416</v>
      </c>
      <c r="F198" s="33">
        <v>15.905168552588247</v>
      </c>
      <c r="G198" s="33">
        <v>3.0165906570899308</v>
      </c>
      <c r="H198" s="33">
        <v>0.97369320728137343</v>
      </c>
      <c r="I198" s="34">
        <v>40.320073745571051</v>
      </c>
    </row>
    <row r="199" spans="4:9" x14ac:dyDescent="0.3">
      <c r="D199" s="32" t="s">
        <v>292</v>
      </c>
      <c r="E199" s="33">
        <v>0.7862279122875373</v>
      </c>
      <c r="F199" s="33">
        <v>15.200997498726014</v>
      </c>
      <c r="G199" s="33">
        <v>6.4388592618745815</v>
      </c>
      <c r="H199" s="33">
        <v>1.9667720238074884</v>
      </c>
      <c r="I199" s="34">
        <v>70.076572477749906</v>
      </c>
    </row>
    <row r="200" spans="4:9" x14ac:dyDescent="0.3">
      <c r="D200" s="32" t="s">
        <v>293</v>
      </c>
      <c r="E200" s="33">
        <v>0.5289504493698598</v>
      </c>
      <c r="F200" s="33">
        <v>11.348585811761764</v>
      </c>
      <c r="G200" s="33">
        <v>5.3626294183503731</v>
      </c>
      <c r="H200" s="33">
        <v>1.695575524732843</v>
      </c>
      <c r="I200" s="34">
        <v>59.852340197014954</v>
      </c>
    </row>
    <row r="201" spans="4:9" x14ac:dyDescent="0.3">
      <c r="D201" s="32" t="s">
        <v>294</v>
      </c>
      <c r="E201" s="33">
        <v>0.21321092635527639</v>
      </c>
      <c r="F201" s="33">
        <v>6.3626061618198033</v>
      </c>
      <c r="G201" s="33">
        <v>4.3631194500641168</v>
      </c>
      <c r="H201" s="33">
        <v>1.3441628972990205</v>
      </c>
      <c r="I201" s="34">
        <v>48.008551378200302</v>
      </c>
    </row>
    <row r="202" spans="4:9" x14ac:dyDescent="0.3">
      <c r="D202" s="32" t="s">
        <v>295</v>
      </c>
      <c r="E202" s="33">
        <v>0.9400329535605223</v>
      </c>
      <c r="F202" s="33">
        <v>16.430454958077455</v>
      </c>
      <c r="G202" s="33">
        <v>2.4055612586538819</v>
      </c>
      <c r="H202" s="33">
        <v>0.79583952814613945</v>
      </c>
      <c r="I202" s="34">
        <v>28.197688930432363</v>
      </c>
    </row>
    <row r="203" spans="4:9" x14ac:dyDescent="0.3">
      <c r="D203" s="32" t="s">
        <v>296</v>
      </c>
      <c r="E203" s="33">
        <v>0.36282039467640526</v>
      </c>
      <c r="F203" s="33">
        <v>7.3707154145470533</v>
      </c>
      <c r="G203" s="33">
        <v>3.3620623868582462</v>
      </c>
      <c r="H203" s="33">
        <v>1.0743589478527353</v>
      </c>
      <c r="I203" s="34">
        <v>41.866278279656505</v>
      </c>
    </row>
    <row r="204" spans="4:9" x14ac:dyDescent="0.3">
      <c r="D204" s="32" t="s">
        <v>297</v>
      </c>
      <c r="E204" s="33">
        <v>0.90318118241699374</v>
      </c>
      <c r="F204" s="33">
        <v>16.827492720642983</v>
      </c>
      <c r="G204" s="33">
        <v>1.897914263370208</v>
      </c>
      <c r="H204" s="33">
        <v>0.61038502521488625</v>
      </c>
      <c r="I204" s="34">
        <v>27.651760948289581</v>
      </c>
    </row>
    <row r="205" spans="4:9" x14ac:dyDescent="0.3">
      <c r="D205" s="32" t="s">
        <v>298</v>
      </c>
      <c r="E205" s="33">
        <v>0.29422660979762005</v>
      </c>
      <c r="F205" s="33">
        <v>7.7048153397774906</v>
      </c>
      <c r="G205" s="33">
        <v>5.2221903964359848</v>
      </c>
      <c r="H205" s="33">
        <v>1.5906915246902407</v>
      </c>
      <c r="I205" s="34">
        <v>63.831557301296989</v>
      </c>
    </row>
    <row r="206" spans="4:9" x14ac:dyDescent="0.3">
      <c r="D206" s="32" t="s">
        <v>299</v>
      </c>
      <c r="E206" s="33">
        <v>0.53809644678599522</v>
      </c>
      <c r="F206" s="33">
        <v>11.684413197128602</v>
      </c>
      <c r="G206" s="33">
        <v>3.2218107685129986</v>
      </c>
      <c r="H206" s="33">
        <v>1.0546228164700706</v>
      </c>
      <c r="I206" s="34">
        <v>45.579134282031262</v>
      </c>
    </row>
    <row r="207" spans="4:9" x14ac:dyDescent="0.3">
      <c r="D207" s="32" t="s">
        <v>300</v>
      </c>
      <c r="E207" s="33">
        <v>0.32758751100004946</v>
      </c>
      <c r="F207" s="33">
        <v>7.9022789912578091</v>
      </c>
      <c r="G207" s="33">
        <v>1.3376314565637242</v>
      </c>
      <c r="H207" s="33">
        <v>0.50037389533156063</v>
      </c>
      <c r="I207" s="34">
        <v>25.197400870412125</v>
      </c>
    </row>
    <row r="208" spans="4:9" x14ac:dyDescent="0.3">
      <c r="D208" s="32" t="s">
        <v>301</v>
      </c>
      <c r="E208" s="33">
        <v>0.71104844938386647</v>
      </c>
      <c r="F208" s="33">
        <v>14.852127694211806</v>
      </c>
      <c r="G208" s="33">
        <v>5.1547348484616764</v>
      </c>
      <c r="H208" s="33">
        <v>1.5959603365675459</v>
      </c>
      <c r="I208" s="34">
        <v>58.053268644742836</v>
      </c>
    </row>
    <row r="209" spans="4:9" x14ac:dyDescent="0.3">
      <c r="D209" s="32" t="s">
        <v>302</v>
      </c>
      <c r="E209" s="33">
        <v>0.54443732596754679</v>
      </c>
      <c r="F209" s="33">
        <v>10.2869702515436</v>
      </c>
      <c r="G209" s="33">
        <v>4.4284405397111346</v>
      </c>
      <c r="H209" s="33">
        <v>1.3425462377084181</v>
      </c>
      <c r="I209" s="34">
        <v>51.713830811696823</v>
      </c>
    </row>
    <row r="210" spans="4:9" x14ac:dyDescent="0.3">
      <c r="D210" s="32" t="s">
        <v>303</v>
      </c>
      <c r="E210" s="33">
        <v>0.83909867775589486</v>
      </c>
      <c r="F210" s="33">
        <v>14.802113649605211</v>
      </c>
      <c r="G210" s="33">
        <v>5.2726007187601915</v>
      </c>
      <c r="H210" s="33">
        <v>1.5871494996482418</v>
      </c>
      <c r="I210" s="34">
        <v>59.286312668475873</v>
      </c>
    </row>
    <row r="211" spans="4:9" x14ac:dyDescent="0.3">
      <c r="D211" s="32" t="s">
        <v>304</v>
      </c>
      <c r="E211" s="33">
        <v>0.59010164650945729</v>
      </c>
      <c r="F211" s="33">
        <v>11.309396349099584</v>
      </c>
      <c r="G211" s="33">
        <v>1.8457674804737954</v>
      </c>
      <c r="H211" s="33">
        <v>0.57446337122113011</v>
      </c>
      <c r="I211" s="34">
        <v>23.010296126175405</v>
      </c>
    </row>
    <row r="212" spans="4:9" x14ac:dyDescent="0.3">
      <c r="D212" s="32" t="s">
        <v>305</v>
      </c>
      <c r="E212" s="33">
        <v>0.94787483175130949</v>
      </c>
      <c r="F212" s="33">
        <v>18.301774676275802</v>
      </c>
      <c r="G212" s="33">
        <v>5.5046677063563783</v>
      </c>
      <c r="H212" s="33">
        <v>1.6791579214859156</v>
      </c>
      <c r="I212" s="34">
        <v>60.438682932420839</v>
      </c>
    </row>
    <row r="213" spans="4:9" x14ac:dyDescent="0.3">
      <c r="D213" s="32" t="s">
        <v>306</v>
      </c>
      <c r="E213" s="33">
        <v>0.55074846076346162</v>
      </c>
      <c r="F213" s="33">
        <v>12.066647356568081</v>
      </c>
      <c r="G213" s="33">
        <v>5.6614055225297513</v>
      </c>
      <c r="H213" s="33">
        <v>1.7272095130874703</v>
      </c>
      <c r="I213" s="34">
        <v>68.841067554546214</v>
      </c>
    </row>
    <row r="214" spans="4:9" x14ac:dyDescent="0.3">
      <c r="D214" s="32" t="s">
        <v>307</v>
      </c>
      <c r="E214" s="33">
        <v>0.74422225474453985</v>
      </c>
      <c r="F214" s="33">
        <v>13.845643636882954</v>
      </c>
      <c r="G214" s="33">
        <v>1.5906566876490804</v>
      </c>
      <c r="H214" s="33">
        <v>0.53139713638210984</v>
      </c>
      <c r="I214" s="34">
        <v>24.588894864919258</v>
      </c>
    </row>
    <row r="215" spans="4:9" x14ac:dyDescent="0.3">
      <c r="D215" s="32" t="s">
        <v>308</v>
      </c>
      <c r="E215" s="33">
        <v>0.1210260440971942</v>
      </c>
      <c r="F215" s="33">
        <v>4.1434240076989655</v>
      </c>
      <c r="G215" s="33">
        <v>0.91750714871247818</v>
      </c>
      <c r="H215" s="33">
        <v>0.30897278437897402</v>
      </c>
      <c r="I215" s="34">
        <v>14.992515280301465</v>
      </c>
    </row>
    <row r="216" spans="4:9" x14ac:dyDescent="0.3">
      <c r="D216" s="32" t="s">
        <v>309</v>
      </c>
      <c r="E216" s="33">
        <v>0.728095946711939</v>
      </c>
      <c r="F216" s="33">
        <v>14.317135384145061</v>
      </c>
      <c r="G216" s="33">
        <v>4.2285821653797022</v>
      </c>
      <c r="H216" s="33">
        <v>1.281067930344352</v>
      </c>
      <c r="I216" s="34">
        <v>52.282837421831971</v>
      </c>
    </row>
    <row r="217" spans="4:9" x14ac:dyDescent="0.3">
      <c r="D217" s="32" t="s">
        <v>310</v>
      </c>
      <c r="E217" s="33">
        <v>0.31256469750769145</v>
      </c>
      <c r="F217" s="33">
        <v>7.484447294014374</v>
      </c>
      <c r="G217" s="33">
        <v>5.6290003643807305</v>
      </c>
      <c r="H217" s="33">
        <v>1.7553195446492191</v>
      </c>
      <c r="I217" s="34">
        <v>62.024105145400135</v>
      </c>
    </row>
    <row r="218" spans="4:9" x14ac:dyDescent="0.3">
      <c r="D218" s="32" t="s">
        <v>311</v>
      </c>
      <c r="E218" s="33">
        <v>0.47082907046252864</v>
      </c>
      <c r="F218" s="33">
        <v>10.113451052859681</v>
      </c>
      <c r="G218" s="33">
        <v>1.6479107426973618</v>
      </c>
      <c r="H218" s="33">
        <v>0.5869040384736951</v>
      </c>
      <c r="I218" s="34">
        <v>22.518612249234696</v>
      </c>
    </row>
    <row r="219" spans="4:9" x14ac:dyDescent="0.3">
      <c r="D219" s="32" t="s">
        <v>312</v>
      </c>
      <c r="E219" s="33">
        <v>0.30596487776534387</v>
      </c>
      <c r="F219" s="33">
        <v>7.5734912163287182</v>
      </c>
      <c r="G219" s="33">
        <v>1.7963965555839798</v>
      </c>
      <c r="H219" s="33">
        <v>0.55825039209950733</v>
      </c>
      <c r="I219" s="34">
        <v>23.166555362213625</v>
      </c>
    </row>
    <row r="220" spans="4:9" x14ac:dyDescent="0.3">
      <c r="D220" s="32" t="s">
        <v>313</v>
      </c>
      <c r="E220" s="33">
        <v>0.96600483042279817</v>
      </c>
      <c r="F220" s="33">
        <v>16.850919378687617</v>
      </c>
      <c r="G220" s="33">
        <v>4.8827941636726164</v>
      </c>
      <c r="H220" s="33">
        <v>1.5572069211644393</v>
      </c>
      <c r="I220" s="34">
        <v>59.442997444632411</v>
      </c>
    </row>
    <row r="221" spans="4:9" x14ac:dyDescent="0.3">
      <c r="D221" s="32" t="s">
        <v>314</v>
      </c>
      <c r="E221" s="33">
        <v>0.53503679261785519</v>
      </c>
      <c r="F221" s="33">
        <v>10.019592828062617</v>
      </c>
      <c r="G221" s="33">
        <v>5.29425636084747</v>
      </c>
      <c r="H221" s="33">
        <v>1.6064376537461993</v>
      </c>
      <c r="I221" s="34">
        <v>60.741049044644058</v>
      </c>
    </row>
    <row r="222" spans="4:9" x14ac:dyDescent="0.3">
      <c r="D222" s="32" t="s">
        <v>315</v>
      </c>
      <c r="E222" s="33">
        <v>0.28788207655750142</v>
      </c>
      <c r="F222" s="33">
        <v>5.5101018190365298</v>
      </c>
      <c r="G222" s="33">
        <v>3.8448960912826191</v>
      </c>
      <c r="H222" s="33">
        <v>1.1704467738770299</v>
      </c>
      <c r="I222" s="34">
        <v>47.744347250692549</v>
      </c>
    </row>
    <row r="223" spans="4:9" x14ac:dyDescent="0.3">
      <c r="D223" s="32" t="s">
        <v>316</v>
      </c>
      <c r="E223" s="33">
        <v>0.98664599068993564</v>
      </c>
      <c r="F223" s="33">
        <v>18.160982485064761</v>
      </c>
      <c r="G223" s="33">
        <v>6.2453447087279406</v>
      </c>
      <c r="H223" s="33">
        <v>1.9237518380192657</v>
      </c>
      <c r="I223" s="34">
        <v>67.989618715970948</v>
      </c>
    </row>
    <row r="224" spans="4:9" x14ac:dyDescent="0.3">
      <c r="D224" s="32" t="s">
        <v>317</v>
      </c>
      <c r="E224" s="33">
        <v>0.18270846555597564</v>
      </c>
      <c r="F224" s="33">
        <v>4.9111104390038198</v>
      </c>
      <c r="G224" s="33">
        <v>1.3532458080864997</v>
      </c>
      <c r="H224" s="33">
        <v>0.41728469480188729</v>
      </c>
      <c r="I224" s="34">
        <v>22.725285976540654</v>
      </c>
    </row>
    <row r="225" spans="4:9" x14ac:dyDescent="0.3">
      <c r="D225" s="32" t="s">
        <v>318</v>
      </c>
      <c r="E225" s="33">
        <v>6.4534495615670373E-2</v>
      </c>
      <c r="F225" s="33">
        <v>3.3051856119821901</v>
      </c>
      <c r="G225" s="33">
        <v>1.5244340840460973</v>
      </c>
      <c r="H225" s="33">
        <v>0.50107341846441622</v>
      </c>
      <c r="I225" s="34">
        <v>23.519127038692943</v>
      </c>
    </row>
    <row r="226" spans="4:9" x14ac:dyDescent="0.3">
      <c r="D226" s="32" t="s">
        <v>319</v>
      </c>
      <c r="E226" s="33">
        <v>0.53515418691157257</v>
      </c>
      <c r="F226" s="33">
        <v>9.7409996622880719</v>
      </c>
      <c r="G226" s="33">
        <v>2.8514177028808994</v>
      </c>
      <c r="H226" s="33">
        <v>0.91073427443472099</v>
      </c>
      <c r="I226" s="34">
        <v>36.487084960760882</v>
      </c>
    </row>
    <row r="227" spans="4:9" x14ac:dyDescent="0.3">
      <c r="D227" s="32" t="s">
        <v>320</v>
      </c>
      <c r="E227" s="33">
        <v>0.34351587370552328</v>
      </c>
      <c r="F227" s="33">
        <v>6.8407752505175221</v>
      </c>
      <c r="G227" s="33">
        <v>2.9138386257397459</v>
      </c>
      <c r="H227" s="33">
        <v>0.94279016602706056</v>
      </c>
      <c r="I227" s="34">
        <v>40.81935005438482</v>
      </c>
    </row>
    <row r="228" spans="4:9" x14ac:dyDescent="0.3">
      <c r="D228" s="32" t="s">
        <v>321</v>
      </c>
      <c r="E228" s="33">
        <v>0.69433494484807157</v>
      </c>
      <c r="F228" s="33">
        <v>13.914799934101541</v>
      </c>
      <c r="G228" s="33">
        <v>1.7076515850809928</v>
      </c>
      <c r="H228" s="33">
        <v>0.5650069247860614</v>
      </c>
      <c r="I228" s="34">
        <v>22.889914283044373</v>
      </c>
    </row>
    <row r="229" spans="4:9" x14ac:dyDescent="0.3">
      <c r="D229" s="32" t="s">
        <v>322</v>
      </c>
      <c r="E229" s="33">
        <v>0.67551366828425841</v>
      </c>
      <c r="F229" s="33">
        <v>11.53144590770383</v>
      </c>
      <c r="G229" s="33">
        <v>2.0519877536004403</v>
      </c>
      <c r="H229" s="33">
        <v>0.65067618090477963</v>
      </c>
      <c r="I229" s="34">
        <v>29.156540366232079</v>
      </c>
    </row>
    <row r="230" spans="4:9" x14ac:dyDescent="0.3">
      <c r="D230" s="32" t="s">
        <v>323</v>
      </c>
      <c r="E230" s="33">
        <v>0.37469430761072697</v>
      </c>
      <c r="F230" s="33">
        <v>6.4420165170985815</v>
      </c>
      <c r="G230" s="33">
        <v>2.0074021857555668</v>
      </c>
      <c r="H230" s="33">
        <v>0.69064470176401105</v>
      </c>
      <c r="I230" s="34">
        <v>24.567747111423866</v>
      </c>
    </row>
    <row r="231" spans="4:9" x14ac:dyDescent="0.3">
      <c r="D231" s="32" t="s">
        <v>324</v>
      </c>
      <c r="E231" s="33">
        <v>0.88296620817075899</v>
      </c>
      <c r="F231" s="33">
        <v>16.982311793711347</v>
      </c>
      <c r="G231" s="33">
        <v>5.2631325212465816</v>
      </c>
      <c r="H231" s="33">
        <v>1.6643154382271392</v>
      </c>
      <c r="I231" s="34">
        <v>65.211912139025046</v>
      </c>
    </row>
    <row r="232" spans="4:9" x14ac:dyDescent="0.3">
      <c r="D232" s="32" t="s">
        <v>325</v>
      </c>
      <c r="E232" s="33">
        <v>0.38650287803145145</v>
      </c>
      <c r="F232" s="33">
        <v>9.316226831412596</v>
      </c>
      <c r="G232" s="33">
        <v>1.7063457892668019</v>
      </c>
      <c r="H232" s="33">
        <v>0.53257587515601112</v>
      </c>
      <c r="I232" s="34">
        <v>18.924620096830026</v>
      </c>
    </row>
    <row r="233" spans="4:9" x14ac:dyDescent="0.3">
      <c r="D233" s="32" t="s">
        <v>326</v>
      </c>
      <c r="E233" s="33">
        <v>0.48231018405588499</v>
      </c>
      <c r="F233" s="33">
        <v>9.391656782057801</v>
      </c>
      <c r="G233" s="33">
        <v>5.5184719912243265</v>
      </c>
      <c r="H233" s="33">
        <v>1.7489142674347959</v>
      </c>
      <c r="I233" s="34">
        <v>65.205438870821524</v>
      </c>
    </row>
    <row r="234" spans="4:9" x14ac:dyDescent="0.3">
      <c r="D234" s="32" t="s">
        <v>327</v>
      </c>
      <c r="E234" s="33">
        <v>0.43611393015934397</v>
      </c>
      <c r="F234" s="33">
        <v>9.8495470406072254</v>
      </c>
      <c r="G234" s="33">
        <v>2.3570832061432783</v>
      </c>
      <c r="H234" s="33">
        <v>0.78805837310242366</v>
      </c>
      <c r="I234" s="34">
        <v>28.558660680466588</v>
      </c>
    </row>
    <row r="235" spans="4:9" x14ac:dyDescent="0.3">
      <c r="D235" s="32" t="s">
        <v>328</v>
      </c>
      <c r="E235" s="33">
        <v>0.34687938822440212</v>
      </c>
      <c r="F235" s="33">
        <v>7.692688621600511</v>
      </c>
      <c r="G235" s="33">
        <v>1.3623998044363443</v>
      </c>
      <c r="H235" s="33">
        <v>0.46251587714373982</v>
      </c>
      <c r="I235" s="34">
        <v>21.733016473541635</v>
      </c>
    </row>
    <row r="236" spans="4:9" x14ac:dyDescent="0.3">
      <c r="D236" s="32" t="s">
        <v>329</v>
      </c>
      <c r="E236" s="33">
        <v>0.41682538472343333</v>
      </c>
      <c r="F236" s="33">
        <v>8.5955293587442014</v>
      </c>
      <c r="G236" s="33">
        <v>2.5142999659251419</v>
      </c>
      <c r="H236" s="33">
        <v>0.77061475544728453</v>
      </c>
      <c r="I236" s="34">
        <v>32.829266313702661</v>
      </c>
    </row>
    <row r="237" spans="4:9" x14ac:dyDescent="0.3">
      <c r="D237" s="32" t="s">
        <v>330</v>
      </c>
      <c r="E237" s="33">
        <v>0.9879824593638844</v>
      </c>
      <c r="F237" s="33">
        <v>16.911110550764356</v>
      </c>
      <c r="G237" s="33">
        <v>6.0248072372627632</v>
      </c>
      <c r="H237" s="33">
        <v>1.8240329276156739</v>
      </c>
      <c r="I237" s="34">
        <v>68.481349538766665</v>
      </c>
    </row>
    <row r="238" spans="4:9" x14ac:dyDescent="0.3">
      <c r="D238" s="32" t="s">
        <v>331</v>
      </c>
      <c r="E238" s="33">
        <v>0.52632902649857405</v>
      </c>
      <c r="F238" s="33">
        <v>10.678120980787652</v>
      </c>
      <c r="G238" s="33">
        <v>5.7710235973285808</v>
      </c>
      <c r="H238" s="33">
        <v>1.7777135495722067</v>
      </c>
      <c r="I238" s="34">
        <v>62.472663740380909</v>
      </c>
    </row>
    <row r="239" spans="4:9" x14ac:dyDescent="0.3">
      <c r="D239" s="32" t="s">
        <v>332</v>
      </c>
      <c r="E239" s="33">
        <v>5.3538131035684167E-2</v>
      </c>
      <c r="F239" s="33">
        <v>1.1930173657414083</v>
      </c>
      <c r="G239" s="33">
        <v>3.7640288321426092</v>
      </c>
      <c r="H239" s="33">
        <v>1.1768164316802063</v>
      </c>
      <c r="I239" s="34">
        <v>49.919926380791772</v>
      </c>
    </row>
    <row r="240" spans="4:9" x14ac:dyDescent="0.3">
      <c r="D240" s="32" t="s">
        <v>333</v>
      </c>
      <c r="E240" s="33">
        <v>0.47902420160166348</v>
      </c>
      <c r="F240" s="33">
        <v>10.94057596686485</v>
      </c>
      <c r="G240" s="33">
        <v>5.1652570379625535</v>
      </c>
      <c r="H240" s="33">
        <v>1.6185884187481392</v>
      </c>
      <c r="I240" s="34">
        <v>57.469847367869015</v>
      </c>
    </row>
    <row r="241" spans="4:9" x14ac:dyDescent="0.3">
      <c r="D241" s="32" t="s">
        <v>334</v>
      </c>
      <c r="E241" s="33">
        <v>0.79182491846864744</v>
      </c>
      <c r="F241" s="33">
        <v>16.162826704546045</v>
      </c>
      <c r="G241" s="33">
        <v>3.6677926414183566</v>
      </c>
      <c r="H241" s="33">
        <v>1.1274800773639309</v>
      </c>
      <c r="I241" s="34">
        <v>39.983741917863604</v>
      </c>
    </row>
    <row r="242" spans="4:9" x14ac:dyDescent="0.3">
      <c r="D242" s="32" t="s">
        <v>335</v>
      </c>
      <c r="E242" s="33">
        <v>0.12424406925093101</v>
      </c>
      <c r="F242" s="33">
        <v>2.8605320978400677</v>
      </c>
      <c r="G242" s="33">
        <v>2.6638555000151785</v>
      </c>
      <c r="H242" s="33">
        <v>0.87169131726141591</v>
      </c>
      <c r="I242" s="34">
        <v>35.473209927400738</v>
      </c>
    </row>
    <row r="243" spans="4:9" x14ac:dyDescent="0.3">
      <c r="D243" s="32" t="s">
        <v>336</v>
      </c>
      <c r="E243" s="33">
        <v>7.4517126440376558E-2</v>
      </c>
      <c r="F243" s="33">
        <v>1.3037683401559117</v>
      </c>
      <c r="G243" s="33">
        <v>0.93915886132177973</v>
      </c>
      <c r="H243" s="33">
        <v>0.2913349902222816</v>
      </c>
      <c r="I243" s="34">
        <v>18.988893464869783</v>
      </c>
    </row>
    <row r="244" spans="4:9" x14ac:dyDescent="0.3">
      <c r="D244" s="32" t="s">
        <v>337</v>
      </c>
      <c r="E244" s="33">
        <v>0.49845699446585257</v>
      </c>
      <c r="F244" s="33">
        <v>8.5310979308508124</v>
      </c>
      <c r="G244" s="33">
        <v>2.460862233886973</v>
      </c>
      <c r="H244" s="33">
        <v>0.82216112739957059</v>
      </c>
      <c r="I244" s="34">
        <v>31.404716960693008</v>
      </c>
    </row>
    <row r="245" spans="4:9" x14ac:dyDescent="0.3">
      <c r="D245" s="32" t="s">
        <v>338</v>
      </c>
      <c r="E245" s="33">
        <v>8.6316382627344757E-2</v>
      </c>
      <c r="F245" s="33">
        <v>1.8951561862679538</v>
      </c>
      <c r="G245" s="33">
        <v>1.902306572094824</v>
      </c>
      <c r="H245" s="33">
        <v>0.65429665748012422</v>
      </c>
      <c r="I245" s="34">
        <v>23.616835541156846</v>
      </c>
    </row>
    <row r="246" spans="4:9" x14ac:dyDescent="0.3">
      <c r="D246" s="32" t="s">
        <v>339</v>
      </c>
      <c r="E246" s="33">
        <v>0.23251861806525786</v>
      </c>
      <c r="F246" s="33">
        <v>3.9533224712762434</v>
      </c>
      <c r="G246" s="33">
        <v>2.3207899355711414</v>
      </c>
      <c r="H246" s="33">
        <v>0.70434048258682336</v>
      </c>
      <c r="I246" s="34">
        <v>30.651597082060125</v>
      </c>
    </row>
    <row r="247" spans="4:9" x14ac:dyDescent="0.3">
      <c r="D247" s="32" t="s">
        <v>340</v>
      </c>
      <c r="E247" s="33">
        <v>0.37907706697864252</v>
      </c>
      <c r="F247" s="33">
        <v>6.5924952527248779</v>
      </c>
      <c r="G247" s="33">
        <v>5.3125214342265963</v>
      </c>
      <c r="H247" s="33">
        <v>1.6804342608835088</v>
      </c>
      <c r="I247" s="34">
        <v>67.735564574673333</v>
      </c>
    </row>
    <row r="248" spans="4:9" x14ac:dyDescent="0.3">
      <c r="D248" s="32" t="s">
        <v>341</v>
      </c>
      <c r="E248" s="33">
        <v>0.28340140645342249</v>
      </c>
      <c r="F248" s="33">
        <v>4.860497577453442</v>
      </c>
      <c r="G248" s="33">
        <v>2.9855911015069765</v>
      </c>
      <c r="H248" s="33">
        <v>0.92487425375656174</v>
      </c>
      <c r="I248" s="34">
        <v>37.684663693758225</v>
      </c>
    </row>
    <row r="249" spans="4:9" x14ac:dyDescent="0.3">
      <c r="D249" s="32" t="s">
        <v>342</v>
      </c>
      <c r="E249" s="33">
        <v>0.39749891707124307</v>
      </c>
      <c r="F249" s="33">
        <v>7.424447646224503</v>
      </c>
      <c r="G249" s="33">
        <v>1.8503789752955919</v>
      </c>
      <c r="H249" s="33">
        <v>0.56377995709216222</v>
      </c>
      <c r="I249" s="34">
        <v>26.284837081240738</v>
      </c>
    </row>
    <row r="250" spans="4:9" x14ac:dyDescent="0.3">
      <c r="D250" s="32" t="s">
        <v>343</v>
      </c>
      <c r="E250" s="33">
        <v>0.64315205508500517</v>
      </c>
      <c r="F250" s="33">
        <v>12.698446066512327</v>
      </c>
      <c r="G250" s="33">
        <v>4.1206813396746735</v>
      </c>
      <c r="H250" s="33">
        <v>1.2761445146639472</v>
      </c>
      <c r="I250" s="34">
        <v>50.387369772163773</v>
      </c>
    </row>
    <row r="251" spans="4:9" x14ac:dyDescent="0.3">
      <c r="D251" s="32" t="s">
        <v>344</v>
      </c>
      <c r="E251" s="33">
        <v>0.61744839477388247</v>
      </c>
      <c r="F251" s="33">
        <v>11.127503020534224</v>
      </c>
      <c r="G251" s="33">
        <v>3.3299171861775569</v>
      </c>
      <c r="H251" s="33">
        <v>1.0224527165088473</v>
      </c>
      <c r="I251" s="34">
        <v>39.843963913159563</v>
      </c>
    </row>
    <row r="252" spans="4:9" x14ac:dyDescent="0.3">
      <c r="D252" s="32" t="s">
        <v>345</v>
      </c>
      <c r="E252" s="33">
        <v>0.99627825760269872</v>
      </c>
      <c r="F252" s="33">
        <v>17.966894382001666</v>
      </c>
      <c r="G252" s="33">
        <v>4.4230209849599804</v>
      </c>
      <c r="H252" s="33">
        <v>1.3941845512337405</v>
      </c>
      <c r="I252" s="34">
        <v>54.517107536147996</v>
      </c>
    </row>
    <row r="253" spans="4:9" x14ac:dyDescent="0.3">
      <c r="D253" s="32" t="s">
        <v>346</v>
      </c>
      <c r="E253" s="33">
        <v>0.27666815488472252</v>
      </c>
      <c r="F253" s="33">
        <v>6.2903797639895691</v>
      </c>
      <c r="G253" s="33">
        <v>4.1056287249402263</v>
      </c>
      <c r="H253" s="33">
        <v>1.3027153441255952</v>
      </c>
      <c r="I253" s="34">
        <v>48.148944575879099</v>
      </c>
    </row>
    <row r="254" spans="4:9" x14ac:dyDescent="0.3">
      <c r="D254" s="32" t="s">
        <v>347</v>
      </c>
      <c r="E254" s="33">
        <v>0.74492969679120802</v>
      </c>
      <c r="F254" s="33">
        <v>14.522091681072119</v>
      </c>
      <c r="G254" s="33">
        <v>3.2425714647241959</v>
      </c>
      <c r="H254" s="33">
        <v>1.0204086622890836</v>
      </c>
      <c r="I254" s="34">
        <v>37.896230419399686</v>
      </c>
    </row>
    <row r="255" spans="4:9" x14ac:dyDescent="0.3">
      <c r="D255" s="32" t="s">
        <v>348</v>
      </c>
      <c r="E255" s="33">
        <v>0.83644517557791453</v>
      </c>
      <c r="F255" s="33">
        <v>15.340091774026696</v>
      </c>
      <c r="G255" s="33">
        <v>3.7806679736311808</v>
      </c>
      <c r="H255" s="33">
        <v>1.1861244831757916</v>
      </c>
      <c r="I255" s="34">
        <v>47.013465897404906</v>
      </c>
    </row>
    <row r="256" spans="4:9" x14ac:dyDescent="0.3">
      <c r="D256" s="32" t="s">
        <v>349</v>
      </c>
      <c r="E256" s="33">
        <v>2.3251873661980893E-2</v>
      </c>
      <c r="F256" s="33">
        <v>2.7846714841704472</v>
      </c>
      <c r="G256" s="33">
        <v>1.8829187527761475</v>
      </c>
      <c r="H256" s="33">
        <v>0.58033396190833519</v>
      </c>
      <c r="I256" s="34">
        <v>29.005636989306094</v>
      </c>
    </row>
    <row r="257" spans="4:9" x14ac:dyDescent="0.3">
      <c r="D257" s="32" t="s">
        <v>350</v>
      </c>
      <c r="E257" s="33">
        <v>4.9225687416949437E-2</v>
      </c>
      <c r="F257" s="33">
        <v>2.0958497177635471</v>
      </c>
      <c r="G257" s="33">
        <v>4.0550673895890936</v>
      </c>
      <c r="H257" s="33">
        <v>1.27763145678613</v>
      </c>
      <c r="I257" s="34">
        <v>50.394501738188751</v>
      </c>
    </row>
    <row r="258" spans="4:9" x14ac:dyDescent="0.3">
      <c r="D258" s="32" t="s">
        <v>351</v>
      </c>
      <c r="E258" s="33">
        <v>0.95322699109689335</v>
      </c>
      <c r="F258" s="33">
        <v>17.750546718060015</v>
      </c>
      <c r="G258" s="33">
        <v>6.4620072982882233</v>
      </c>
      <c r="H258" s="33">
        <v>1.9841788321516951</v>
      </c>
      <c r="I258" s="34">
        <v>70.055087938910461</v>
      </c>
    </row>
    <row r="259" spans="4:9" x14ac:dyDescent="0.3">
      <c r="D259" s="32" t="s">
        <v>352</v>
      </c>
      <c r="E259" s="33">
        <v>0.73608982498403108</v>
      </c>
      <c r="F259" s="33">
        <v>13.942681794825427</v>
      </c>
      <c r="G259" s="33">
        <v>1.7960346781738801</v>
      </c>
      <c r="H259" s="33">
        <v>0.63686607846774967</v>
      </c>
      <c r="I259" s="34">
        <v>29.419386677931108</v>
      </c>
    </row>
    <row r="260" spans="4:9" x14ac:dyDescent="0.3">
      <c r="D260" s="32" t="s">
        <v>353</v>
      </c>
      <c r="E260" s="33">
        <v>0.71552676425332407</v>
      </c>
      <c r="F260" s="33">
        <v>12.802413918338591</v>
      </c>
      <c r="G260" s="33">
        <v>3.6033724467069614</v>
      </c>
      <c r="H260" s="33">
        <v>1.1572976453619424</v>
      </c>
      <c r="I260" s="34">
        <v>41.09118179108011</v>
      </c>
    </row>
    <row r="261" spans="4:9" x14ac:dyDescent="0.3">
      <c r="D261" s="32" t="s">
        <v>354</v>
      </c>
      <c r="E261" s="33">
        <v>0.21916486045573658</v>
      </c>
      <c r="F261" s="33">
        <v>6.1252996705351563</v>
      </c>
      <c r="G261" s="33">
        <v>2.1367688223607386</v>
      </c>
      <c r="H261" s="33">
        <v>0.71230720289574312</v>
      </c>
      <c r="I261" s="34">
        <v>26.474043956520877</v>
      </c>
    </row>
    <row r="262" spans="4:9" x14ac:dyDescent="0.3">
      <c r="D262" s="32" t="s">
        <v>355</v>
      </c>
      <c r="E262" s="33">
        <v>0.11746533361170064</v>
      </c>
      <c r="F262" s="33">
        <v>3.087323026189448</v>
      </c>
      <c r="G262" s="33">
        <v>3.3776259112129861</v>
      </c>
      <c r="H262" s="33">
        <v>1.0729148667365005</v>
      </c>
      <c r="I262" s="34">
        <v>41.297044849292718</v>
      </c>
    </row>
    <row r="263" spans="4:9" x14ac:dyDescent="0.3">
      <c r="D263" s="32" t="s">
        <v>356</v>
      </c>
      <c r="E263" s="33">
        <v>0.83498887200328142</v>
      </c>
      <c r="F263" s="33">
        <v>14.682672796982818</v>
      </c>
      <c r="G263" s="33">
        <v>3.0100351972159762</v>
      </c>
      <c r="H263" s="33">
        <v>0.98550279892635473</v>
      </c>
      <c r="I263" s="34">
        <v>37.852499198776485</v>
      </c>
    </row>
    <row r="264" spans="4:9" x14ac:dyDescent="0.3">
      <c r="D264" s="32" t="s">
        <v>357</v>
      </c>
      <c r="E264" s="33">
        <v>0.51260792331400773</v>
      </c>
      <c r="F264" s="33">
        <v>10.655583002218918</v>
      </c>
      <c r="G264" s="33">
        <v>3.113437495486</v>
      </c>
      <c r="H264" s="33">
        <v>0.94869474281270305</v>
      </c>
      <c r="I264" s="34">
        <v>40.111943199141514</v>
      </c>
    </row>
    <row r="265" spans="4:9" x14ac:dyDescent="0.3">
      <c r="D265" s="32" t="s">
        <v>358</v>
      </c>
      <c r="E265" s="33">
        <v>0.44317743982419455</v>
      </c>
      <c r="F265" s="33">
        <v>9.6713234557434706</v>
      </c>
      <c r="G265" s="33">
        <v>0.98729765917681311</v>
      </c>
      <c r="H265" s="33">
        <v>0.37966467091482542</v>
      </c>
      <c r="I265" s="34">
        <v>14.933934292591273</v>
      </c>
    </row>
    <row r="266" spans="4:9" x14ac:dyDescent="0.3">
      <c r="D266" s="32" t="s">
        <v>359</v>
      </c>
      <c r="E266" s="33">
        <v>0.29350048385249194</v>
      </c>
      <c r="F266" s="33">
        <v>7.6675092648333436</v>
      </c>
      <c r="G266" s="33">
        <v>3.2566995946296857</v>
      </c>
      <c r="H266" s="33">
        <v>0.98803784231630543</v>
      </c>
      <c r="I266" s="34">
        <v>40.30367832146797</v>
      </c>
    </row>
    <row r="267" spans="4:9" x14ac:dyDescent="0.3">
      <c r="D267" s="32" t="s">
        <v>360</v>
      </c>
      <c r="E267" s="33">
        <v>0.94313517008789205</v>
      </c>
      <c r="F267" s="33">
        <v>18.031318265201481</v>
      </c>
      <c r="G267" s="33">
        <v>3.3656229849638386</v>
      </c>
      <c r="H267" s="33">
        <v>1.0129141697029169</v>
      </c>
      <c r="I267" s="34">
        <v>40.952185924294355</v>
      </c>
    </row>
    <row r="268" spans="4:9" x14ac:dyDescent="0.3">
      <c r="D268" s="32" t="s">
        <v>361</v>
      </c>
      <c r="E268" s="33">
        <v>0.38849901469282599</v>
      </c>
      <c r="F268" s="33">
        <v>8.3685108516097149</v>
      </c>
      <c r="G268" s="33">
        <v>4.2872392312304735</v>
      </c>
      <c r="H268" s="33">
        <v>1.3263578331114982</v>
      </c>
      <c r="I268" s="34">
        <v>49.704831785760454</v>
      </c>
    </row>
    <row r="269" spans="4:9" x14ac:dyDescent="0.3">
      <c r="D269" s="32" t="s">
        <v>362</v>
      </c>
      <c r="E269" s="33">
        <v>0.50327205642995199</v>
      </c>
      <c r="F269" s="33">
        <v>11.09140931594526</v>
      </c>
      <c r="G269" s="33">
        <v>5.0182858296563264</v>
      </c>
      <c r="H269" s="33">
        <v>1.5979996075677156</v>
      </c>
      <c r="I269" s="34">
        <v>59.254668655115317</v>
      </c>
    </row>
    <row r="270" spans="4:9" x14ac:dyDescent="0.3">
      <c r="D270" s="32" t="s">
        <v>363</v>
      </c>
      <c r="E270" s="33">
        <v>0.9157146378881611</v>
      </c>
      <c r="F270" s="33">
        <v>17.847060421308974</v>
      </c>
      <c r="G270" s="33">
        <v>5.1582595871560244</v>
      </c>
      <c r="H270" s="33">
        <v>1.5891449456939577</v>
      </c>
      <c r="I270" s="34">
        <v>62.04377820060342</v>
      </c>
    </row>
    <row r="271" spans="4:9" x14ac:dyDescent="0.3">
      <c r="D271" s="32" t="s">
        <v>364</v>
      </c>
      <c r="E271" s="33">
        <v>0.19348995052881146</v>
      </c>
      <c r="F271" s="33">
        <v>5.2435163647202492</v>
      </c>
      <c r="G271" s="33">
        <v>1.1001460645037846</v>
      </c>
      <c r="H271" s="33">
        <v>0.37902243297128207</v>
      </c>
      <c r="I271" s="34">
        <v>14.667881649995824</v>
      </c>
    </row>
    <row r="272" spans="4:9" x14ac:dyDescent="0.3">
      <c r="D272" s="32" t="s">
        <v>365</v>
      </c>
      <c r="E272" s="33">
        <v>0.3978251015120382</v>
      </c>
      <c r="F272" s="33">
        <v>8.2091691717737287</v>
      </c>
      <c r="G272" s="33">
        <v>2.7277581802611</v>
      </c>
      <c r="H272" s="33">
        <v>0.91570931416709311</v>
      </c>
      <c r="I272" s="34">
        <v>37.828154948902394</v>
      </c>
    </row>
    <row r="273" spans="4:9" x14ac:dyDescent="0.3">
      <c r="D273" s="32" t="s">
        <v>366</v>
      </c>
      <c r="E273" s="33">
        <v>0.55595777809303182</v>
      </c>
      <c r="F273" s="33">
        <v>9.7693853299947548</v>
      </c>
      <c r="G273" s="33">
        <v>4.3568739933011846</v>
      </c>
      <c r="H273" s="33">
        <v>1.3982734385119402</v>
      </c>
      <c r="I273" s="34">
        <v>56.190787854397627</v>
      </c>
    </row>
    <row r="274" spans="4:9" x14ac:dyDescent="0.3">
      <c r="D274" s="32" t="s">
        <v>367</v>
      </c>
      <c r="E274" s="33">
        <v>0.3066405125314009</v>
      </c>
      <c r="F274" s="33">
        <v>7.1412494436742024</v>
      </c>
      <c r="G274" s="33">
        <v>2.7202031746597521</v>
      </c>
      <c r="H274" s="33">
        <v>0.8270954333863344</v>
      </c>
      <c r="I274" s="34">
        <v>32.762566190263755</v>
      </c>
    </row>
    <row r="275" spans="4:9" x14ac:dyDescent="0.3">
      <c r="D275" s="32" t="s">
        <v>368</v>
      </c>
      <c r="E275" s="33">
        <v>0.57001505097810035</v>
      </c>
      <c r="F275" s="33">
        <v>10.921855130094031</v>
      </c>
      <c r="G275" s="33">
        <v>3.999672242196624</v>
      </c>
      <c r="H275" s="33">
        <v>1.2258312837985328</v>
      </c>
      <c r="I275" s="34">
        <v>47.873397518256567</v>
      </c>
    </row>
    <row r="276" spans="4:9" x14ac:dyDescent="0.3">
      <c r="D276" s="32" t="s">
        <v>369</v>
      </c>
      <c r="E276" s="33">
        <v>0.14936997563658516</v>
      </c>
      <c r="F276" s="33">
        <v>3.6692506598074601</v>
      </c>
      <c r="G276" s="33">
        <v>2.0051909518865845</v>
      </c>
      <c r="H276" s="33">
        <v>0.67896438904997947</v>
      </c>
      <c r="I276" s="34">
        <v>29.413376076002045</v>
      </c>
    </row>
    <row r="277" spans="4:9" x14ac:dyDescent="0.3">
      <c r="D277" s="32" t="s">
        <v>370</v>
      </c>
      <c r="E277" s="33">
        <v>0.11223916338912021</v>
      </c>
      <c r="F277" s="33">
        <v>4.1996325772373293</v>
      </c>
      <c r="G277" s="33">
        <v>2.8044871431956793</v>
      </c>
      <c r="H277" s="33">
        <v>0.86202353450800573</v>
      </c>
      <c r="I277" s="34">
        <v>30.533218136330994</v>
      </c>
    </row>
    <row r="278" spans="4:9" x14ac:dyDescent="0.3">
      <c r="D278" s="32" t="s">
        <v>371</v>
      </c>
      <c r="E278" s="33">
        <v>0.81004852128841742</v>
      </c>
      <c r="F278" s="33">
        <v>14.431271447003059</v>
      </c>
      <c r="G278" s="33">
        <v>2.6804280593136003</v>
      </c>
      <c r="H278" s="33">
        <v>0.87047103804278847</v>
      </c>
      <c r="I278" s="34">
        <v>33.927064195809677</v>
      </c>
    </row>
    <row r="279" spans="4:9" x14ac:dyDescent="0.3">
      <c r="D279" s="32" t="s">
        <v>372</v>
      </c>
      <c r="E279" s="33">
        <v>0.51020455721167379</v>
      </c>
      <c r="F279" s="33">
        <v>9.6695652228155957</v>
      </c>
      <c r="G279" s="33">
        <v>4.4050979307247005</v>
      </c>
      <c r="H279" s="33">
        <v>1.4131576863495827</v>
      </c>
      <c r="I279" s="34">
        <v>50.223426597535074</v>
      </c>
    </row>
    <row r="280" spans="4:9" x14ac:dyDescent="0.3">
      <c r="D280" s="32" t="s">
        <v>373</v>
      </c>
      <c r="E280" s="33">
        <v>0.2125225830390518</v>
      </c>
      <c r="F280" s="33">
        <v>5.2484581442265066</v>
      </c>
      <c r="G280" s="33">
        <v>1.2558996270273834</v>
      </c>
      <c r="H280" s="33">
        <v>0.45963256319934265</v>
      </c>
      <c r="I280" s="34">
        <v>19.137798205506222</v>
      </c>
    </row>
    <row r="281" spans="4:9" x14ac:dyDescent="0.3">
      <c r="D281" s="32" t="s">
        <v>374</v>
      </c>
      <c r="E281" s="33">
        <v>0.95781498109790464</v>
      </c>
      <c r="F281" s="33">
        <v>18.490856704326166</v>
      </c>
      <c r="G281" s="33">
        <v>5.9829268084138683</v>
      </c>
      <c r="H281" s="33">
        <v>1.8538132689765756</v>
      </c>
      <c r="I281" s="34">
        <v>66.116241813992687</v>
      </c>
    </row>
    <row r="282" spans="4:9" x14ac:dyDescent="0.3">
      <c r="D282" s="32" t="s">
        <v>375</v>
      </c>
      <c r="E282" s="33">
        <v>0.77393061183115708</v>
      </c>
      <c r="F282" s="33">
        <v>13.450375883968745</v>
      </c>
      <c r="G282" s="33">
        <v>3.4721525733616536</v>
      </c>
      <c r="H282" s="33">
        <v>1.0942485055046307</v>
      </c>
      <c r="I282" s="34">
        <v>42.968961528459005</v>
      </c>
    </row>
    <row r="283" spans="4:9" x14ac:dyDescent="0.3">
      <c r="D283" s="32" t="s">
        <v>376</v>
      </c>
      <c r="E283" s="33">
        <v>0.12646951111146087</v>
      </c>
      <c r="F283" s="33">
        <v>4.4114701460155334</v>
      </c>
      <c r="G283" s="33">
        <v>5.3816765378620799</v>
      </c>
      <c r="H283" s="33">
        <v>1.629177954244744</v>
      </c>
      <c r="I283" s="34">
        <v>65.674414753449071</v>
      </c>
    </row>
    <row r="284" spans="4:9" x14ac:dyDescent="0.3">
      <c r="D284" s="32" t="s">
        <v>377</v>
      </c>
      <c r="E284" s="33">
        <v>0.2175787144907404</v>
      </c>
      <c r="F284" s="33">
        <v>6.1078215363344341</v>
      </c>
      <c r="G284" s="33">
        <v>1.028481966525997</v>
      </c>
      <c r="H284" s="33">
        <v>0.36431997751254308</v>
      </c>
      <c r="I284" s="34">
        <v>17.747417983191994</v>
      </c>
    </row>
    <row r="285" spans="4:9" x14ac:dyDescent="0.3">
      <c r="D285" s="32" t="s">
        <v>378</v>
      </c>
      <c r="E285" s="33">
        <v>0.26507175324057619</v>
      </c>
      <c r="F285" s="33">
        <v>6.1147957160129218</v>
      </c>
      <c r="G285" s="33">
        <v>3.6950641344396518</v>
      </c>
      <c r="H285" s="33">
        <v>1.1184867501350768</v>
      </c>
      <c r="I285" s="34">
        <v>45.346148685560955</v>
      </c>
    </row>
    <row r="286" spans="4:9" x14ac:dyDescent="0.3">
      <c r="D286" s="32" t="s">
        <v>379</v>
      </c>
      <c r="E286" s="33">
        <v>0.15947282574190935</v>
      </c>
      <c r="F286" s="33">
        <v>4.5332789713387731</v>
      </c>
      <c r="G286" s="33">
        <v>2.9853414857130978</v>
      </c>
      <c r="H286" s="33">
        <v>0.90798366621180882</v>
      </c>
      <c r="I286" s="34">
        <v>34.558969399407417</v>
      </c>
    </row>
    <row r="287" spans="4:9" x14ac:dyDescent="0.3">
      <c r="D287" s="32" t="s">
        <v>380</v>
      </c>
      <c r="E287" s="33">
        <v>0.89845377105127255</v>
      </c>
      <c r="F287" s="33">
        <v>17.62856211126352</v>
      </c>
      <c r="G287" s="33">
        <v>5.3845285372368181</v>
      </c>
      <c r="H287" s="33">
        <v>1.6680580865909065</v>
      </c>
      <c r="I287" s="34">
        <v>67.215478076937089</v>
      </c>
    </row>
    <row r="288" spans="4:9" x14ac:dyDescent="0.3">
      <c r="D288" s="32" t="s">
        <v>381</v>
      </c>
      <c r="E288" s="33">
        <v>0.62715366260703931</v>
      </c>
      <c r="F288" s="33">
        <v>13.414107753484995</v>
      </c>
      <c r="G288" s="33">
        <v>4.2471868588225599</v>
      </c>
      <c r="H288" s="33">
        <v>1.3504477390941321</v>
      </c>
      <c r="I288" s="34">
        <v>50.931477854220475</v>
      </c>
    </row>
    <row r="289" spans="4:9" x14ac:dyDescent="0.3">
      <c r="D289" s="32" t="s">
        <v>382</v>
      </c>
      <c r="E289" s="33">
        <v>0.55899854965147178</v>
      </c>
      <c r="F289" s="33">
        <v>11.77363846930162</v>
      </c>
      <c r="G289" s="33">
        <v>1.5963767228663319</v>
      </c>
      <c r="H289" s="33">
        <v>0.53303136197404022</v>
      </c>
      <c r="I289" s="34">
        <v>19.650311036796253</v>
      </c>
    </row>
    <row r="290" spans="4:9" x14ac:dyDescent="0.3">
      <c r="D290" s="32" t="s">
        <v>383</v>
      </c>
      <c r="E290" s="33">
        <v>0.52172719031143044</v>
      </c>
      <c r="F290" s="33">
        <v>9.6505179221325559</v>
      </c>
      <c r="G290" s="33">
        <v>4.0113897390540902</v>
      </c>
      <c r="H290" s="33">
        <v>1.2538641700375643</v>
      </c>
      <c r="I290" s="34">
        <v>48.830935023268736</v>
      </c>
    </row>
    <row r="291" spans="4:9" x14ac:dyDescent="0.3">
      <c r="D291" s="32" t="s">
        <v>384</v>
      </c>
      <c r="E291" s="33">
        <v>0.48517772789537772</v>
      </c>
      <c r="F291" s="33">
        <v>8.9482596787006727</v>
      </c>
      <c r="G291" s="33">
        <v>4.3890600793155388</v>
      </c>
      <c r="H291" s="33">
        <v>1.3622932549755582</v>
      </c>
      <c r="I291" s="34">
        <v>54.333216230787414</v>
      </c>
    </row>
    <row r="292" spans="4:9" x14ac:dyDescent="0.3">
      <c r="D292" s="32" t="s">
        <v>385</v>
      </c>
      <c r="E292" s="33">
        <v>0.11289792836213852</v>
      </c>
      <c r="F292" s="33">
        <v>2.5814064523831184</v>
      </c>
      <c r="G292" s="33">
        <v>3.8261031252439706</v>
      </c>
      <c r="H292" s="33">
        <v>1.1499268151313098</v>
      </c>
      <c r="I292" s="34">
        <v>48.795137633722362</v>
      </c>
    </row>
    <row r="293" spans="4:9" x14ac:dyDescent="0.3">
      <c r="D293" s="32" t="s">
        <v>386</v>
      </c>
      <c r="E293" s="33">
        <v>0.23635627829065009</v>
      </c>
      <c r="F293" s="33">
        <v>4.7037975778339325</v>
      </c>
      <c r="G293" s="33">
        <v>4.6114761004135527</v>
      </c>
      <c r="H293" s="33">
        <v>1.4040175670499055</v>
      </c>
      <c r="I293" s="34">
        <v>55.744373218954578</v>
      </c>
    </row>
    <row r="294" spans="4:9" x14ac:dyDescent="0.3">
      <c r="D294" s="32" t="s">
        <v>387</v>
      </c>
      <c r="E294" s="33">
        <v>0.23020118273433354</v>
      </c>
      <c r="F294" s="33">
        <v>4.5007764512761561</v>
      </c>
      <c r="G294" s="33">
        <v>3.885583130201582</v>
      </c>
      <c r="H294" s="33">
        <v>1.209095740587383</v>
      </c>
      <c r="I294" s="34">
        <v>45.639145305090928</v>
      </c>
    </row>
    <row r="295" spans="4:9" x14ac:dyDescent="0.3">
      <c r="D295" s="32" t="s">
        <v>388</v>
      </c>
      <c r="E295" s="33">
        <v>0.95740869122591299</v>
      </c>
      <c r="F295" s="33">
        <v>16.278569261600389</v>
      </c>
      <c r="G295" s="33">
        <v>6.3896068658922758</v>
      </c>
      <c r="H295" s="33">
        <v>1.9293888510955477</v>
      </c>
      <c r="I295" s="34">
        <v>68.937027278655094</v>
      </c>
    </row>
    <row r="296" spans="4:9" x14ac:dyDescent="0.3">
      <c r="D296" s="32" t="s">
        <v>389</v>
      </c>
      <c r="E296" s="33">
        <v>0.48161912456170386</v>
      </c>
      <c r="F296" s="33">
        <v>8.8136952753409012</v>
      </c>
      <c r="G296" s="33">
        <v>3.472456793114453</v>
      </c>
      <c r="H296" s="33">
        <v>1.1256749912757733</v>
      </c>
      <c r="I296" s="34">
        <v>42.907726392282129</v>
      </c>
    </row>
    <row r="297" spans="4:9" x14ac:dyDescent="0.3">
      <c r="D297" s="32" t="s">
        <v>390</v>
      </c>
      <c r="E297" s="33">
        <v>0.61455156961751478</v>
      </c>
      <c r="F297" s="33">
        <v>11.890302706748246</v>
      </c>
      <c r="G297" s="33">
        <v>3.6509102314287265</v>
      </c>
      <c r="H297" s="33">
        <v>1.1810076489129233</v>
      </c>
      <c r="I297" s="34">
        <v>45.869833962648009</v>
      </c>
    </row>
    <row r="298" spans="4:9" x14ac:dyDescent="0.3">
      <c r="D298" s="32" t="s">
        <v>391</v>
      </c>
      <c r="E298" s="33">
        <v>0.27375328705828372</v>
      </c>
      <c r="F298" s="33">
        <v>5.2541245317649476</v>
      </c>
      <c r="G298" s="33">
        <v>2.430655058711376</v>
      </c>
      <c r="H298" s="33">
        <v>0.735036193095438</v>
      </c>
      <c r="I298" s="34">
        <v>30.103123426577529</v>
      </c>
    </row>
    <row r="299" spans="4:9" x14ac:dyDescent="0.3">
      <c r="D299" s="32" t="s">
        <v>392</v>
      </c>
      <c r="E299" s="33">
        <v>0.55076903452846171</v>
      </c>
      <c r="F299" s="33">
        <v>11.530635795345956</v>
      </c>
      <c r="G299" s="33">
        <v>6.0412891166374543</v>
      </c>
      <c r="H299" s="33">
        <v>1.8384727989843332</v>
      </c>
      <c r="I299" s="34">
        <v>71.598177334900697</v>
      </c>
    </row>
    <row r="300" spans="4:9" x14ac:dyDescent="0.3">
      <c r="D300" s="32" t="s">
        <v>393</v>
      </c>
      <c r="E300" s="33">
        <v>0.77935140505116607</v>
      </c>
      <c r="F300" s="33">
        <v>15.344622091331434</v>
      </c>
      <c r="G300" s="33">
        <v>3.636772885030874</v>
      </c>
      <c r="H300" s="33">
        <v>1.1698290664627142</v>
      </c>
      <c r="I300" s="34">
        <v>44.127016891628415</v>
      </c>
    </row>
    <row r="301" spans="4:9" x14ac:dyDescent="0.3">
      <c r="D301" s="32" t="s">
        <v>394</v>
      </c>
      <c r="E301" s="33">
        <v>0.72527593601337537</v>
      </c>
      <c r="F301" s="33">
        <v>14.682904891534429</v>
      </c>
      <c r="G301" s="33">
        <v>3.4355743636584952</v>
      </c>
      <c r="H301" s="33">
        <v>1.0780166834933</v>
      </c>
      <c r="I301" s="34">
        <v>44.856472762146943</v>
      </c>
    </row>
    <row r="302" spans="4:9" x14ac:dyDescent="0.3">
      <c r="D302" s="32" t="s">
        <v>395</v>
      </c>
      <c r="E302" s="33">
        <v>0.32798098672789777</v>
      </c>
      <c r="F302" s="33">
        <v>6.8268786070406113</v>
      </c>
      <c r="G302" s="33">
        <v>5.1102785391296308</v>
      </c>
      <c r="H302" s="33">
        <v>1.5691700111814146</v>
      </c>
      <c r="I302" s="34">
        <v>57.271221116098985</v>
      </c>
    </row>
    <row r="303" spans="4:9" x14ac:dyDescent="0.3">
      <c r="D303" s="32" t="s">
        <v>396</v>
      </c>
      <c r="E303" s="33">
        <v>0.8132592737249098</v>
      </c>
      <c r="F303" s="33">
        <v>14.136873796481478</v>
      </c>
      <c r="G303" s="33">
        <v>4.1339759668248339</v>
      </c>
      <c r="H303" s="33">
        <v>1.2454940143096596</v>
      </c>
      <c r="I303" s="34">
        <v>49.434668221300058</v>
      </c>
    </row>
    <row r="304" spans="4:9" x14ac:dyDescent="0.3">
      <c r="D304" s="32" t="s">
        <v>397</v>
      </c>
      <c r="E304" s="33">
        <v>0.70861739768125731</v>
      </c>
      <c r="F304" s="33">
        <v>14.674068227939271</v>
      </c>
      <c r="G304" s="33">
        <v>3.4344701261840624</v>
      </c>
      <c r="H304" s="33">
        <v>1.1203659400664321</v>
      </c>
      <c r="I304" s="34">
        <v>39.700000834457008</v>
      </c>
    </row>
    <row r="305" spans="4:9" x14ac:dyDescent="0.3">
      <c r="D305" s="32" t="s">
        <v>398</v>
      </c>
      <c r="E305" s="33">
        <v>0.48054397585592401</v>
      </c>
      <c r="F305" s="33">
        <v>10.647624680514559</v>
      </c>
      <c r="G305" s="33">
        <v>5.3970695858669799</v>
      </c>
      <c r="H305" s="33">
        <v>1.6665529749777788</v>
      </c>
      <c r="I305" s="34">
        <v>65.631148186752881</v>
      </c>
    </row>
    <row r="306" spans="4:9" x14ac:dyDescent="0.3">
      <c r="D306" s="32" t="s">
        <v>399</v>
      </c>
      <c r="E306" s="33">
        <v>0.52256445780529348</v>
      </c>
      <c r="F306" s="33">
        <v>11.343981317027135</v>
      </c>
      <c r="G306" s="33">
        <v>3.3453218909706388</v>
      </c>
      <c r="H306" s="33">
        <v>1.0757835047750368</v>
      </c>
      <c r="I306" s="34">
        <v>39.770865960072214</v>
      </c>
    </row>
    <row r="307" spans="4:9" x14ac:dyDescent="0.3">
      <c r="D307" s="32" t="s">
        <v>400</v>
      </c>
      <c r="E307" s="33">
        <v>0.8434273997090509</v>
      </c>
      <c r="F307" s="33">
        <v>17.113205912650216</v>
      </c>
      <c r="G307" s="33">
        <v>3.0403817078203605</v>
      </c>
      <c r="H307" s="33">
        <v>0.96537729671240657</v>
      </c>
      <c r="I307" s="34">
        <v>40.781948977391949</v>
      </c>
    </row>
    <row r="308" spans="4:9" x14ac:dyDescent="0.3">
      <c r="D308" s="32" t="s">
        <v>401</v>
      </c>
      <c r="E308" s="33">
        <v>0.21225917339066869</v>
      </c>
      <c r="F308" s="33">
        <v>5.7015895287294516</v>
      </c>
      <c r="G308" s="33">
        <v>4.83154099876075</v>
      </c>
      <c r="H308" s="33">
        <v>1.4899038359712182</v>
      </c>
      <c r="I308" s="34">
        <v>58.546429311246357</v>
      </c>
    </row>
    <row r="309" spans="4:9" x14ac:dyDescent="0.3">
      <c r="D309" s="32" t="s">
        <v>402</v>
      </c>
      <c r="E309" s="33">
        <v>0.63103213902308264</v>
      </c>
      <c r="F309" s="33">
        <v>11.352353920295297</v>
      </c>
      <c r="G309" s="33">
        <v>4.3035191732958111</v>
      </c>
      <c r="H309" s="33">
        <v>1.3663560852021859</v>
      </c>
      <c r="I309" s="34">
        <v>50.656862364937034</v>
      </c>
    </row>
    <row r="310" spans="4:9" x14ac:dyDescent="0.3">
      <c r="D310" s="32" t="s">
        <v>403</v>
      </c>
      <c r="E310" s="33">
        <v>0.6053386826525522</v>
      </c>
      <c r="F310" s="33">
        <v>12.189527061191388</v>
      </c>
      <c r="G310" s="33">
        <v>4.5656455308615804</v>
      </c>
      <c r="H310" s="33">
        <v>1.4112663435314479</v>
      </c>
      <c r="I310" s="34">
        <v>55.480216001000848</v>
      </c>
    </row>
    <row r="311" spans="4:9" x14ac:dyDescent="0.3">
      <c r="D311" s="32" t="s">
        <v>404</v>
      </c>
      <c r="E311" s="33">
        <v>0.619465728294748</v>
      </c>
      <c r="F311" s="33">
        <v>13.17908895263913</v>
      </c>
      <c r="G311" s="33">
        <v>4.1130867464533853</v>
      </c>
      <c r="H311" s="33">
        <v>1.3035670857312511</v>
      </c>
      <c r="I311" s="34">
        <v>47.267843067174333</v>
      </c>
    </row>
    <row r="312" spans="4:9" x14ac:dyDescent="0.3">
      <c r="D312" s="32" t="s">
        <v>405</v>
      </c>
      <c r="E312" s="33">
        <v>0.64139892465028447</v>
      </c>
      <c r="F312" s="33">
        <v>12.02885725107946</v>
      </c>
      <c r="G312" s="33">
        <v>5.2462248755134508</v>
      </c>
      <c r="H312" s="33">
        <v>1.5930419338164989</v>
      </c>
      <c r="I312" s="34">
        <v>59.615678577423139</v>
      </c>
    </row>
    <row r="313" spans="4:9" x14ac:dyDescent="0.3">
      <c r="D313" s="32" t="s">
        <v>406</v>
      </c>
      <c r="E313" s="33">
        <v>0.98523924624441173</v>
      </c>
      <c r="F313" s="33">
        <v>18.281014396395729</v>
      </c>
      <c r="G313" s="33">
        <v>3.4981425761913649</v>
      </c>
      <c r="H313" s="33">
        <v>1.13114737098914</v>
      </c>
      <c r="I313" s="34">
        <v>45.013201753373096</v>
      </c>
    </row>
    <row r="314" spans="4:9" x14ac:dyDescent="0.3">
      <c r="D314" s="32" t="s">
        <v>407</v>
      </c>
      <c r="E314" s="33">
        <v>0.87439062355733332</v>
      </c>
      <c r="F314" s="33">
        <v>15.146238186361172</v>
      </c>
      <c r="G314" s="33">
        <v>5.1939242963765819</v>
      </c>
      <c r="H314" s="33">
        <v>1.5777925947432929</v>
      </c>
      <c r="I314" s="34">
        <v>61.40398253060107</v>
      </c>
    </row>
    <row r="315" spans="4:9" x14ac:dyDescent="0.3">
      <c r="D315" s="32" t="s">
        <v>408</v>
      </c>
      <c r="E315" s="33">
        <v>0.599658968157738</v>
      </c>
      <c r="F315" s="33">
        <v>11.066638259447405</v>
      </c>
      <c r="G315" s="33">
        <v>5.0544730543511083</v>
      </c>
      <c r="H315" s="33">
        <v>1.5961087516996588</v>
      </c>
      <c r="I315" s="34">
        <v>58.070282254374021</v>
      </c>
    </row>
    <row r="316" spans="4:9" x14ac:dyDescent="0.3">
      <c r="D316" s="32" t="s">
        <v>409</v>
      </c>
      <c r="E316" s="33">
        <v>0.82860503205587865</v>
      </c>
      <c r="F316" s="33">
        <v>15.795911810279078</v>
      </c>
      <c r="G316" s="33">
        <v>2.1069214017231159</v>
      </c>
      <c r="H316" s="33">
        <v>0.72011783688059483</v>
      </c>
      <c r="I316" s="34">
        <v>31.071211605254057</v>
      </c>
    </row>
    <row r="317" spans="4:9" x14ac:dyDescent="0.3">
      <c r="D317" s="32" t="s">
        <v>410</v>
      </c>
      <c r="E317" s="33">
        <v>0.3028484920404404</v>
      </c>
      <c r="F317" s="33">
        <v>8.1127387401318298</v>
      </c>
      <c r="G317" s="33">
        <v>2.975966761145409</v>
      </c>
      <c r="H317" s="33">
        <v>0.9899398900684937</v>
      </c>
      <c r="I317" s="34">
        <v>39.216930996863219</v>
      </c>
    </row>
    <row r="318" spans="4:9" x14ac:dyDescent="0.3">
      <c r="D318" s="32" t="s">
        <v>411</v>
      </c>
      <c r="E318" s="33">
        <v>0.54380150484543321</v>
      </c>
      <c r="F318" s="33">
        <v>10.971368054332013</v>
      </c>
      <c r="G318" s="33">
        <v>4.3041813531279765</v>
      </c>
      <c r="H318" s="33">
        <v>1.304349691951932</v>
      </c>
      <c r="I318" s="34">
        <v>50.301897992407689</v>
      </c>
    </row>
    <row r="319" spans="4:9" x14ac:dyDescent="0.3">
      <c r="D319" s="32" t="s">
        <v>412</v>
      </c>
      <c r="E319" s="33">
        <v>0.12689097913972458</v>
      </c>
      <c r="F319" s="33">
        <v>3.7053485900396339</v>
      </c>
      <c r="G319" s="33">
        <v>3.4233336065441664</v>
      </c>
      <c r="H319" s="33">
        <v>1.0842327239863883</v>
      </c>
      <c r="I319" s="34">
        <v>38.856658887437128</v>
      </c>
    </row>
    <row r="320" spans="4:9" x14ac:dyDescent="0.3">
      <c r="D320" s="32" t="s">
        <v>413</v>
      </c>
      <c r="E320" s="33">
        <v>0.94488677786814179</v>
      </c>
      <c r="F320" s="33">
        <v>16.806290535009694</v>
      </c>
      <c r="G320" s="33">
        <v>2.456734562133255</v>
      </c>
      <c r="H320" s="33">
        <v>0.77067321586972137</v>
      </c>
      <c r="I320" s="34">
        <v>27.460778066293702</v>
      </c>
    </row>
    <row r="321" spans="4:9" x14ac:dyDescent="0.3">
      <c r="D321" s="32" t="s">
        <v>414</v>
      </c>
      <c r="E321" s="33">
        <v>0.89752678642085693</v>
      </c>
      <c r="F321" s="33">
        <v>16.473652880567137</v>
      </c>
      <c r="G321" s="33">
        <v>4.4903351328227794</v>
      </c>
      <c r="H321" s="33">
        <v>1.4219099955219672</v>
      </c>
      <c r="I321" s="34">
        <v>53.419011554136596</v>
      </c>
    </row>
    <row r="322" spans="4:9" x14ac:dyDescent="0.3">
      <c r="D322" s="32" t="s">
        <v>415</v>
      </c>
      <c r="E322" s="33">
        <v>0.26102827670027962</v>
      </c>
      <c r="F322" s="33">
        <v>5.2998317393203891</v>
      </c>
      <c r="G322" s="33">
        <v>0.97732491485669393</v>
      </c>
      <c r="H322" s="33">
        <v>0.35202276079376787</v>
      </c>
      <c r="I322" s="34">
        <v>20.711179903968947</v>
      </c>
    </row>
    <row r="323" spans="4:9" x14ac:dyDescent="0.3">
      <c r="D323" s="32" t="s">
        <v>416</v>
      </c>
      <c r="E323" s="33">
        <v>0.3641407148000726</v>
      </c>
      <c r="F323" s="33">
        <v>7.5873938138504133</v>
      </c>
      <c r="G323" s="33">
        <v>1.2633115192897588</v>
      </c>
      <c r="H323" s="33">
        <v>0.39730792354166722</v>
      </c>
      <c r="I323" s="34">
        <v>16.530630698520508</v>
      </c>
    </row>
    <row r="324" spans="4:9" x14ac:dyDescent="0.3">
      <c r="D324" s="32" t="s">
        <v>417</v>
      </c>
      <c r="E324" s="33">
        <v>0.55182462413594302</v>
      </c>
      <c r="F324" s="33">
        <v>10.673655235572333</v>
      </c>
      <c r="G324" s="33">
        <v>5.6934034647428113</v>
      </c>
      <c r="H324" s="33">
        <v>1.7574234519282426</v>
      </c>
      <c r="I324" s="34">
        <v>67.92630361832245</v>
      </c>
    </row>
    <row r="325" spans="4:9" x14ac:dyDescent="0.3">
      <c r="D325" s="32" t="s">
        <v>418</v>
      </c>
      <c r="E325" s="33">
        <v>0.94587869040603523</v>
      </c>
      <c r="F325" s="33">
        <v>17.248043795996978</v>
      </c>
      <c r="G325" s="33">
        <v>2.2585914485420941</v>
      </c>
      <c r="H325" s="33">
        <v>0.72619902109788714</v>
      </c>
      <c r="I325" s="34">
        <v>27.935311765044627</v>
      </c>
    </row>
    <row r="326" spans="4:9" x14ac:dyDescent="0.3">
      <c r="D326" s="32" t="s">
        <v>419</v>
      </c>
      <c r="E326" s="33">
        <v>0.68112159274217676</v>
      </c>
      <c r="F326" s="33">
        <v>14.455037854547687</v>
      </c>
      <c r="G326" s="33">
        <v>5.4354561318463421</v>
      </c>
      <c r="H326" s="33">
        <v>1.7249212003259216</v>
      </c>
      <c r="I326" s="34">
        <v>67.107541568536533</v>
      </c>
    </row>
    <row r="327" spans="4:9" x14ac:dyDescent="0.3">
      <c r="D327" s="32" t="s">
        <v>420</v>
      </c>
      <c r="E327" s="33">
        <v>0.91682016038303371</v>
      </c>
      <c r="F327" s="33">
        <v>17.551954086578775</v>
      </c>
      <c r="G327" s="33">
        <v>2.8745365156470921</v>
      </c>
      <c r="H327" s="33">
        <v>0.95234823965563087</v>
      </c>
      <c r="I327" s="34">
        <v>40.688698386096831</v>
      </c>
    </row>
    <row r="328" spans="4:9" x14ac:dyDescent="0.3">
      <c r="D328" s="32" t="s">
        <v>421</v>
      </c>
      <c r="E328" s="33">
        <v>0.35212093472667405</v>
      </c>
      <c r="F328" s="33">
        <v>7.2875960269728308</v>
      </c>
      <c r="G328" s="33">
        <v>2.1306187624969954</v>
      </c>
      <c r="H328" s="33">
        <v>0.66007764499262656</v>
      </c>
      <c r="I328" s="34">
        <v>32.091950940617139</v>
      </c>
    </row>
    <row r="329" spans="4:9" x14ac:dyDescent="0.3">
      <c r="D329" s="32" t="s">
        <v>422</v>
      </c>
      <c r="E329" s="33">
        <v>0.85033636315864936</v>
      </c>
      <c r="F329" s="33">
        <v>17.32101648720116</v>
      </c>
      <c r="G329" s="33">
        <v>6.0764299629321705</v>
      </c>
      <c r="H329" s="33">
        <v>1.8591261392806238</v>
      </c>
      <c r="I329" s="34">
        <v>73.841497339209823</v>
      </c>
    </row>
    <row r="330" spans="4:9" x14ac:dyDescent="0.3">
      <c r="D330" s="32" t="s">
        <v>423</v>
      </c>
      <c r="E330" s="33">
        <v>5.2889797700209629E-2</v>
      </c>
      <c r="F330" s="33">
        <v>2.0814776029131163</v>
      </c>
      <c r="G330" s="33">
        <v>2.9373279934584962</v>
      </c>
      <c r="H330" s="33">
        <v>0.91177116745951103</v>
      </c>
      <c r="I330" s="34">
        <v>37.638668506997675</v>
      </c>
    </row>
    <row r="331" spans="4:9" x14ac:dyDescent="0.3">
      <c r="D331" s="32" t="s">
        <v>424</v>
      </c>
      <c r="E331" s="33">
        <v>0.57601446902460407</v>
      </c>
      <c r="F331" s="33">
        <v>11.121247769831299</v>
      </c>
      <c r="G331" s="33">
        <v>1.7707170781129178</v>
      </c>
      <c r="H331" s="33">
        <v>0.58958905296938591</v>
      </c>
      <c r="I331" s="34">
        <v>23.783120656970134</v>
      </c>
    </row>
    <row r="332" spans="4:9" x14ac:dyDescent="0.3">
      <c r="D332" s="32" t="s">
        <v>425</v>
      </c>
      <c r="E332" s="33">
        <v>0.60907655290765073</v>
      </c>
      <c r="F332" s="33">
        <v>11.897008135567578</v>
      </c>
      <c r="G332" s="33">
        <v>5.8037621929233083</v>
      </c>
      <c r="H332" s="33">
        <v>1.7811522796117163</v>
      </c>
      <c r="I332" s="34">
        <v>68.984281689090537</v>
      </c>
    </row>
    <row r="333" spans="4:9" x14ac:dyDescent="0.3">
      <c r="D333" s="32" t="s">
        <v>426</v>
      </c>
      <c r="E333" s="33">
        <v>0.51497106141372528</v>
      </c>
      <c r="F333" s="33">
        <v>9.4543365120160825</v>
      </c>
      <c r="G333" s="33">
        <v>3.4342312450733679</v>
      </c>
      <c r="H333" s="33">
        <v>1.0660255017712479</v>
      </c>
      <c r="I333" s="34">
        <v>41.177519975941337</v>
      </c>
    </row>
    <row r="334" spans="4:9" x14ac:dyDescent="0.3">
      <c r="D334" s="32" t="s">
        <v>427</v>
      </c>
      <c r="E334" s="33">
        <v>0.85481369375907934</v>
      </c>
      <c r="F334" s="33">
        <v>16.968934339968257</v>
      </c>
      <c r="G334" s="33">
        <v>6.5504531769561645</v>
      </c>
      <c r="H334" s="33">
        <v>1.9965722100127228</v>
      </c>
      <c r="I334" s="34">
        <v>78.338154322385137</v>
      </c>
    </row>
    <row r="335" spans="4:9" x14ac:dyDescent="0.3">
      <c r="D335" s="32" t="s">
        <v>428</v>
      </c>
      <c r="E335" s="33">
        <v>0.98792806991208182</v>
      </c>
      <c r="F335" s="33">
        <v>17.350663162382748</v>
      </c>
      <c r="G335" s="33">
        <v>3.7236686925260596</v>
      </c>
      <c r="H335" s="33">
        <v>1.1559232670296504</v>
      </c>
      <c r="I335" s="34">
        <v>47.844997058398889</v>
      </c>
    </row>
    <row r="336" spans="4:9" x14ac:dyDescent="0.3">
      <c r="D336" s="32" t="s">
        <v>429</v>
      </c>
      <c r="E336" s="33">
        <v>0.86450853900714542</v>
      </c>
      <c r="F336" s="33">
        <v>14.701593310907406</v>
      </c>
      <c r="G336" s="33">
        <v>3.6099267316194323</v>
      </c>
      <c r="H336" s="33">
        <v>1.1483769482176358</v>
      </c>
      <c r="I336" s="34">
        <v>47.226891730819084</v>
      </c>
    </row>
    <row r="337" spans="4:9" x14ac:dyDescent="0.3">
      <c r="D337" s="32" t="s">
        <v>430</v>
      </c>
      <c r="E337" s="33">
        <v>0.5323336019819449</v>
      </c>
      <c r="F337" s="33">
        <v>9.8146223831715105</v>
      </c>
      <c r="G337" s="33">
        <v>4.1101639045824099</v>
      </c>
      <c r="H337" s="33">
        <v>1.3139654058748909</v>
      </c>
      <c r="I337" s="34">
        <v>47.913986021560262</v>
      </c>
    </row>
    <row r="338" spans="4:9" x14ac:dyDescent="0.3">
      <c r="D338" s="32" t="s">
        <v>431</v>
      </c>
      <c r="E338" s="33">
        <v>4.6031773769952711E-2</v>
      </c>
      <c r="F338" s="33">
        <v>2.6600045510172552</v>
      </c>
      <c r="G338" s="33">
        <v>0.55617474592439342</v>
      </c>
      <c r="H338" s="33">
        <v>0.23215200109095757</v>
      </c>
      <c r="I338" s="34">
        <v>8.9988477332107895</v>
      </c>
    </row>
    <row r="339" spans="4:9" x14ac:dyDescent="0.3">
      <c r="D339" s="32" t="s">
        <v>432</v>
      </c>
      <c r="E339" s="33">
        <v>0.2925991830881578</v>
      </c>
      <c r="F339" s="33">
        <v>5.4498288033472857</v>
      </c>
      <c r="G339" s="33">
        <v>4.3387742857184435</v>
      </c>
      <c r="H339" s="33">
        <v>1.3940163187829555</v>
      </c>
      <c r="I339" s="34">
        <v>49.31573972534747</v>
      </c>
    </row>
    <row r="340" spans="4:9" x14ac:dyDescent="0.3">
      <c r="D340" s="32" t="s">
        <v>433</v>
      </c>
      <c r="E340" s="33">
        <v>0.99266691380271399</v>
      </c>
      <c r="F340" s="33">
        <v>17.653727501543251</v>
      </c>
      <c r="G340" s="33">
        <v>3.8086486317982624</v>
      </c>
      <c r="H340" s="33">
        <v>1.2327736479492972</v>
      </c>
      <c r="I340" s="34">
        <v>45.326308760874042</v>
      </c>
    </row>
    <row r="341" spans="4:9" x14ac:dyDescent="0.3">
      <c r="D341" s="32" t="s">
        <v>434</v>
      </c>
      <c r="E341" s="33">
        <v>0.23789561220750288</v>
      </c>
      <c r="F341" s="33">
        <v>5.0555967478007311</v>
      </c>
      <c r="G341" s="33">
        <v>1.3027664772624794</v>
      </c>
      <c r="H341" s="33">
        <v>0.43735883539788556</v>
      </c>
      <c r="I341" s="34">
        <v>16.949568856442561</v>
      </c>
    </row>
    <row r="342" spans="4:9" x14ac:dyDescent="0.3">
      <c r="D342" s="32" t="s">
        <v>435</v>
      </c>
      <c r="E342" s="33">
        <v>0.76095189726352497</v>
      </c>
      <c r="F342" s="33">
        <v>14.465263877909905</v>
      </c>
      <c r="G342" s="33">
        <v>2.7974591832299325</v>
      </c>
      <c r="H342" s="33">
        <v>0.87203945380250525</v>
      </c>
      <c r="I342" s="34">
        <v>35.511632253845406</v>
      </c>
    </row>
    <row r="343" spans="4:9" x14ac:dyDescent="0.3">
      <c r="D343" s="32" t="s">
        <v>436</v>
      </c>
      <c r="E343" s="33">
        <v>0.51918553885877872</v>
      </c>
      <c r="F343" s="33">
        <v>8.8394281342732128</v>
      </c>
      <c r="G343" s="33">
        <v>2.9841217075430277</v>
      </c>
      <c r="H343" s="33">
        <v>0.96791220302544712</v>
      </c>
      <c r="I343" s="34">
        <v>42.867301547342763</v>
      </c>
    </row>
    <row r="344" spans="4:9" x14ac:dyDescent="0.3">
      <c r="D344" s="32" t="s">
        <v>437</v>
      </c>
      <c r="E344" s="33">
        <v>0.35688208682068412</v>
      </c>
      <c r="F344" s="33">
        <v>8.0914441903417647</v>
      </c>
      <c r="G344" s="33">
        <v>4.0389180635270332</v>
      </c>
      <c r="H344" s="33">
        <v>1.2797767922059438</v>
      </c>
      <c r="I344" s="34">
        <v>48.105852489053902</v>
      </c>
    </row>
    <row r="345" spans="4:9" x14ac:dyDescent="0.3">
      <c r="D345" s="32" t="s">
        <v>438</v>
      </c>
      <c r="E345" s="33">
        <v>0.48617954536059216</v>
      </c>
      <c r="F345" s="33">
        <v>9.7060351382798249</v>
      </c>
      <c r="G345" s="33">
        <v>3.7310400767511389</v>
      </c>
      <c r="H345" s="33">
        <v>1.1546425318731943</v>
      </c>
      <c r="I345" s="34">
        <v>49.048393675417856</v>
      </c>
    </row>
    <row r="346" spans="4:9" x14ac:dyDescent="0.3">
      <c r="D346" s="32" t="s">
        <v>439</v>
      </c>
      <c r="E346" s="33">
        <v>0.42866013240204182</v>
      </c>
      <c r="F346" s="33">
        <v>9.9637426114325862</v>
      </c>
      <c r="G346" s="33">
        <v>5.5994449709940932</v>
      </c>
      <c r="H346" s="33">
        <v>1.7112804702841098</v>
      </c>
      <c r="I346" s="34">
        <v>66.191445633336315</v>
      </c>
    </row>
    <row r="347" spans="4:9" x14ac:dyDescent="0.3">
      <c r="D347" s="32" t="s">
        <v>440</v>
      </c>
      <c r="E347" s="33">
        <v>0.1176575357255083</v>
      </c>
      <c r="F347" s="33">
        <v>4.7908949588648628</v>
      </c>
      <c r="G347" s="33">
        <v>2.7253906734100695</v>
      </c>
      <c r="H347" s="33">
        <v>0.91326090842299223</v>
      </c>
      <c r="I347" s="34">
        <v>36.047347509777957</v>
      </c>
    </row>
    <row r="348" spans="4:9" x14ac:dyDescent="0.3">
      <c r="D348" s="32" t="s">
        <v>441</v>
      </c>
      <c r="E348" s="33">
        <v>0.66826406001667449</v>
      </c>
      <c r="F348" s="33">
        <v>11.917275527415459</v>
      </c>
      <c r="G348" s="33">
        <v>1.5881660739509815</v>
      </c>
      <c r="H348" s="33">
        <v>0.4765793093963826</v>
      </c>
      <c r="I348" s="34">
        <v>19.973376306994631</v>
      </c>
    </row>
    <row r="349" spans="4:9" x14ac:dyDescent="0.3">
      <c r="D349" s="32" t="s">
        <v>442</v>
      </c>
      <c r="E349" s="33">
        <v>0.76863954054732941</v>
      </c>
      <c r="F349" s="33">
        <v>13.38259267073507</v>
      </c>
      <c r="G349" s="33">
        <v>5.910638658668339</v>
      </c>
      <c r="H349" s="33">
        <v>1.8665995754950109</v>
      </c>
      <c r="I349" s="34">
        <v>68.775707605604026</v>
      </c>
    </row>
    <row r="350" spans="4:9" x14ac:dyDescent="0.3">
      <c r="D350" s="32" t="s">
        <v>443</v>
      </c>
      <c r="E350" s="33">
        <v>0.12911221084942448</v>
      </c>
      <c r="F350" s="33">
        <v>4.5886370451584675</v>
      </c>
      <c r="G350" s="33">
        <v>2.7979124836969786</v>
      </c>
      <c r="H350" s="33">
        <v>0.85934747339728035</v>
      </c>
      <c r="I350" s="34">
        <v>32.001465048308468</v>
      </c>
    </row>
    <row r="351" spans="4:9" x14ac:dyDescent="0.3">
      <c r="D351" s="32" t="s">
        <v>444</v>
      </c>
      <c r="E351" s="33">
        <v>0.77645078903350284</v>
      </c>
      <c r="F351" s="33">
        <v>16.160333341936546</v>
      </c>
      <c r="G351" s="33">
        <v>1.9408507048003341</v>
      </c>
      <c r="H351" s="33">
        <v>0.60709467556482011</v>
      </c>
      <c r="I351" s="34">
        <v>27.354034787243293</v>
      </c>
    </row>
    <row r="352" spans="4:9" x14ac:dyDescent="0.3">
      <c r="D352" s="32" t="s">
        <v>445</v>
      </c>
      <c r="E352" s="33">
        <v>0.78876864131617364</v>
      </c>
      <c r="F352" s="33">
        <v>15.429364760337311</v>
      </c>
      <c r="G352" s="33">
        <v>1.8585581723924256</v>
      </c>
      <c r="H352" s="33">
        <v>0.61916449330487389</v>
      </c>
      <c r="I352" s="34">
        <v>23.652596936961576</v>
      </c>
    </row>
    <row r="353" spans="4:9" x14ac:dyDescent="0.3">
      <c r="D353" s="32" t="s">
        <v>446</v>
      </c>
      <c r="E353" s="33">
        <v>0.43208170137133206</v>
      </c>
      <c r="F353" s="33">
        <v>9.2393697906104695</v>
      </c>
      <c r="G353" s="33">
        <v>0.94718479497228514</v>
      </c>
      <c r="H353" s="33">
        <v>0.35864722021670475</v>
      </c>
      <c r="I353" s="34">
        <v>15.315592476443106</v>
      </c>
    </row>
    <row r="354" spans="4:9" x14ac:dyDescent="0.3">
      <c r="D354" s="32" t="s">
        <v>447</v>
      </c>
      <c r="E354" s="33">
        <v>0.61998558931650671</v>
      </c>
      <c r="F354" s="33">
        <v>12.670407051757595</v>
      </c>
      <c r="G354" s="33">
        <v>4.3720001181737649</v>
      </c>
      <c r="H354" s="33">
        <v>1.3917417402937886</v>
      </c>
      <c r="I354" s="34">
        <v>49.50025240565396</v>
      </c>
    </row>
    <row r="355" spans="4:9" x14ac:dyDescent="0.3">
      <c r="D355" s="32" t="s">
        <v>448</v>
      </c>
      <c r="E355" s="33">
        <v>0.61735482578484602</v>
      </c>
      <c r="F355" s="33">
        <v>12.898451535966094</v>
      </c>
      <c r="G355" s="33">
        <v>5.7380162618197419</v>
      </c>
      <c r="H355" s="33">
        <v>1.7697497761319738</v>
      </c>
      <c r="I355" s="34">
        <v>68.281536894948474</v>
      </c>
    </row>
    <row r="356" spans="4:9" x14ac:dyDescent="0.3">
      <c r="D356" s="32" t="s">
        <v>449</v>
      </c>
      <c r="E356" s="33">
        <v>0.57426597997808737</v>
      </c>
      <c r="F356" s="33">
        <v>11.569997681119704</v>
      </c>
      <c r="G356" s="33">
        <v>5.2123958781292243</v>
      </c>
      <c r="H356" s="33">
        <v>1.6565423780518682</v>
      </c>
      <c r="I356" s="34">
        <v>61.105333835891962</v>
      </c>
    </row>
    <row r="357" spans="4:9" x14ac:dyDescent="0.3">
      <c r="D357" s="32" t="s">
        <v>450</v>
      </c>
      <c r="E357" s="33">
        <v>2.6732714190088158E-2</v>
      </c>
      <c r="F357" s="33">
        <v>3.3637118553839098</v>
      </c>
      <c r="G357" s="33">
        <v>2.0055446053171044</v>
      </c>
      <c r="H357" s="33">
        <v>0.65556004429874759</v>
      </c>
      <c r="I357" s="34">
        <v>25.351068829321292</v>
      </c>
    </row>
    <row r="358" spans="4:9" x14ac:dyDescent="0.3">
      <c r="D358" s="32" t="s">
        <v>451</v>
      </c>
      <c r="E358" s="33">
        <v>0.97253236293439738</v>
      </c>
      <c r="F358" s="33">
        <v>19.361583457935144</v>
      </c>
      <c r="G358" s="33">
        <v>4.5734706018464619</v>
      </c>
      <c r="H358" s="33">
        <v>1.3914026049891115</v>
      </c>
      <c r="I358" s="34">
        <v>54.154635722727448</v>
      </c>
    </row>
    <row r="359" spans="4:9" x14ac:dyDescent="0.3">
      <c r="D359" s="32" t="s">
        <v>452</v>
      </c>
      <c r="E359" s="33">
        <v>0.58391905949351419</v>
      </c>
      <c r="F359" s="33">
        <v>11.011730153936409</v>
      </c>
      <c r="G359" s="33">
        <v>4.9641609930580728</v>
      </c>
      <c r="H359" s="33">
        <v>1.5708395700433437</v>
      </c>
      <c r="I359" s="34">
        <v>58.734090103730324</v>
      </c>
    </row>
    <row r="360" spans="4:9" x14ac:dyDescent="0.3">
      <c r="D360" s="32" t="s">
        <v>453</v>
      </c>
      <c r="E360" s="33">
        <v>0.66781243246953959</v>
      </c>
      <c r="F360" s="33">
        <v>14.001077645826644</v>
      </c>
      <c r="G360" s="33">
        <v>3.7874266673259371</v>
      </c>
      <c r="H360" s="33">
        <v>1.1446616602590178</v>
      </c>
      <c r="I360" s="34">
        <v>47.224805367119991</v>
      </c>
    </row>
    <row r="361" spans="4:9" x14ac:dyDescent="0.3">
      <c r="D361" s="32" t="s">
        <v>454</v>
      </c>
      <c r="E361" s="33">
        <v>0.44189240186515288</v>
      </c>
      <c r="F361" s="33">
        <v>8.986110172630287</v>
      </c>
      <c r="G361" s="33">
        <v>3.2327057055192081</v>
      </c>
      <c r="H361" s="33">
        <v>1.0251342357374618</v>
      </c>
      <c r="I361" s="34">
        <v>37.455998069763581</v>
      </c>
    </row>
    <row r="362" spans="4:9" x14ac:dyDescent="0.3">
      <c r="D362" s="32" t="s">
        <v>455</v>
      </c>
      <c r="E362" s="33">
        <v>0.93848090319602506</v>
      </c>
      <c r="F362" s="33">
        <v>17.807614274324692</v>
      </c>
      <c r="G362" s="33">
        <v>2.2546493001293646</v>
      </c>
      <c r="H362" s="33">
        <v>0.70317646149512336</v>
      </c>
      <c r="I362" s="34">
        <v>27.08339416342605</v>
      </c>
    </row>
    <row r="363" spans="4:9" x14ac:dyDescent="0.3">
      <c r="D363" s="32" t="s">
        <v>456</v>
      </c>
      <c r="E363" s="33">
        <v>4.7827730039855298E-2</v>
      </c>
      <c r="F363" s="33">
        <v>3.7643623353145932</v>
      </c>
      <c r="G363" s="33">
        <v>2.0611156678802551</v>
      </c>
      <c r="H363" s="33">
        <v>0.71767719927916829</v>
      </c>
      <c r="I363" s="34">
        <v>25.451211117111022</v>
      </c>
    </row>
    <row r="364" spans="4:9" x14ac:dyDescent="0.3">
      <c r="D364" s="32" t="s">
        <v>457</v>
      </c>
      <c r="E364" s="33">
        <v>0.43802168940202169</v>
      </c>
      <c r="F364" s="33">
        <v>8.8113701922722747</v>
      </c>
      <c r="G364" s="33">
        <v>4.1082047903209844</v>
      </c>
      <c r="H364" s="33">
        <v>1.2387497906705001</v>
      </c>
      <c r="I364" s="34">
        <v>48.760234695420266</v>
      </c>
    </row>
    <row r="365" spans="4:9" x14ac:dyDescent="0.3">
      <c r="D365" s="32" t="s">
        <v>458</v>
      </c>
      <c r="E365" s="33">
        <v>0.38700449444516116</v>
      </c>
      <c r="F365" s="33">
        <v>6.8164977592899039</v>
      </c>
      <c r="G365" s="33">
        <v>5.5967924103566267</v>
      </c>
      <c r="H365" s="33">
        <v>1.7659027600293511</v>
      </c>
      <c r="I365" s="34">
        <v>62.601585231863488</v>
      </c>
    </row>
    <row r="366" spans="4:9" x14ac:dyDescent="0.3">
      <c r="D366" s="32" t="s">
        <v>459</v>
      </c>
      <c r="E366" s="33">
        <v>0.68009390758378951</v>
      </c>
      <c r="F366" s="33">
        <v>13.748507158410167</v>
      </c>
      <c r="G366" s="33">
        <v>3.1611327478236655</v>
      </c>
      <c r="H366" s="33">
        <v>1.025850082889681</v>
      </c>
      <c r="I366" s="34">
        <v>42.71436757191767</v>
      </c>
    </row>
    <row r="367" spans="4:9" x14ac:dyDescent="0.3">
      <c r="D367" s="32" t="s">
        <v>460</v>
      </c>
      <c r="E367" s="33">
        <v>0.3589571067250481</v>
      </c>
      <c r="F367" s="33">
        <v>6.4045268857523041</v>
      </c>
      <c r="G367" s="33">
        <v>2.3053095976387361</v>
      </c>
      <c r="H367" s="33">
        <v>0.70489491932444437</v>
      </c>
      <c r="I367" s="34">
        <v>27.797706601775445</v>
      </c>
    </row>
    <row r="368" spans="4:9" x14ac:dyDescent="0.3">
      <c r="D368" s="32" t="s">
        <v>461</v>
      </c>
      <c r="E368" s="33">
        <v>0.7344707941982731</v>
      </c>
      <c r="F368" s="33">
        <v>13.806844898547139</v>
      </c>
      <c r="G368" s="33">
        <v>5.4158314159357319</v>
      </c>
      <c r="H368" s="33">
        <v>1.653183052262583</v>
      </c>
      <c r="I368" s="34">
        <v>65.349038093706554</v>
      </c>
    </row>
    <row r="369" spans="4:9" x14ac:dyDescent="0.3">
      <c r="D369" s="32" t="s">
        <v>462</v>
      </c>
      <c r="E369" s="33">
        <v>0.82513917136520121</v>
      </c>
      <c r="F369" s="33">
        <v>16.385867535098267</v>
      </c>
      <c r="G369" s="33">
        <v>3.8490745058205595</v>
      </c>
      <c r="H369" s="33">
        <v>1.1691903003660451</v>
      </c>
      <c r="I369" s="34">
        <v>42.970775222618784</v>
      </c>
    </row>
    <row r="370" spans="4:9" x14ac:dyDescent="0.3">
      <c r="D370" s="32" t="s">
        <v>463</v>
      </c>
      <c r="E370" s="33">
        <v>0.37669921904030312</v>
      </c>
      <c r="F370" s="33">
        <v>6.4173807061127999</v>
      </c>
      <c r="G370" s="33">
        <v>1.2705243535357518</v>
      </c>
      <c r="H370" s="33">
        <v>0.38540226427960017</v>
      </c>
      <c r="I370" s="34">
        <v>22.441714272555991</v>
      </c>
    </row>
    <row r="371" spans="4:9" x14ac:dyDescent="0.3">
      <c r="D371" s="32" t="s">
        <v>464</v>
      </c>
      <c r="E371" s="33">
        <v>0.17879998694422095</v>
      </c>
      <c r="F371" s="33">
        <v>5.9102915751207838</v>
      </c>
      <c r="G371" s="33">
        <v>5.5379040661769308</v>
      </c>
      <c r="H371" s="33">
        <v>1.737931486462007</v>
      </c>
      <c r="I371" s="34">
        <v>60.892686152409645</v>
      </c>
    </row>
    <row r="372" spans="4:9" x14ac:dyDescent="0.3">
      <c r="D372" s="32" t="s">
        <v>465</v>
      </c>
      <c r="E372" s="33">
        <v>0.21762088809714486</v>
      </c>
      <c r="F372" s="33">
        <v>4.0228414587266803</v>
      </c>
      <c r="G372" s="33">
        <v>1.9354454170158044</v>
      </c>
      <c r="H372" s="33">
        <v>0.62619953967641406</v>
      </c>
      <c r="I372" s="34">
        <v>26.102007354847967</v>
      </c>
    </row>
    <row r="373" spans="4:9" x14ac:dyDescent="0.3">
      <c r="D373" s="32" t="s">
        <v>466</v>
      </c>
      <c r="E373" s="33">
        <v>0.22052784499466038</v>
      </c>
      <c r="F373" s="33">
        <v>4.6597919047648544</v>
      </c>
      <c r="G373" s="33">
        <v>4.0538882533650087</v>
      </c>
      <c r="H373" s="33">
        <v>1.3076619246723933</v>
      </c>
      <c r="I373" s="34">
        <v>46.782756062436519</v>
      </c>
    </row>
    <row r="374" spans="4:9" x14ac:dyDescent="0.3">
      <c r="D374" s="32" t="s">
        <v>467</v>
      </c>
      <c r="E374" s="33">
        <v>0.32986681705752496</v>
      </c>
      <c r="F374" s="33">
        <v>8.596612417250789</v>
      </c>
      <c r="G374" s="33">
        <v>3.1061149827578824</v>
      </c>
      <c r="H374" s="33">
        <v>0.9780273603734122</v>
      </c>
      <c r="I374" s="34">
        <v>37.861467699589788</v>
      </c>
    </row>
    <row r="375" spans="4:9" x14ac:dyDescent="0.3">
      <c r="D375" s="32" t="s">
        <v>468</v>
      </c>
      <c r="E375" s="33">
        <v>0.86884783739019156</v>
      </c>
      <c r="F375" s="33">
        <v>17.454817127592015</v>
      </c>
      <c r="G375" s="33">
        <v>6.4325778449445581</v>
      </c>
      <c r="H375" s="33">
        <v>1.9759194590782529</v>
      </c>
      <c r="I375" s="34">
        <v>72.678346427156455</v>
      </c>
    </row>
    <row r="376" spans="4:9" x14ac:dyDescent="0.3">
      <c r="D376" s="32" t="s">
        <v>469</v>
      </c>
      <c r="E376" s="33">
        <v>0.16908796632795009</v>
      </c>
      <c r="F376" s="33">
        <v>3.8345024598174753</v>
      </c>
      <c r="G376" s="33">
        <v>3.0089974660081076</v>
      </c>
      <c r="H376" s="33">
        <v>0.95689763142694106</v>
      </c>
      <c r="I376" s="34">
        <v>37.217080233890847</v>
      </c>
    </row>
    <row r="377" spans="4:9" x14ac:dyDescent="0.3">
      <c r="D377" s="32" t="s">
        <v>470</v>
      </c>
      <c r="E377" s="33">
        <v>0.28428385232874565</v>
      </c>
      <c r="F377" s="33">
        <v>4.8570536107392774</v>
      </c>
      <c r="G377" s="33">
        <v>2.0715980074312665</v>
      </c>
      <c r="H377" s="33">
        <v>0.7140962782199608</v>
      </c>
      <c r="I377" s="34">
        <v>31.761921791772409</v>
      </c>
    </row>
    <row r="378" spans="4:9" x14ac:dyDescent="0.3">
      <c r="D378" s="32" t="s">
        <v>471</v>
      </c>
      <c r="E378" s="33">
        <v>0.68770971081455601</v>
      </c>
      <c r="F378" s="33">
        <v>13.500854373910206</v>
      </c>
      <c r="G378" s="33">
        <v>4.1199198299435666</v>
      </c>
      <c r="H378" s="33">
        <v>1.2901787493517871</v>
      </c>
      <c r="I378" s="34">
        <v>52.097422042858824</v>
      </c>
    </row>
    <row r="379" spans="4:9" x14ac:dyDescent="0.3">
      <c r="D379" s="32" t="s">
        <v>472</v>
      </c>
      <c r="E379" s="33">
        <v>0.18711865158347063</v>
      </c>
      <c r="F379" s="33">
        <v>5.9201571957688746</v>
      </c>
      <c r="G379" s="33">
        <v>2.3745943103895644</v>
      </c>
      <c r="H379" s="33">
        <v>0.80079545983225908</v>
      </c>
      <c r="I379" s="34">
        <v>35.97185853089168</v>
      </c>
    </row>
    <row r="380" spans="4:9" x14ac:dyDescent="0.3">
      <c r="D380" s="32" t="s">
        <v>473</v>
      </c>
      <c r="E380" s="33">
        <v>0.79746078399957887</v>
      </c>
      <c r="F380" s="33">
        <v>15.276286606717623</v>
      </c>
      <c r="G380" s="33">
        <v>4.472135090300017</v>
      </c>
      <c r="H380" s="33">
        <v>1.440350300913281</v>
      </c>
      <c r="I380" s="34">
        <v>58.008728467462944</v>
      </c>
    </row>
    <row r="381" spans="4:9" x14ac:dyDescent="0.3">
      <c r="D381" s="32" t="s">
        <v>474</v>
      </c>
      <c r="E381" s="33">
        <v>0.73512397396782192</v>
      </c>
      <c r="F381" s="33">
        <v>14.741039783391663</v>
      </c>
      <c r="G381" s="33">
        <v>5.1342258678308044</v>
      </c>
      <c r="H381" s="33">
        <v>1.6171107463006431</v>
      </c>
      <c r="I381" s="34">
        <v>64.962159056305211</v>
      </c>
    </row>
    <row r="382" spans="4:9" x14ac:dyDescent="0.3">
      <c r="D382" s="32" t="s">
        <v>475</v>
      </c>
      <c r="E382" s="33">
        <v>0.33155077085374463</v>
      </c>
      <c r="F382" s="33">
        <v>7.6247462324116926</v>
      </c>
      <c r="G382" s="33">
        <v>4.1725669813078854</v>
      </c>
      <c r="H382" s="33">
        <v>1.2786035732851415</v>
      </c>
      <c r="I382" s="34">
        <v>53.750822675799668</v>
      </c>
    </row>
    <row r="383" spans="4:9" x14ac:dyDescent="0.3">
      <c r="D383" s="32" t="s">
        <v>476</v>
      </c>
      <c r="E383" s="33">
        <v>0.86779369123659666</v>
      </c>
      <c r="F383" s="33">
        <v>17.211159843957894</v>
      </c>
      <c r="G383" s="33">
        <v>4.6463193619760705</v>
      </c>
      <c r="H383" s="33">
        <v>1.470770075719118</v>
      </c>
      <c r="I383" s="34">
        <v>60.18070092675508</v>
      </c>
    </row>
    <row r="384" spans="4:9" x14ac:dyDescent="0.3">
      <c r="D384" s="32" t="s">
        <v>477</v>
      </c>
      <c r="E384" s="33">
        <v>8.7917962482354728E-2</v>
      </c>
      <c r="F384" s="33">
        <v>3.4439930704107962</v>
      </c>
      <c r="G384" s="33">
        <v>4.923665841861057</v>
      </c>
      <c r="H384" s="33">
        <v>1.5173150903469363</v>
      </c>
      <c r="I384" s="34">
        <v>61.631183159116311</v>
      </c>
    </row>
    <row r="385" spans="4:9" x14ac:dyDescent="0.3">
      <c r="D385" s="32" t="s">
        <v>478</v>
      </c>
      <c r="E385" s="33">
        <v>0.67738180821878347</v>
      </c>
      <c r="F385" s="33">
        <v>13.20461401771955</v>
      </c>
      <c r="G385" s="33">
        <v>3.5317066249220561</v>
      </c>
      <c r="H385" s="33">
        <v>1.0997387286523683</v>
      </c>
      <c r="I385" s="34">
        <v>47.026227344585251</v>
      </c>
    </row>
    <row r="386" spans="4:9" x14ac:dyDescent="0.3">
      <c r="D386" s="32" t="s">
        <v>479</v>
      </c>
      <c r="E386" s="33">
        <v>0.59221442412431791</v>
      </c>
      <c r="F386" s="33">
        <v>11.116828598896038</v>
      </c>
      <c r="G386" s="33">
        <v>1.3581716463825515</v>
      </c>
      <c r="H386" s="33">
        <v>0.46945271548216788</v>
      </c>
      <c r="I386" s="34">
        <v>24.292630262682266</v>
      </c>
    </row>
    <row r="387" spans="4:9" x14ac:dyDescent="0.3">
      <c r="D387" s="32" t="s">
        <v>480</v>
      </c>
      <c r="E387" s="33">
        <v>0.14307366708566116</v>
      </c>
      <c r="F387" s="33">
        <v>2.9287327793800255</v>
      </c>
      <c r="G387" s="33">
        <v>2.72151890060361</v>
      </c>
      <c r="H387" s="33">
        <v>0.87934598546649656</v>
      </c>
      <c r="I387" s="34">
        <v>32.509001470550551</v>
      </c>
    </row>
    <row r="388" spans="4:9" x14ac:dyDescent="0.3">
      <c r="D388" s="32" t="s">
        <v>481</v>
      </c>
      <c r="E388" s="33">
        <v>0.24138169354022732</v>
      </c>
      <c r="F388" s="33">
        <v>4.753212212706087</v>
      </c>
      <c r="G388" s="33">
        <v>4.1941161121125603</v>
      </c>
      <c r="H388" s="33">
        <v>1.2771855546414386</v>
      </c>
      <c r="I388" s="34">
        <v>52.07550571932552</v>
      </c>
    </row>
    <row r="389" spans="4:9" x14ac:dyDescent="0.3">
      <c r="D389" s="32" t="s">
        <v>482</v>
      </c>
      <c r="E389" s="33">
        <v>0.51849503185270152</v>
      </c>
      <c r="F389" s="33">
        <v>9.8944813615106781</v>
      </c>
      <c r="G389" s="33">
        <v>5.0720420750637185</v>
      </c>
      <c r="H389" s="33">
        <v>1.5356659506057988</v>
      </c>
      <c r="I389" s="34">
        <v>56.575041603724301</v>
      </c>
    </row>
    <row r="390" spans="4:9" x14ac:dyDescent="0.3">
      <c r="D390" s="32" t="s">
        <v>483</v>
      </c>
      <c r="E390" s="33">
        <v>0.63321653222073104</v>
      </c>
      <c r="F390" s="33">
        <v>13.418887750974735</v>
      </c>
      <c r="G390" s="33">
        <v>2.0682807861248382</v>
      </c>
      <c r="H390" s="33">
        <v>0.71964547015737823</v>
      </c>
      <c r="I390" s="34">
        <v>26.007484281621533</v>
      </c>
    </row>
    <row r="391" spans="4:9" x14ac:dyDescent="0.3">
      <c r="D391" s="32" t="s">
        <v>484</v>
      </c>
      <c r="E391" s="33">
        <v>0.63788465406649042</v>
      </c>
      <c r="F391" s="33">
        <v>11.24681196696106</v>
      </c>
      <c r="G391" s="33">
        <v>2.895323621910924</v>
      </c>
      <c r="H391" s="33">
        <v>0.95743064677412115</v>
      </c>
      <c r="I391" s="34">
        <v>38.272368870472349</v>
      </c>
    </row>
    <row r="392" spans="4:9" x14ac:dyDescent="0.3">
      <c r="D392" s="32" t="s">
        <v>485</v>
      </c>
      <c r="E392" s="33">
        <v>0.25456028232834371</v>
      </c>
      <c r="F392" s="33">
        <v>4.8312276549646374</v>
      </c>
      <c r="G392" s="33">
        <v>1.1775225425355857</v>
      </c>
      <c r="H392" s="33">
        <v>0.39049317909728865</v>
      </c>
      <c r="I392" s="34">
        <v>18.861839313382291</v>
      </c>
    </row>
    <row r="393" spans="4:9" x14ac:dyDescent="0.3">
      <c r="D393" s="32" t="s">
        <v>486</v>
      </c>
      <c r="E393" s="33">
        <v>0.67819143053400732</v>
      </c>
      <c r="F393" s="33">
        <v>11.548401679296823</v>
      </c>
      <c r="G393" s="33">
        <v>1.1667803117339401</v>
      </c>
      <c r="H393" s="33">
        <v>0.42836231773045269</v>
      </c>
      <c r="I393" s="34">
        <v>16.320480156401949</v>
      </c>
    </row>
    <row r="394" spans="4:9" x14ac:dyDescent="0.3">
      <c r="D394" s="32" t="s">
        <v>487</v>
      </c>
      <c r="E394" s="33">
        <v>0.14723447630238939</v>
      </c>
      <c r="F394" s="33">
        <v>3.8801992774663683</v>
      </c>
      <c r="G394" s="33">
        <v>3.3604542713694627</v>
      </c>
      <c r="H394" s="33">
        <v>1.0526824711207963</v>
      </c>
      <c r="I394" s="34">
        <v>43.261703998412393</v>
      </c>
    </row>
    <row r="395" spans="4:9" x14ac:dyDescent="0.3">
      <c r="D395" s="32" t="s">
        <v>488</v>
      </c>
      <c r="E395" s="33">
        <v>0.65404932253409309</v>
      </c>
      <c r="F395" s="33">
        <v>12.315489232432409</v>
      </c>
      <c r="G395" s="33">
        <v>3.8146733646197508</v>
      </c>
      <c r="H395" s="33">
        <v>1.1740735367207393</v>
      </c>
      <c r="I395" s="34">
        <v>43.101311260054381</v>
      </c>
    </row>
    <row r="396" spans="4:9" x14ac:dyDescent="0.3">
      <c r="D396" s="32" t="s">
        <v>489</v>
      </c>
      <c r="E396" s="33">
        <v>0.86193531012409164</v>
      </c>
      <c r="F396" s="33">
        <v>16.050732694589989</v>
      </c>
      <c r="G396" s="33">
        <v>4.7523965490845441</v>
      </c>
      <c r="H396" s="33">
        <v>1.5217475255273256</v>
      </c>
      <c r="I396" s="34">
        <v>56.859876435860407</v>
      </c>
    </row>
    <row r="397" spans="4:9" x14ac:dyDescent="0.3">
      <c r="D397" s="32" t="s">
        <v>490</v>
      </c>
      <c r="E397" s="33">
        <v>0.97670122593799635</v>
      </c>
      <c r="F397" s="33">
        <v>16.644433921667964</v>
      </c>
      <c r="G397" s="33">
        <v>2.016252970415898</v>
      </c>
      <c r="H397" s="33">
        <v>0.61275956583561719</v>
      </c>
      <c r="I397" s="34">
        <v>22.679906816937564</v>
      </c>
    </row>
    <row r="398" spans="4:9" x14ac:dyDescent="0.3">
      <c r="D398" s="32" t="s">
        <v>491</v>
      </c>
      <c r="E398" s="33">
        <v>0.57473578459585228</v>
      </c>
      <c r="F398" s="33">
        <v>11.318228207271032</v>
      </c>
      <c r="G398" s="33">
        <v>2.8478716061968479</v>
      </c>
      <c r="H398" s="33">
        <v>0.95242707463721643</v>
      </c>
      <c r="I398" s="34">
        <v>38.765337504435493</v>
      </c>
    </row>
    <row r="399" spans="4:9" x14ac:dyDescent="0.3">
      <c r="D399" s="32" t="s">
        <v>492</v>
      </c>
      <c r="E399" s="33">
        <v>0.89962555008527323</v>
      </c>
      <c r="F399" s="33">
        <v>18.191230465707715</v>
      </c>
      <c r="G399" s="33">
        <v>5.8917644884206286</v>
      </c>
      <c r="H399" s="33">
        <v>1.7805832579570091</v>
      </c>
      <c r="I399" s="34">
        <v>68.787635773076545</v>
      </c>
    </row>
    <row r="400" spans="4:9" x14ac:dyDescent="0.3">
      <c r="D400" s="32" t="s">
        <v>493</v>
      </c>
      <c r="E400" s="33">
        <v>0.81650015438902224</v>
      </c>
      <c r="F400" s="33">
        <v>14.062509665525994</v>
      </c>
      <c r="G400" s="33">
        <v>3.8757816609647113</v>
      </c>
      <c r="H400" s="33">
        <v>1.2377568144339488</v>
      </c>
      <c r="I400" s="34">
        <v>51.646795295102187</v>
      </c>
    </row>
    <row r="401" spans="4:9" x14ac:dyDescent="0.3">
      <c r="D401" s="32" t="s">
        <v>494</v>
      </c>
      <c r="E401" s="33">
        <v>0.28574706842443098</v>
      </c>
      <c r="F401" s="33">
        <v>6.3688340372533112</v>
      </c>
      <c r="G401" s="33">
        <v>2.4845997646427751</v>
      </c>
      <c r="H401" s="33">
        <v>0.76120260406237883</v>
      </c>
      <c r="I401" s="34">
        <v>34.013171032014156</v>
      </c>
    </row>
    <row r="402" spans="4:9" x14ac:dyDescent="0.3">
      <c r="D402" s="32" t="s">
        <v>495</v>
      </c>
      <c r="E402" s="33">
        <v>0.5457337435674261</v>
      </c>
      <c r="F402" s="33">
        <v>10.587642550628077</v>
      </c>
      <c r="G402" s="33">
        <v>1.9873402757535545</v>
      </c>
      <c r="H402" s="33">
        <v>0.63545903647622881</v>
      </c>
      <c r="I402" s="34">
        <v>27.595727286932874</v>
      </c>
    </row>
    <row r="403" spans="4:9" x14ac:dyDescent="0.3">
      <c r="D403" s="32" t="s">
        <v>496</v>
      </c>
      <c r="E403" s="33">
        <v>0.71420775635159295</v>
      </c>
      <c r="F403" s="33">
        <v>13.563617382989731</v>
      </c>
      <c r="G403" s="33">
        <v>3.7287765654593392</v>
      </c>
      <c r="H403" s="33">
        <v>1.1393290695315585</v>
      </c>
      <c r="I403" s="34">
        <v>48.035738424688596</v>
      </c>
    </row>
    <row r="404" spans="4:9" x14ac:dyDescent="0.3">
      <c r="D404" s="32" t="s">
        <v>497</v>
      </c>
      <c r="E404" s="33">
        <v>0.71200726588244967</v>
      </c>
      <c r="F404" s="33">
        <v>12.609124429899541</v>
      </c>
      <c r="G404" s="33">
        <v>4.2514882859205203</v>
      </c>
      <c r="H404" s="33">
        <v>1.3235897002792532</v>
      </c>
      <c r="I404" s="34">
        <v>51.368339095179444</v>
      </c>
    </row>
    <row r="405" spans="4:9" x14ac:dyDescent="0.3">
      <c r="D405" s="32" t="s">
        <v>498</v>
      </c>
      <c r="E405" s="33">
        <v>0.24161853583444182</v>
      </c>
      <c r="F405" s="33">
        <v>6.6427722115334467</v>
      </c>
      <c r="G405" s="33">
        <v>0.71384117008119019</v>
      </c>
      <c r="H405" s="33">
        <v>0.2564498519666088</v>
      </c>
      <c r="I405" s="34">
        <v>14.87717384824893</v>
      </c>
    </row>
    <row r="406" spans="4:9" x14ac:dyDescent="0.3">
      <c r="D406" s="32" t="s">
        <v>499</v>
      </c>
      <c r="E406" s="33">
        <v>0.37041301929118275</v>
      </c>
      <c r="F406" s="33">
        <v>6.9419073936164075</v>
      </c>
      <c r="G406" s="33">
        <v>3.8951518333320734</v>
      </c>
      <c r="H406" s="33">
        <v>1.2627679968566663</v>
      </c>
      <c r="I406" s="34">
        <v>48.604431431075739</v>
      </c>
    </row>
    <row r="407" spans="4:9" x14ac:dyDescent="0.3">
      <c r="D407" s="32" t="s">
        <v>500</v>
      </c>
      <c r="E407" s="33">
        <v>0.67144191314709634</v>
      </c>
      <c r="F407" s="33">
        <v>14.017914173486879</v>
      </c>
      <c r="G407" s="33">
        <v>4.0805103173915693</v>
      </c>
      <c r="H407" s="33">
        <v>1.285998239771224</v>
      </c>
      <c r="I407" s="34">
        <v>51.458838927114982</v>
      </c>
    </row>
    <row r="408" spans="4:9" x14ac:dyDescent="0.3">
      <c r="D408" s="32" t="s">
        <v>501</v>
      </c>
      <c r="E408" s="33">
        <v>0.48931150514706356</v>
      </c>
      <c r="F408" s="33">
        <v>8.8153927036981798</v>
      </c>
      <c r="G408" s="33">
        <v>3.8161667947225935</v>
      </c>
      <c r="H408" s="33">
        <v>1.2406817201182863</v>
      </c>
      <c r="I408" s="34">
        <v>50.938765595129453</v>
      </c>
    </row>
    <row r="409" spans="4:9" x14ac:dyDescent="0.3">
      <c r="D409" s="32" t="s">
        <v>502</v>
      </c>
      <c r="E409" s="33">
        <v>0.92475901545189543</v>
      </c>
      <c r="F409" s="33">
        <v>17.433506719423335</v>
      </c>
      <c r="G409" s="33">
        <v>2.513173731868374</v>
      </c>
      <c r="H409" s="33">
        <v>0.83912279444563687</v>
      </c>
      <c r="I409" s="34">
        <v>35.310210157242388</v>
      </c>
    </row>
    <row r="410" spans="4:9" x14ac:dyDescent="0.3">
      <c r="D410" s="32" t="s">
        <v>503</v>
      </c>
      <c r="E410" s="33">
        <v>0.73113189776405285</v>
      </c>
      <c r="F410" s="33">
        <v>12.443597607140482</v>
      </c>
      <c r="G410" s="33">
        <v>4.8747045337558745</v>
      </c>
      <c r="H410" s="33">
        <v>1.5351809631903617</v>
      </c>
      <c r="I410" s="34">
        <v>54.081286644711987</v>
      </c>
    </row>
    <row r="411" spans="4:9" x14ac:dyDescent="0.3">
      <c r="D411" s="32" t="s">
        <v>504</v>
      </c>
      <c r="E411" s="33">
        <v>0.45298743391984364</v>
      </c>
      <c r="F411" s="33">
        <v>10.124003392092217</v>
      </c>
      <c r="G411" s="33">
        <v>3.5240305426746712</v>
      </c>
      <c r="H411" s="33">
        <v>1.0865876729567829</v>
      </c>
      <c r="I411" s="34">
        <v>40.893621070591955</v>
      </c>
    </row>
    <row r="412" spans="4:9" x14ac:dyDescent="0.3">
      <c r="D412" s="32" t="s">
        <v>505</v>
      </c>
      <c r="E412" s="33">
        <v>0.96354065349277995</v>
      </c>
      <c r="F412" s="33">
        <v>17.828415001091926</v>
      </c>
      <c r="G412" s="33">
        <v>4.1488898239149874</v>
      </c>
      <c r="H412" s="33">
        <v>1.2859833557432923</v>
      </c>
      <c r="I412" s="34">
        <v>52.855297533957348</v>
      </c>
    </row>
    <row r="413" spans="4:9" x14ac:dyDescent="0.3">
      <c r="D413" s="32" t="s">
        <v>506</v>
      </c>
      <c r="E413" s="33">
        <v>0.20553340353946981</v>
      </c>
      <c r="F413" s="33">
        <v>4.1340959349385233</v>
      </c>
      <c r="G413" s="33">
        <v>4.5934291852422762</v>
      </c>
      <c r="H413" s="33">
        <v>1.3914786573176809</v>
      </c>
      <c r="I413" s="34">
        <v>53.675912292225128</v>
      </c>
    </row>
    <row r="414" spans="4:9" x14ac:dyDescent="0.3">
      <c r="D414" s="32" t="s">
        <v>507</v>
      </c>
      <c r="E414" s="33">
        <v>7.3600279935829738E-2</v>
      </c>
      <c r="F414" s="33">
        <v>2.0492100328449023</v>
      </c>
      <c r="G414" s="33">
        <v>3.315869173215829</v>
      </c>
      <c r="H414" s="33">
        <v>1.0929621125356073</v>
      </c>
      <c r="I414" s="34">
        <v>41.582699682272882</v>
      </c>
    </row>
    <row r="415" spans="4:9" x14ac:dyDescent="0.3">
      <c r="D415" s="32" t="s">
        <v>508</v>
      </c>
      <c r="E415" s="33">
        <v>5.3895312697488595E-2</v>
      </c>
      <c r="F415" s="33">
        <v>2.2154055265402812</v>
      </c>
      <c r="G415" s="33">
        <v>4.6933028103262764</v>
      </c>
      <c r="H415" s="33">
        <v>1.4856776521471893</v>
      </c>
      <c r="I415" s="34">
        <v>52.515216216758589</v>
      </c>
    </row>
    <row r="416" spans="4:9" x14ac:dyDescent="0.3">
      <c r="D416" s="32" t="s">
        <v>509</v>
      </c>
      <c r="E416" s="33">
        <v>0.60633002495612387</v>
      </c>
      <c r="F416" s="33">
        <v>11.636673093782557</v>
      </c>
      <c r="G416" s="33">
        <v>1.4507786335581174</v>
      </c>
      <c r="H416" s="33">
        <v>0.48333659823909997</v>
      </c>
      <c r="I416" s="34">
        <v>20.911865791670223</v>
      </c>
    </row>
    <row r="417" spans="4:9" x14ac:dyDescent="0.3">
      <c r="D417" s="32" t="s">
        <v>510</v>
      </c>
      <c r="E417" s="33">
        <v>0.75241212148526992</v>
      </c>
      <c r="F417" s="33">
        <v>14.195135769688331</v>
      </c>
      <c r="G417" s="33">
        <v>5.0795657728961601</v>
      </c>
      <c r="H417" s="33">
        <v>1.5430367813996786</v>
      </c>
      <c r="I417" s="34">
        <v>57.331550302070475</v>
      </c>
    </row>
    <row r="418" spans="4:9" x14ac:dyDescent="0.3">
      <c r="D418" s="32" t="s">
        <v>511</v>
      </c>
      <c r="E418" s="33">
        <v>0.28965050694629157</v>
      </c>
      <c r="F418" s="33">
        <v>5.2991899959587956</v>
      </c>
      <c r="G418" s="33">
        <v>3.9503916940113784</v>
      </c>
      <c r="H418" s="33">
        <v>1.2685744443509646</v>
      </c>
      <c r="I418" s="34">
        <v>46.478974304580255</v>
      </c>
    </row>
    <row r="419" spans="4:9" x14ac:dyDescent="0.3">
      <c r="D419" s="32" t="s">
        <v>512</v>
      </c>
      <c r="E419" s="33">
        <v>0.39517817512780806</v>
      </c>
      <c r="F419" s="33">
        <v>8.1836294148692907</v>
      </c>
      <c r="G419" s="33">
        <v>4.4304995518158368</v>
      </c>
      <c r="H419" s="33">
        <v>1.4086825890875907</v>
      </c>
      <c r="I419" s="34">
        <v>49.484728477674238</v>
      </c>
    </row>
    <row r="420" spans="4:9" x14ac:dyDescent="0.3">
      <c r="D420" s="32" t="s">
        <v>513</v>
      </c>
      <c r="E420" s="33">
        <v>0.55169433443849658</v>
      </c>
      <c r="F420" s="33">
        <v>10.017569303831465</v>
      </c>
      <c r="G420" s="33">
        <v>3.7187747046368864</v>
      </c>
      <c r="H420" s="33">
        <v>1.1385685094234483</v>
      </c>
      <c r="I420" s="34">
        <v>42.883549506859914</v>
      </c>
    </row>
    <row r="421" spans="4:9" x14ac:dyDescent="0.3">
      <c r="D421" s="32" t="s">
        <v>514</v>
      </c>
      <c r="E421" s="33">
        <v>0.25553624102654982</v>
      </c>
      <c r="F421" s="33">
        <v>5.2950393156231277</v>
      </c>
      <c r="G421" s="33">
        <v>1.0488675201589559</v>
      </c>
      <c r="H421" s="33">
        <v>0.36758539078265184</v>
      </c>
      <c r="I421" s="34">
        <v>19.805393827027185</v>
      </c>
    </row>
    <row r="422" spans="4:9" x14ac:dyDescent="0.3">
      <c r="D422" s="32" t="s">
        <v>515</v>
      </c>
      <c r="E422" s="33">
        <v>0.55752712019300366</v>
      </c>
      <c r="F422" s="33">
        <v>12.300121317848621</v>
      </c>
      <c r="G422" s="33">
        <v>4.9188298952590408</v>
      </c>
      <c r="H422" s="33">
        <v>1.5053677975266593</v>
      </c>
      <c r="I422" s="34">
        <v>55.995016079149103</v>
      </c>
    </row>
    <row r="423" spans="4:9" x14ac:dyDescent="0.3">
      <c r="D423" s="32" t="s">
        <v>516</v>
      </c>
      <c r="E423" s="33">
        <v>0.8383537231176712</v>
      </c>
      <c r="F423" s="33">
        <v>14.966071222214989</v>
      </c>
      <c r="G423" s="33">
        <v>5.4990319448383191</v>
      </c>
      <c r="H423" s="33">
        <v>1.6750691014270056</v>
      </c>
      <c r="I423" s="34">
        <v>66.117690404050705</v>
      </c>
    </row>
    <row r="424" spans="4:9" x14ac:dyDescent="0.3">
      <c r="D424" s="32" t="s">
        <v>517</v>
      </c>
      <c r="E424" s="33">
        <v>0.83089779559422761</v>
      </c>
      <c r="F424" s="33">
        <v>14.838698752151904</v>
      </c>
      <c r="G424" s="33">
        <v>5.1547412740694956</v>
      </c>
      <c r="H424" s="33">
        <v>1.6414648228518289</v>
      </c>
      <c r="I424" s="34">
        <v>62.814504635908527</v>
      </c>
    </row>
    <row r="425" spans="4:9" x14ac:dyDescent="0.3">
      <c r="D425" s="32" t="s">
        <v>518</v>
      </c>
      <c r="E425" s="33">
        <v>0.1719777782039813</v>
      </c>
      <c r="F425" s="33">
        <v>4.9167817279040325</v>
      </c>
      <c r="G425" s="33">
        <v>2.6301096252621341</v>
      </c>
      <c r="H425" s="33">
        <v>0.85919048906843265</v>
      </c>
      <c r="I425" s="34">
        <v>31.090962809238086</v>
      </c>
    </row>
    <row r="426" spans="4:9" x14ac:dyDescent="0.3">
      <c r="D426" s="32" t="s">
        <v>535</v>
      </c>
      <c r="E426" s="33">
        <v>0.9642447769916167</v>
      </c>
      <c r="F426" s="33">
        <v>16.568573776609224</v>
      </c>
      <c r="G426" s="33">
        <v>1.8400595319003239</v>
      </c>
      <c r="H426" s="33">
        <v>0.62388172618455973</v>
      </c>
      <c r="I426" s="34">
        <v>28.041200265694375</v>
      </c>
    </row>
    <row r="427" spans="4:9" x14ac:dyDescent="0.3">
      <c r="D427" s="32" t="s">
        <v>536</v>
      </c>
      <c r="E427" s="33">
        <v>0.71589804653367084</v>
      </c>
      <c r="F427" s="33">
        <v>13.953935418869991</v>
      </c>
      <c r="G427" s="33">
        <v>5.4486917081242385</v>
      </c>
      <c r="H427" s="33">
        <v>1.6984956014986363</v>
      </c>
      <c r="I427" s="34">
        <v>65.863528724074129</v>
      </c>
    </row>
    <row r="428" spans="4:9" x14ac:dyDescent="0.3">
      <c r="D428" s="32" t="s">
        <v>537</v>
      </c>
      <c r="E428" s="33">
        <v>0.31936730538708713</v>
      </c>
      <c r="F428" s="33">
        <v>6.8193415218134632</v>
      </c>
      <c r="G428" s="33">
        <v>3.489548854988636</v>
      </c>
      <c r="H428" s="33">
        <v>1.136120690362366</v>
      </c>
      <c r="I428" s="34">
        <v>44.127767312694587</v>
      </c>
    </row>
    <row r="429" spans="4:9" x14ac:dyDescent="0.3">
      <c r="D429" s="32" t="s">
        <v>538</v>
      </c>
      <c r="E429" s="33">
        <v>0.11918521096782775</v>
      </c>
      <c r="F429" s="33">
        <v>3.0669474069565119</v>
      </c>
      <c r="G429" s="33">
        <v>0.65442423049280629</v>
      </c>
      <c r="H429" s="33">
        <v>0.26754495299675657</v>
      </c>
      <c r="I429" s="34">
        <v>17.151518630031411</v>
      </c>
    </row>
    <row r="430" spans="4:9" x14ac:dyDescent="0.3">
      <c r="D430" s="32" t="s">
        <v>539</v>
      </c>
      <c r="E430" s="33">
        <v>9.3522495364524394E-2</v>
      </c>
      <c r="F430" s="33">
        <v>4.1303303543240126</v>
      </c>
      <c r="G430" s="33">
        <v>0.86602824245846466</v>
      </c>
      <c r="H430" s="33">
        <v>0.3341731935578558</v>
      </c>
      <c r="I430" s="34">
        <v>12.524548750642547</v>
      </c>
    </row>
    <row r="431" spans="4:9" x14ac:dyDescent="0.3">
      <c r="D431" s="32" t="s">
        <v>540</v>
      </c>
      <c r="E431" s="33">
        <v>8.3099978353646797E-3</v>
      </c>
      <c r="F431" s="33">
        <v>2.1968548646417023</v>
      </c>
      <c r="G431" s="33">
        <v>1.2542014191530555</v>
      </c>
      <c r="H431" s="33">
        <v>0.40548045702104535</v>
      </c>
      <c r="I431" s="34">
        <v>16.191731519338607</v>
      </c>
    </row>
    <row r="432" spans="4:9" x14ac:dyDescent="0.3">
      <c r="D432" s="32" t="s">
        <v>541</v>
      </c>
      <c r="E432" s="33">
        <v>0.38669918897697686</v>
      </c>
      <c r="F432" s="33">
        <v>8.7185581581635017</v>
      </c>
      <c r="G432" s="33">
        <v>5.6224601520151563</v>
      </c>
      <c r="H432" s="33">
        <v>1.7502591212250231</v>
      </c>
      <c r="I432" s="34">
        <v>62.219078719442713</v>
      </c>
    </row>
    <row r="433" spans="4:9" x14ac:dyDescent="0.3">
      <c r="D433" s="32" t="s">
        <v>542</v>
      </c>
      <c r="E433" s="33">
        <v>0.51595151163493691</v>
      </c>
      <c r="F433" s="33">
        <v>9.3724371016708883</v>
      </c>
      <c r="G433" s="33">
        <v>1.2128014184300202</v>
      </c>
      <c r="H433" s="33">
        <v>0.43421989101531944</v>
      </c>
      <c r="I433" s="34">
        <v>21.955102588204063</v>
      </c>
    </row>
    <row r="434" spans="4:9" x14ac:dyDescent="0.3">
      <c r="D434" s="32" t="s">
        <v>543</v>
      </c>
      <c r="E434" s="33">
        <v>0.61635409758337634</v>
      </c>
      <c r="F434" s="33">
        <v>13.392578004735645</v>
      </c>
      <c r="G434" s="33">
        <v>4.4808126300476472</v>
      </c>
      <c r="H434" s="33">
        <v>1.3895445913772857</v>
      </c>
      <c r="I434" s="34">
        <v>56.350027712527364</v>
      </c>
    </row>
    <row r="435" spans="4:9" x14ac:dyDescent="0.3">
      <c r="D435" s="32" t="s">
        <v>544</v>
      </c>
      <c r="E435" s="33">
        <v>0.27363138107016161</v>
      </c>
      <c r="F435" s="33">
        <v>7.139043400602084</v>
      </c>
      <c r="G435" s="33">
        <v>2.2433845278571729</v>
      </c>
      <c r="H435" s="33">
        <v>0.75178466399768873</v>
      </c>
      <c r="I435" s="34">
        <v>32.453191729329177</v>
      </c>
    </row>
    <row r="436" spans="4:9" x14ac:dyDescent="0.3">
      <c r="D436" s="32" t="s">
        <v>545</v>
      </c>
      <c r="E436" s="33">
        <v>0.24316464647570579</v>
      </c>
      <c r="F436" s="33">
        <v>5.0661683884265605</v>
      </c>
      <c r="G436" s="33">
        <v>4.8891483374401412</v>
      </c>
      <c r="H436" s="33">
        <v>1.5569036399128338</v>
      </c>
      <c r="I436" s="34">
        <v>54.74956153971668</v>
      </c>
    </row>
    <row r="437" spans="4:9" x14ac:dyDescent="0.3">
      <c r="D437" s="32" t="s">
        <v>546</v>
      </c>
      <c r="E437" s="33">
        <v>0.96229051077841965</v>
      </c>
      <c r="F437" s="33">
        <v>19.144037669892086</v>
      </c>
      <c r="G437" s="33">
        <v>4.2612417902534379</v>
      </c>
      <c r="H437" s="33">
        <v>1.3335015708052536</v>
      </c>
      <c r="I437" s="34">
        <v>47.759423321787715</v>
      </c>
    </row>
    <row r="438" spans="4:9" x14ac:dyDescent="0.3">
      <c r="D438" s="32" t="s">
        <v>547</v>
      </c>
      <c r="E438" s="33">
        <v>9.0735044344186555E-2</v>
      </c>
      <c r="F438" s="33">
        <v>3.4170876679170057</v>
      </c>
      <c r="G438" s="33">
        <v>1.1098801035727766</v>
      </c>
      <c r="H438" s="33">
        <v>0.39922072611502579</v>
      </c>
      <c r="I438" s="34">
        <v>21.422189171621447</v>
      </c>
    </row>
    <row r="439" spans="4:9" x14ac:dyDescent="0.3">
      <c r="D439" s="32" t="s">
        <v>548</v>
      </c>
      <c r="E439" s="33">
        <v>4.429334908246374E-2</v>
      </c>
      <c r="F439" s="33">
        <v>1.5857660822788995</v>
      </c>
      <c r="G439" s="33">
        <v>2.2525227693089405</v>
      </c>
      <c r="H439" s="33">
        <v>0.76514305642981517</v>
      </c>
      <c r="I439" s="34">
        <v>28.20075059866501</v>
      </c>
    </row>
    <row r="440" spans="4:9" x14ac:dyDescent="0.3">
      <c r="D440" s="32" t="s">
        <v>549</v>
      </c>
      <c r="E440" s="33">
        <v>0.20156615976293035</v>
      </c>
      <c r="F440" s="33">
        <v>4.9472110740504629</v>
      </c>
      <c r="G440" s="33">
        <v>0.98067012377781504</v>
      </c>
      <c r="H440" s="33">
        <v>0.37148876112303664</v>
      </c>
      <c r="I440" s="34">
        <v>20.082288170598058</v>
      </c>
    </row>
    <row r="441" spans="4:9" x14ac:dyDescent="0.3">
      <c r="D441" s="32" t="s">
        <v>550</v>
      </c>
      <c r="E441" s="33">
        <v>0.74976125086944578</v>
      </c>
      <c r="F441" s="33">
        <v>14.251721651365202</v>
      </c>
      <c r="G441" s="33">
        <v>3.771091747442429</v>
      </c>
      <c r="H441" s="33">
        <v>1.1428051144255678</v>
      </c>
      <c r="I441" s="34">
        <v>46.469722973979017</v>
      </c>
    </row>
    <row r="442" spans="4:9" x14ac:dyDescent="0.3">
      <c r="D442" s="32" t="s">
        <v>551</v>
      </c>
      <c r="E442" s="33">
        <v>6.9520359815278709E-2</v>
      </c>
      <c r="F442" s="33">
        <v>2.187178679982245</v>
      </c>
      <c r="G442" s="33">
        <v>2.575283480166648</v>
      </c>
      <c r="H442" s="33">
        <v>0.81007450954719995</v>
      </c>
      <c r="I442" s="34">
        <v>32.742229588124196</v>
      </c>
    </row>
    <row r="443" spans="4:9" x14ac:dyDescent="0.3">
      <c r="D443" s="32" t="s">
        <v>552</v>
      </c>
      <c r="E443" s="33">
        <v>0.18413102469099374</v>
      </c>
      <c r="F443" s="33">
        <v>3.8902324023295876</v>
      </c>
      <c r="G443" s="33">
        <v>3.58016525600546</v>
      </c>
      <c r="H443" s="33">
        <v>1.0747229195139911</v>
      </c>
      <c r="I443" s="34">
        <v>44.408775241162928</v>
      </c>
    </row>
    <row r="444" spans="4:9" x14ac:dyDescent="0.3">
      <c r="D444" s="32" t="s">
        <v>553</v>
      </c>
      <c r="E444" s="33">
        <v>0.79527128278296333</v>
      </c>
      <c r="F444" s="33">
        <v>14.98057583566305</v>
      </c>
      <c r="G444" s="33">
        <v>6.2836082267951374</v>
      </c>
      <c r="H444" s="33">
        <v>1.9776641115002271</v>
      </c>
      <c r="I444" s="34">
        <v>70.765527967027495</v>
      </c>
    </row>
    <row r="445" spans="4:9" x14ac:dyDescent="0.3">
      <c r="D445" s="32" t="s">
        <v>554</v>
      </c>
      <c r="E445" s="33">
        <v>0.83646593692904725</v>
      </c>
      <c r="F445" s="33">
        <v>16.325078800955758</v>
      </c>
      <c r="G445" s="33">
        <v>4.6515255758052803</v>
      </c>
      <c r="H445" s="33">
        <v>1.4430590167992741</v>
      </c>
      <c r="I445" s="34">
        <v>56.874903495170798</v>
      </c>
    </row>
    <row r="446" spans="4:9" x14ac:dyDescent="0.3">
      <c r="D446" s="32" t="s">
        <v>555</v>
      </c>
      <c r="E446" s="33">
        <v>0.8613523615472225</v>
      </c>
      <c r="F446" s="33">
        <v>17.408816385544359</v>
      </c>
      <c r="G446" s="33">
        <v>4.3989107068614564</v>
      </c>
      <c r="H446" s="33">
        <v>1.3548375903839229</v>
      </c>
      <c r="I446" s="34">
        <v>56.181020429815248</v>
      </c>
    </row>
    <row r="447" spans="4:9" x14ac:dyDescent="0.3">
      <c r="D447" s="32" t="s">
        <v>556</v>
      </c>
      <c r="E447" s="33">
        <v>0.29522649977509552</v>
      </c>
      <c r="F447" s="33">
        <v>7.0947865421870802</v>
      </c>
      <c r="G447" s="33">
        <v>2.052047306334448</v>
      </c>
      <c r="H447" s="33">
        <v>0.69288440861987266</v>
      </c>
      <c r="I447" s="34">
        <v>31.778018113781794</v>
      </c>
    </row>
    <row r="448" spans="4:9" x14ac:dyDescent="0.3">
      <c r="D448" s="32" t="s">
        <v>557</v>
      </c>
      <c r="E448" s="33">
        <v>6.7898888925422396E-2</v>
      </c>
      <c r="F448" s="33">
        <v>3.1977888643427894</v>
      </c>
      <c r="G448" s="33">
        <v>2.4032270795244663</v>
      </c>
      <c r="H448" s="33">
        <v>0.78055647568759567</v>
      </c>
      <c r="I448" s="34">
        <v>35.848214893374603</v>
      </c>
    </row>
    <row r="449" spans="4:9" x14ac:dyDescent="0.3">
      <c r="D449" s="32" t="s">
        <v>558</v>
      </c>
      <c r="E449" s="33">
        <v>0.31064949741801473</v>
      </c>
      <c r="F449" s="33">
        <v>7.7993679858812994</v>
      </c>
      <c r="G449" s="33">
        <v>3.1068962443403914</v>
      </c>
      <c r="H449" s="33">
        <v>0.95769767675020379</v>
      </c>
      <c r="I449" s="34">
        <v>39.765228197294633</v>
      </c>
    </row>
    <row r="450" spans="4:9" x14ac:dyDescent="0.3">
      <c r="D450" s="32" t="s">
        <v>559</v>
      </c>
      <c r="E450" s="33">
        <v>0.49548648941878692</v>
      </c>
      <c r="F450" s="33">
        <v>11.324285298708723</v>
      </c>
      <c r="G450" s="33">
        <v>3.5467361197874769</v>
      </c>
      <c r="H450" s="33">
        <v>1.0726049822715171</v>
      </c>
      <c r="I450" s="34">
        <v>40.724265393980104</v>
      </c>
    </row>
    <row r="451" spans="4:9" x14ac:dyDescent="0.3">
      <c r="D451" s="32" t="s">
        <v>560</v>
      </c>
      <c r="E451" s="33">
        <v>0.19984275922879458</v>
      </c>
      <c r="F451" s="33">
        <v>5.2104150956279209</v>
      </c>
      <c r="G451" s="33">
        <v>2.0393310871925476</v>
      </c>
      <c r="H451" s="33">
        <v>0.65223830738086885</v>
      </c>
      <c r="I451" s="34">
        <v>28.468525345692345</v>
      </c>
    </row>
    <row r="452" spans="4:9" x14ac:dyDescent="0.3">
      <c r="D452" s="32" t="s">
        <v>561</v>
      </c>
      <c r="E452" s="33">
        <v>0.77446641680804129</v>
      </c>
      <c r="F452" s="33">
        <v>14.507924787997032</v>
      </c>
      <c r="G452" s="33">
        <v>4.0661148313392736</v>
      </c>
      <c r="H452" s="33">
        <v>1.2757640600095834</v>
      </c>
      <c r="I452" s="34">
        <v>47.663343534254338</v>
      </c>
    </row>
    <row r="453" spans="4:9" x14ac:dyDescent="0.3">
      <c r="D453" s="32" t="s">
        <v>562</v>
      </c>
      <c r="E453" s="33">
        <v>0.21219885592252874</v>
      </c>
      <c r="F453" s="33">
        <v>5.545180663889866</v>
      </c>
      <c r="G453" s="33">
        <v>3.4337445906858974</v>
      </c>
      <c r="H453" s="33">
        <v>1.0527936660295161</v>
      </c>
      <c r="I453" s="34">
        <v>37.143579090557068</v>
      </c>
    </row>
    <row r="454" spans="4:9" x14ac:dyDescent="0.3">
      <c r="D454" s="32" t="s">
        <v>563</v>
      </c>
      <c r="E454" s="33">
        <v>0.13894077115894654</v>
      </c>
      <c r="F454" s="33">
        <v>2.3865036433505056</v>
      </c>
      <c r="G454" s="33">
        <v>2.3514018982455602</v>
      </c>
      <c r="H454" s="33">
        <v>0.77730517870048998</v>
      </c>
      <c r="I454" s="34">
        <v>31.080443414864863</v>
      </c>
    </row>
    <row r="455" spans="4:9" x14ac:dyDescent="0.3">
      <c r="D455" s="32" t="s">
        <v>564</v>
      </c>
      <c r="E455" s="33">
        <v>0.21115516093105424</v>
      </c>
      <c r="F455" s="33">
        <v>6.0417657065076762</v>
      </c>
      <c r="G455" s="33">
        <v>0.98092100482053668</v>
      </c>
      <c r="H455" s="33">
        <v>0.31572526899398579</v>
      </c>
      <c r="I455" s="34">
        <v>15.715669219461159</v>
      </c>
    </row>
    <row r="456" spans="4:9" x14ac:dyDescent="0.3">
      <c r="D456" s="32" t="s">
        <v>565</v>
      </c>
      <c r="E456" s="33">
        <v>0.63295276285231394</v>
      </c>
      <c r="F456" s="33">
        <v>11.331819789176018</v>
      </c>
      <c r="G456" s="33">
        <v>1.6025532978747454</v>
      </c>
      <c r="H456" s="33">
        <v>0.50138803588957637</v>
      </c>
      <c r="I456" s="34">
        <v>20.20068372423507</v>
      </c>
    </row>
    <row r="457" spans="4:9" x14ac:dyDescent="0.3">
      <c r="D457" s="32" t="s">
        <v>566</v>
      </c>
      <c r="E457" s="33">
        <v>0.36918892659931912</v>
      </c>
      <c r="F457" s="33">
        <v>7.6674020549729658</v>
      </c>
      <c r="G457" s="33">
        <v>1.1932540246777141</v>
      </c>
      <c r="H457" s="33">
        <v>0.39125718958697886</v>
      </c>
      <c r="I457" s="34">
        <v>14.812985415770271</v>
      </c>
    </row>
    <row r="458" spans="4:9" x14ac:dyDescent="0.3">
      <c r="D458" s="32" t="s">
        <v>567</v>
      </c>
      <c r="E458" s="33">
        <v>0.48042913037783586</v>
      </c>
      <c r="F458" s="33">
        <v>10.394001200013641</v>
      </c>
      <c r="G458" s="33">
        <v>2.3606667840118605</v>
      </c>
      <c r="H458" s="33">
        <v>0.80282525735006294</v>
      </c>
      <c r="I458" s="34">
        <v>35.484512519402031</v>
      </c>
    </row>
    <row r="459" spans="4:9" x14ac:dyDescent="0.3">
      <c r="D459" s="32" t="s">
        <v>568</v>
      </c>
      <c r="E459" s="33">
        <v>0.43680060051884695</v>
      </c>
      <c r="F459" s="33">
        <v>9.0746486071599293</v>
      </c>
      <c r="G459" s="33">
        <v>5.4085658050042076</v>
      </c>
      <c r="H459" s="33">
        <v>1.7130427896685154</v>
      </c>
      <c r="I459" s="34">
        <v>67.85694744406733</v>
      </c>
    </row>
    <row r="460" spans="4:9" x14ac:dyDescent="0.3">
      <c r="D460" s="32" t="s">
        <v>569</v>
      </c>
      <c r="E460" s="33">
        <v>0.20239767414614529</v>
      </c>
      <c r="F460" s="33">
        <v>5.968671221481805</v>
      </c>
      <c r="G460" s="33">
        <v>5.4783898901250367</v>
      </c>
      <c r="H460" s="33">
        <v>1.6630979720106704</v>
      </c>
      <c r="I460" s="34">
        <v>65.990187678729271</v>
      </c>
    </row>
    <row r="461" spans="4:9" x14ac:dyDescent="0.3">
      <c r="D461" s="32" t="s">
        <v>570</v>
      </c>
      <c r="E461" s="33">
        <v>1.2728689017837302E-2</v>
      </c>
      <c r="F461" s="33">
        <v>1.0103876362498323</v>
      </c>
      <c r="G461" s="33">
        <v>0.72969998008129089</v>
      </c>
      <c r="H461" s="33">
        <v>0.2646227501249635</v>
      </c>
      <c r="I461" s="34">
        <v>10.24499880657334</v>
      </c>
    </row>
    <row r="462" spans="4:9" x14ac:dyDescent="0.3">
      <c r="D462" s="32" t="s">
        <v>571</v>
      </c>
      <c r="E462" s="33">
        <v>0.15016808932250769</v>
      </c>
      <c r="F462" s="33">
        <v>4.7994456573251636</v>
      </c>
      <c r="G462" s="33">
        <v>1.531612049084653</v>
      </c>
      <c r="H462" s="33">
        <v>0.46417677740038116</v>
      </c>
      <c r="I462" s="34">
        <v>18.503777425262207</v>
      </c>
    </row>
    <row r="463" spans="4:9" x14ac:dyDescent="0.3">
      <c r="D463" s="32" t="s">
        <v>572</v>
      </c>
      <c r="E463" s="33">
        <v>0.67271064298450933</v>
      </c>
      <c r="F463" s="33">
        <v>14.203231086390099</v>
      </c>
      <c r="G463" s="33">
        <v>6.2860340149181706</v>
      </c>
      <c r="H463" s="33">
        <v>1.8907743174897282</v>
      </c>
      <c r="I463" s="34">
        <v>68.615913371185201</v>
      </c>
    </row>
    <row r="464" spans="4:9" x14ac:dyDescent="0.3">
      <c r="D464" s="32" t="s">
        <v>573</v>
      </c>
      <c r="E464" s="33">
        <v>0.56460136073255529</v>
      </c>
      <c r="F464" s="33">
        <v>12.124094391856735</v>
      </c>
      <c r="G464" s="33">
        <v>1.6100725854459113</v>
      </c>
      <c r="H464" s="33">
        <v>0.50023709975112685</v>
      </c>
      <c r="I464" s="34">
        <v>26.042369444681164</v>
      </c>
    </row>
    <row r="465" spans="4:9" x14ac:dyDescent="0.3">
      <c r="D465" s="32" t="s">
        <v>574</v>
      </c>
      <c r="E465" s="33">
        <v>0.42998346156350831</v>
      </c>
      <c r="F465" s="33">
        <v>7.6997924502242778</v>
      </c>
      <c r="G465" s="33">
        <v>3.5071992405535739</v>
      </c>
      <c r="H465" s="33">
        <v>1.0870700516586114</v>
      </c>
      <c r="I465" s="34">
        <v>47.019919878334989</v>
      </c>
    </row>
    <row r="466" spans="4:9" x14ac:dyDescent="0.3">
      <c r="D466" s="32" t="s">
        <v>575</v>
      </c>
      <c r="E466" s="33">
        <v>0.78100813549284043</v>
      </c>
      <c r="F466" s="33">
        <v>14.273146221770554</v>
      </c>
      <c r="G466" s="33">
        <v>4.8617328513809275</v>
      </c>
      <c r="H466" s="33">
        <v>1.5125071795867622</v>
      </c>
      <c r="I466" s="34">
        <v>53.599404196757092</v>
      </c>
    </row>
    <row r="467" spans="4:9" x14ac:dyDescent="0.3">
      <c r="D467" s="32" t="s">
        <v>576</v>
      </c>
      <c r="E467" s="33">
        <v>0.81644885906457065</v>
      </c>
      <c r="F467" s="33">
        <v>16.201065039734196</v>
      </c>
      <c r="G467" s="33">
        <v>2.6782060282255316</v>
      </c>
      <c r="H467" s="33">
        <v>0.81174509552888441</v>
      </c>
      <c r="I467" s="34">
        <v>29.111390938691937</v>
      </c>
    </row>
    <row r="468" spans="4:9" x14ac:dyDescent="0.3">
      <c r="D468" s="32" t="s">
        <v>577</v>
      </c>
      <c r="E468" s="33">
        <v>0.16883165967420211</v>
      </c>
      <c r="F468" s="33">
        <v>4.4142538047503752</v>
      </c>
      <c r="G468" s="33">
        <v>3.861353490225345</v>
      </c>
      <c r="H468" s="33">
        <v>1.1794225782459158</v>
      </c>
      <c r="I468" s="34">
        <v>44.600499642194976</v>
      </c>
    </row>
    <row r="469" spans="4:9" x14ac:dyDescent="0.3">
      <c r="D469" s="32" t="s">
        <v>578</v>
      </c>
      <c r="E469" s="33">
        <v>0.15598376085911125</v>
      </c>
      <c r="F469" s="33">
        <v>5.3924659985944761</v>
      </c>
      <c r="G469" s="33">
        <v>5.3315984918540709</v>
      </c>
      <c r="H469" s="33">
        <v>1.6770342075907836</v>
      </c>
      <c r="I469" s="34">
        <v>62.857344848623107</v>
      </c>
    </row>
    <row r="470" spans="4:9" x14ac:dyDescent="0.3">
      <c r="D470" s="32" t="s">
        <v>579</v>
      </c>
      <c r="E470" s="33">
        <v>4.594469331148443E-2</v>
      </c>
      <c r="F470" s="33">
        <v>1.1384648106831423</v>
      </c>
      <c r="G470" s="33">
        <v>4.5278563381866821</v>
      </c>
      <c r="H470" s="33">
        <v>1.4451388978115982</v>
      </c>
      <c r="I470" s="34">
        <v>52.379471766511131</v>
      </c>
    </row>
    <row r="471" spans="4:9" x14ac:dyDescent="0.3">
      <c r="D471" s="32" t="s">
        <v>580</v>
      </c>
      <c r="E471" s="33">
        <v>0.20486323241042936</v>
      </c>
      <c r="F471" s="33">
        <v>4.9254055868992248</v>
      </c>
      <c r="G471" s="33">
        <v>2.0221335867749746</v>
      </c>
      <c r="H471" s="33">
        <v>0.62281703020795687</v>
      </c>
      <c r="I471" s="34">
        <v>25.204450583763926</v>
      </c>
    </row>
    <row r="472" spans="4:9" x14ac:dyDescent="0.3">
      <c r="D472" s="32" t="s">
        <v>581</v>
      </c>
      <c r="E472" s="33">
        <v>0.67914914617401778</v>
      </c>
      <c r="F472" s="33">
        <v>13.728129253589991</v>
      </c>
      <c r="G472" s="33">
        <v>1.9500341831751786</v>
      </c>
      <c r="H472" s="33">
        <v>0.63684568791904328</v>
      </c>
      <c r="I472" s="34">
        <v>26.996511217550644</v>
      </c>
    </row>
    <row r="473" spans="4:9" x14ac:dyDescent="0.3">
      <c r="D473" s="32" t="s">
        <v>582</v>
      </c>
      <c r="E473" s="33">
        <v>0.51160373584366825</v>
      </c>
      <c r="F473" s="33">
        <v>10.243419837103538</v>
      </c>
      <c r="G473" s="33">
        <v>5.5699588395022346</v>
      </c>
      <c r="H473" s="33">
        <v>1.7500918738890079</v>
      </c>
      <c r="I473" s="34">
        <v>63.983741271468745</v>
      </c>
    </row>
    <row r="474" spans="4:9" x14ac:dyDescent="0.3">
      <c r="D474" s="32" t="s">
        <v>583</v>
      </c>
      <c r="E474" s="33">
        <v>0.58460052852677902</v>
      </c>
      <c r="F474" s="33">
        <v>11.730178801084937</v>
      </c>
      <c r="G474" s="33">
        <v>5.5949850817624824</v>
      </c>
      <c r="H474" s="33">
        <v>1.7592613576044678</v>
      </c>
      <c r="I474" s="34">
        <v>70.234791374001972</v>
      </c>
    </row>
    <row r="475" spans="4:9" x14ac:dyDescent="0.3">
      <c r="D475" s="32" t="s">
        <v>584</v>
      </c>
      <c r="E475" s="33">
        <v>0.49039984811158188</v>
      </c>
      <c r="F475" s="33">
        <v>9.3351615868969855</v>
      </c>
      <c r="G475" s="33">
        <v>3.3455551519266891</v>
      </c>
      <c r="H475" s="33">
        <v>1.0354981153192799</v>
      </c>
      <c r="I475" s="34">
        <v>37.157457867359227</v>
      </c>
    </row>
    <row r="476" spans="4:9" x14ac:dyDescent="0.3">
      <c r="D476" s="32" t="s">
        <v>585</v>
      </c>
      <c r="E476" s="33">
        <v>0.29711298997420976</v>
      </c>
      <c r="F476" s="33">
        <v>6.685574529798334</v>
      </c>
      <c r="G476" s="33">
        <v>2.5489563736198919</v>
      </c>
      <c r="H476" s="33">
        <v>0.80438396442035309</v>
      </c>
      <c r="I476" s="34">
        <v>32.381548861950627</v>
      </c>
    </row>
    <row r="477" spans="4:9" x14ac:dyDescent="0.3">
      <c r="D477" s="32" t="s">
        <v>586</v>
      </c>
      <c r="E477" s="33">
        <v>0.31104324759685076</v>
      </c>
      <c r="F477" s="33">
        <v>6.5779882992421932</v>
      </c>
      <c r="G477" s="33">
        <v>4.2233757937862704</v>
      </c>
      <c r="H477" s="33">
        <v>1.3363739446907255</v>
      </c>
      <c r="I477" s="34">
        <v>53.082319712088221</v>
      </c>
    </row>
    <row r="478" spans="4:9" x14ac:dyDescent="0.3">
      <c r="D478" s="32" t="s">
        <v>587</v>
      </c>
      <c r="E478" s="33">
        <v>4.7527730815498881E-2</v>
      </c>
      <c r="F478" s="33">
        <v>1.5333952762405572</v>
      </c>
      <c r="G478" s="33">
        <v>2.6568599513580229</v>
      </c>
      <c r="H478" s="33">
        <v>0.88490670123775028</v>
      </c>
      <c r="I478" s="34">
        <v>34.084639082771268</v>
      </c>
    </row>
    <row r="479" spans="4:9" x14ac:dyDescent="0.3">
      <c r="D479" s="32" t="s">
        <v>588</v>
      </c>
      <c r="E479" s="33">
        <v>9.7636675593808953E-2</v>
      </c>
      <c r="F479" s="33">
        <v>3.1059421666303182</v>
      </c>
      <c r="G479" s="33">
        <v>5.0254780333202431</v>
      </c>
      <c r="H479" s="33">
        <v>1.5893653524461546</v>
      </c>
      <c r="I479" s="34">
        <v>57.037431724465868</v>
      </c>
    </row>
    <row r="480" spans="4:9" x14ac:dyDescent="0.3">
      <c r="D480" s="32" t="s">
        <v>589</v>
      </c>
      <c r="E480" s="33">
        <v>0.82701256910127996</v>
      </c>
      <c r="F480" s="33">
        <v>16.019149153214624</v>
      </c>
      <c r="G480" s="33">
        <v>6.2643761263220856</v>
      </c>
      <c r="H480" s="33">
        <v>1.8993098211224473</v>
      </c>
      <c r="I480" s="34">
        <v>71.22443602561718</v>
      </c>
    </row>
    <row r="481" spans="4:9" x14ac:dyDescent="0.3">
      <c r="D481" s="32" t="s">
        <v>590</v>
      </c>
      <c r="E481" s="33">
        <v>0.98635770035058146</v>
      </c>
      <c r="F481" s="33">
        <v>17.039495973879138</v>
      </c>
      <c r="G481" s="33">
        <v>6.2685797262106489</v>
      </c>
      <c r="H481" s="33">
        <v>1.968268847632173</v>
      </c>
      <c r="I481" s="34">
        <v>72.169077658414125</v>
      </c>
    </row>
    <row r="482" spans="4:9" x14ac:dyDescent="0.3">
      <c r="D482" s="32" t="s">
        <v>591</v>
      </c>
      <c r="E482" s="33">
        <v>0.31640011240211163</v>
      </c>
      <c r="F482" s="33">
        <v>6.9273475867761602</v>
      </c>
      <c r="G482" s="33">
        <v>2.5062181919107966</v>
      </c>
      <c r="H482" s="33">
        <v>0.79713315142393237</v>
      </c>
      <c r="I482" s="34">
        <v>35.920408726933118</v>
      </c>
    </row>
    <row r="483" spans="4:9" x14ac:dyDescent="0.3">
      <c r="D483" s="32" t="s">
        <v>592</v>
      </c>
      <c r="E483" s="33">
        <v>0.14812426643649479</v>
      </c>
      <c r="F483" s="33">
        <v>4.3128100735375776</v>
      </c>
      <c r="G483" s="33">
        <v>1.1739695310337541</v>
      </c>
      <c r="H483" s="33">
        <v>0.44697694240269514</v>
      </c>
      <c r="I483" s="34">
        <v>18.636477025789731</v>
      </c>
    </row>
    <row r="484" spans="4:9" x14ac:dyDescent="0.3">
      <c r="D484" s="32" t="s">
        <v>593</v>
      </c>
      <c r="E484" s="33">
        <v>2.1219231807527494E-2</v>
      </c>
      <c r="F484" s="33">
        <v>1.6341257347203113</v>
      </c>
      <c r="G484" s="33">
        <v>2.8303767941802289</v>
      </c>
      <c r="H484" s="33">
        <v>0.91214907839935999</v>
      </c>
      <c r="I484" s="34">
        <v>34.817461342553813</v>
      </c>
    </row>
    <row r="485" spans="4:9" x14ac:dyDescent="0.3">
      <c r="D485" s="32" t="s">
        <v>594</v>
      </c>
      <c r="E485" s="33">
        <v>0.12393328834001971</v>
      </c>
      <c r="F485" s="33">
        <v>3.5733941568965664</v>
      </c>
      <c r="G485" s="33">
        <v>0.55021780813005872</v>
      </c>
      <c r="H485" s="33">
        <v>0.23010577261224824</v>
      </c>
      <c r="I485" s="34">
        <v>15.54623542234312</v>
      </c>
    </row>
    <row r="486" spans="4:9" x14ac:dyDescent="0.3">
      <c r="D486" s="32" t="s">
        <v>595</v>
      </c>
      <c r="E486" s="33">
        <v>0.30192890751606094</v>
      </c>
      <c r="F486" s="33">
        <v>6.4382506807766795</v>
      </c>
      <c r="G486" s="33">
        <v>2.0849143480728785</v>
      </c>
      <c r="H486" s="33">
        <v>0.72458964054290742</v>
      </c>
      <c r="I486" s="34">
        <v>31.649731036359078</v>
      </c>
    </row>
    <row r="487" spans="4:9" x14ac:dyDescent="0.3">
      <c r="D487" s="32" t="s">
        <v>596</v>
      </c>
      <c r="E487" s="33">
        <v>0.38249492674038099</v>
      </c>
      <c r="F487" s="33">
        <v>8.3355712052773256</v>
      </c>
      <c r="G487" s="33">
        <v>0.95462310733389844</v>
      </c>
      <c r="H487" s="33">
        <v>0.3496287145078173</v>
      </c>
      <c r="I487" s="34">
        <v>12.744087604804845</v>
      </c>
    </row>
    <row r="488" spans="4:9" x14ac:dyDescent="0.3">
      <c r="D488" s="32" t="s">
        <v>597</v>
      </c>
      <c r="E488" s="33">
        <v>0.33950146615732257</v>
      </c>
      <c r="F488" s="33">
        <v>6.9771205718901239</v>
      </c>
      <c r="G488" s="33">
        <v>2.9875449818551973</v>
      </c>
      <c r="H488" s="33">
        <v>0.97639258374209892</v>
      </c>
      <c r="I488" s="34">
        <v>36.552714679331359</v>
      </c>
    </row>
    <row r="489" spans="4:9" x14ac:dyDescent="0.3">
      <c r="D489" s="32" t="s">
        <v>598</v>
      </c>
      <c r="E489" s="33">
        <v>0.16986789941478131</v>
      </c>
      <c r="F489" s="33">
        <v>4.5447315820720799</v>
      </c>
      <c r="G489" s="33">
        <v>2.6723726116032451</v>
      </c>
      <c r="H489" s="33">
        <v>0.86958225032908454</v>
      </c>
      <c r="I489" s="34">
        <v>39.156380738205044</v>
      </c>
    </row>
    <row r="490" spans="4:9" x14ac:dyDescent="0.3">
      <c r="D490" s="32" t="s">
        <v>599</v>
      </c>
      <c r="E490" s="33">
        <v>0.62472329672003002</v>
      </c>
      <c r="F490" s="33">
        <v>12.155953133982536</v>
      </c>
      <c r="G490" s="33">
        <v>4.4103013789974028</v>
      </c>
      <c r="H490" s="33">
        <v>1.3236947399184966</v>
      </c>
      <c r="I490" s="34">
        <v>54.373838384013446</v>
      </c>
    </row>
    <row r="491" spans="4:9" x14ac:dyDescent="0.3">
      <c r="D491" s="32" t="s">
        <v>600</v>
      </c>
      <c r="E491" s="33">
        <v>0.76279150763424131</v>
      </c>
      <c r="F491" s="33">
        <v>15.446802169845812</v>
      </c>
      <c r="G491" s="33">
        <v>3.6523971004865778</v>
      </c>
      <c r="H491" s="33">
        <v>1.1568824335332111</v>
      </c>
      <c r="I491" s="34">
        <v>43.836161861141832</v>
      </c>
    </row>
    <row r="492" spans="4:9" x14ac:dyDescent="0.3">
      <c r="D492" s="32" t="s">
        <v>601</v>
      </c>
      <c r="E492" s="33">
        <v>0.7965398202189018</v>
      </c>
      <c r="F492" s="33">
        <v>14.334297735420156</v>
      </c>
      <c r="G492" s="33">
        <v>2.4510148232352016</v>
      </c>
      <c r="H492" s="33">
        <v>0.74052894486089438</v>
      </c>
      <c r="I492" s="34">
        <v>33.088338596164569</v>
      </c>
    </row>
    <row r="493" spans="4:9" x14ac:dyDescent="0.3">
      <c r="D493" s="32" t="s">
        <v>602</v>
      </c>
      <c r="E493" s="33">
        <v>0.90078188678458759</v>
      </c>
      <c r="F493" s="33">
        <v>17.782722326862821</v>
      </c>
      <c r="G493" s="33">
        <v>2.6800446660342701</v>
      </c>
      <c r="H493" s="33">
        <v>0.80730537283600889</v>
      </c>
      <c r="I493" s="34">
        <v>30.325938320911213</v>
      </c>
    </row>
    <row r="494" spans="4:9" x14ac:dyDescent="0.3">
      <c r="D494" s="32" t="s">
        <v>603</v>
      </c>
      <c r="E494" s="33">
        <v>0.44900614566953134</v>
      </c>
      <c r="F494" s="33">
        <v>8.0160988100707318</v>
      </c>
      <c r="G494" s="33">
        <v>3.6824910142882064</v>
      </c>
      <c r="H494" s="33">
        <v>1.1688303052579407</v>
      </c>
      <c r="I494" s="34">
        <v>44.918272806922609</v>
      </c>
    </row>
    <row r="495" spans="4:9" x14ac:dyDescent="0.3">
      <c r="D495" s="32" t="s">
        <v>604</v>
      </c>
      <c r="E495" s="33">
        <v>0.86760008959612556</v>
      </c>
      <c r="F495" s="33">
        <v>16.169505356525804</v>
      </c>
      <c r="G495" s="33">
        <v>3.0138475246035936</v>
      </c>
      <c r="H495" s="33">
        <v>0.98849379447249786</v>
      </c>
      <c r="I495" s="34">
        <v>40.712509327242927</v>
      </c>
    </row>
    <row r="496" spans="4:9" x14ac:dyDescent="0.3">
      <c r="D496" s="32" t="s">
        <v>605</v>
      </c>
      <c r="E496" s="33">
        <v>0.63669470746077739</v>
      </c>
      <c r="F496" s="33">
        <v>12.285584319955214</v>
      </c>
      <c r="G496" s="33">
        <v>2.950525895531479</v>
      </c>
      <c r="H496" s="33">
        <v>0.9177633855271915</v>
      </c>
      <c r="I496" s="34">
        <v>36.274002984266538</v>
      </c>
    </row>
    <row r="497" spans="4:9" x14ac:dyDescent="0.3">
      <c r="D497" s="32" t="s">
        <v>606</v>
      </c>
      <c r="E497" s="33">
        <v>0.33163801976143525</v>
      </c>
      <c r="F497" s="33">
        <v>7.3211611717548433</v>
      </c>
      <c r="G497" s="33">
        <v>5.0509910891227303</v>
      </c>
      <c r="H497" s="33">
        <v>1.610171019742328</v>
      </c>
      <c r="I497" s="34">
        <v>62.491109138792318</v>
      </c>
    </row>
    <row r="498" spans="4:9" x14ac:dyDescent="0.3">
      <c r="D498" s="32" t="s">
        <v>607</v>
      </c>
      <c r="E498" s="33">
        <v>0.85653107861275912</v>
      </c>
      <c r="F498" s="33">
        <v>14.990960703933441</v>
      </c>
      <c r="G498" s="33">
        <v>2.2936398461419758</v>
      </c>
      <c r="H498" s="33">
        <v>0.74427501183941813</v>
      </c>
      <c r="I498" s="34">
        <v>29.627504994522649</v>
      </c>
    </row>
    <row r="499" spans="4:9" x14ac:dyDescent="0.3">
      <c r="D499" s="32" t="s">
        <v>608</v>
      </c>
      <c r="E499" s="33">
        <v>0.49084430353966502</v>
      </c>
      <c r="F499" s="33">
        <v>9.2986235150901475</v>
      </c>
      <c r="G499" s="33">
        <v>3.2758778412729699</v>
      </c>
      <c r="H499" s="33">
        <v>1.0540338368170428</v>
      </c>
      <c r="I499" s="34">
        <v>37.904413049797846</v>
      </c>
    </row>
    <row r="500" spans="4:9" x14ac:dyDescent="0.3">
      <c r="D500" s="32" t="s">
        <v>609</v>
      </c>
      <c r="E500" s="33">
        <v>0.57027509894673001</v>
      </c>
      <c r="F500" s="33">
        <v>12.123673948127884</v>
      </c>
      <c r="G500" s="33">
        <v>5.6568212481900728</v>
      </c>
      <c r="H500" s="33">
        <v>1.7914113082641629</v>
      </c>
      <c r="I500" s="34">
        <v>64.355886683682883</v>
      </c>
    </row>
    <row r="501" spans="4:9" x14ac:dyDescent="0.3">
      <c r="D501" s="32" t="s">
        <v>610</v>
      </c>
      <c r="E501" s="33">
        <v>0.48807632647771815</v>
      </c>
      <c r="F501" s="33">
        <v>8.5609922655587862</v>
      </c>
      <c r="G501" s="33">
        <v>5.6924857350179368</v>
      </c>
      <c r="H501" s="33">
        <v>1.7649901888776318</v>
      </c>
      <c r="I501" s="34">
        <v>69.75078209381978</v>
      </c>
    </row>
    <row r="502" spans="4:9" x14ac:dyDescent="0.3">
      <c r="D502" s="32" t="s">
        <v>611</v>
      </c>
      <c r="E502" s="33">
        <v>0.30244524260623695</v>
      </c>
      <c r="F502" s="33">
        <v>5.6213964155877667</v>
      </c>
      <c r="G502" s="33">
        <v>1.5813358800045809</v>
      </c>
      <c r="H502" s="33">
        <v>0.47728325565608959</v>
      </c>
      <c r="I502" s="34">
        <v>22.713657211979157</v>
      </c>
    </row>
    <row r="503" spans="4:9" x14ac:dyDescent="0.3">
      <c r="D503" s="32" t="s">
        <v>612</v>
      </c>
      <c r="E503" s="33">
        <v>0.77706739535995584</v>
      </c>
      <c r="F503" s="33">
        <v>15.176550122923524</v>
      </c>
      <c r="G503" s="33">
        <v>5.0173879387759497</v>
      </c>
      <c r="H503" s="33">
        <v>1.5919099365090257</v>
      </c>
      <c r="I503" s="34">
        <v>64.207959106391996</v>
      </c>
    </row>
    <row r="504" spans="4:9" x14ac:dyDescent="0.3">
      <c r="D504" s="32" t="s">
        <v>613</v>
      </c>
      <c r="E504" s="33">
        <v>0.1807772284440512</v>
      </c>
      <c r="F504" s="33">
        <v>5.6330869506389813</v>
      </c>
      <c r="G504" s="33">
        <v>5.0003719563499711</v>
      </c>
      <c r="H504" s="33">
        <v>1.5746616259191875</v>
      </c>
      <c r="I504" s="34">
        <v>58.134245385671449</v>
      </c>
    </row>
    <row r="505" spans="4:9" x14ac:dyDescent="0.3">
      <c r="D505" s="32" t="s">
        <v>614</v>
      </c>
      <c r="E505" s="33">
        <v>0.89766077873432315</v>
      </c>
      <c r="F505" s="33">
        <v>17.93034147774377</v>
      </c>
      <c r="G505" s="33">
        <v>4.4533911702442559</v>
      </c>
      <c r="H505" s="33">
        <v>1.3440119567982687</v>
      </c>
      <c r="I505" s="34">
        <v>51.999337751728014</v>
      </c>
    </row>
    <row r="506" spans="4:9" x14ac:dyDescent="0.3">
      <c r="D506" s="32" t="s">
        <v>615</v>
      </c>
      <c r="E506" s="33">
        <v>0.36950229905204734</v>
      </c>
      <c r="F506" s="33">
        <v>8.5838528841725736</v>
      </c>
      <c r="G506" s="33">
        <v>3.5727881755134954</v>
      </c>
      <c r="H506" s="33">
        <v>1.1514394870166755</v>
      </c>
      <c r="I506" s="34">
        <v>42.212861854204178</v>
      </c>
    </row>
    <row r="507" spans="4:9" x14ac:dyDescent="0.3">
      <c r="D507" s="32" t="s">
        <v>616</v>
      </c>
      <c r="E507" s="33">
        <v>0.42791540126044048</v>
      </c>
      <c r="F507" s="33">
        <v>8.86482930633791</v>
      </c>
      <c r="G507" s="33">
        <v>1.346538089626931</v>
      </c>
      <c r="H507" s="33">
        <v>0.40526732351108058</v>
      </c>
      <c r="I507" s="34">
        <v>16.581134475133531</v>
      </c>
    </row>
    <row r="508" spans="4:9" x14ac:dyDescent="0.3">
      <c r="D508" s="32" t="s">
        <v>617</v>
      </c>
      <c r="E508" s="33">
        <v>5.3438166263634068E-2</v>
      </c>
      <c r="F508" s="33">
        <v>3.0556683962079907</v>
      </c>
      <c r="G508" s="33">
        <v>3.8964815727410089</v>
      </c>
      <c r="H508" s="33">
        <v>1.1981476622215959</v>
      </c>
      <c r="I508" s="34">
        <v>49.182794551450939</v>
      </c>
    </row>
    <row r="509" spans="4:9" x14ac:dyDescent="0.3">
      <c r="D509" s="32" t="s">
        <v>618</v>
      </c>
      <c r="E509" s="33">
        <v>0.33186839509408816</v>
      </c>
      <c r="F509" s="33">
        <v>7.6842575417131531</v>
      </c>
      <c r="G509" s="33">
        <v>4.7581571133721425</v>
      </c>
      <c r="H509" s="33">
        <v>1.431607367502004</v>
      </c>
      <c r="I509" s="34">
        <v>58.367670818364743</v>
      </c>
    </row>
    <row r="510" spans="4:9" x14ac:dyDescent="0.3">
      <c r="D510" s="32" t="s">
        <v>619</v>
      </c>
      <c r="E510" s="33">
        <v>0.21661805517320132</v>
      </c>
      <c r="F510" s="33">
        <v>4.8847367666197563</v>
      </c>
      <c r="G510" s="33">
        <v>1.9117506486056735</v>
      </c>
      <c r="H510" s="33">
        <v>0.58239682723445019</v>
      </c>
      <c r="I510" s="34">
        <v>29.23754507111536</v>
      </c>
    </row>
    <row r="511" spans="4:9" x14ac:dyDescent="0.3">
      <c r="D511" s="32" t="s">
        <v>620</v>
      </c>
      <c r="E511" s="33">
        <v>0.46591776942394891</v>
      </c>
      <c r="F511" s="33">
        <v>9.1089933211168699</v>
      </c>
      <c r="G511" s="33">
        <v>4.4986076202084071</v>
      </c>
      <c r="H511" s="33">
        <v>1.3772264548033846</v>
      </c>
      <c r="I511" s="34">
        <v>54.866164358785412</v>
      </c>
    </row>
    <row r="512" spans="4:9" x14ac:dyDescent="0.3">
      <c r="D512" s="32" t="s">
        <v>621</v>
      </c>
      <c r="E512" s="33">
        <v>0.97912159723674974</v>
      </c>
      <c r="F512" s="33">
        <v>19.217780118330602</v>
      </c>
      <c r="G512" s="33">
        <v>2.6524607406431384</v>
      </c>
      <c r="H512" s="33">
        <v>0.87265514367398322</v>
      </c>
      <c r="I512" s="34">
        <v>37.155301957310485</v>
      </c>
    </row>
    <row r="513" spans="4:9" x14ac:dyDescent="0.3">
      <c r="D513" s="32" t="s">
        <v>625</v>
      </c>
      <c r="E513" s="33">
        <v>0.74834081114341777</v>
      </c>
      <c r="F513" s="33">
        <v>14.022209380072114</v>
      </c>
      <c r="G513" s="33">
        <v>3.0127226289956468</v>
      </c>
      <c r="H513" s="33">
        <v>0.94249095880551537</v>
      </c>
      <c r="I513" s="34">
        <v>37.257826692150999</v>
      </c>
    </row>
    <row r="514" spans="4:9" x14ac:dyDescent="0.3">
      <c r="D514" s="32" t="s">
        <v>626</v>
      </c>
      <c r="E514" s="33">
        <v>0.77760187922190083</v>
      </c>
      <c r="F514" s="33">
        <v>13.862129340410203</v>
      </c>
      <c r="G514" s="33">
        <v>2.0073278211162151</v>
      </c>
      <c r="H514" s="33">
        <v>0.6269469530977364</v>
      </c>
      <c r="I514" s="34">
        <v>29.802482236668627</v>
      </c>
    </row>
    <row r="515" spans="4:9" x14ac:dyDescent="0.3">
      <c r="D515" s="32" t="s">
        <v>627</v>
      </c>
      <c r="E515" s="33">
        <v>0.86158154856338065</v>
      </c>
      <c r="F515" s="33">
        <v>15.937067916010568</v>
      </c>
      <c r="G515" s="33">
        <v>6.0384638027130544</v>
      </c>
      <c r="H515" s="33">
        <v>1.8352784411657523</v>
      </c>
      <c r="I515" s="34">
        <v>68.336540452956882</v>
      </c>
    </row>
    <row r="516" spans="4:9" x14ac:dyDescent="0.3">
      <c r="D516" s="32" t="s">
        <v>628</v>
      </c>
      <c r="E516" s="33">
        <v>0.98046151483664312</v>
      </c>
      <c r="F516" s="33">
        <v>18.489028090337282</v>
      </c>
      <c r="G516" s="33">
        <v>2.2931601328484268</v>
      </c>
      <c r="H516" s="33">
        <v>0.78224263012377793</v>
      </c>
      <c r="I516" s="34">
        <v>32.770789358690713</v>
      </c>
    </row>
    <row r="517" spans="4:9" x14ac:dyDescent="0.3">
      <c r="D517" s="32" t="s">
        <v>629</v>
      </c>
      <c r="E517" s="33">
        <v>0.91473150210910825</v>
      </c>
      <c r="F517" s="33">
        <v>18.370390076296161</v>
      </c>
      <c r="G517" s="33">
        <v>4.4532281981541573</v>
      </c>
      <c r="H517" s="33">
        <v>1.4087032287137038</v>
      </c>
      <c r="I517" s="34">
        <v>56.695911516353753</v>
      </c>
    </row>
    <row r="518" spans="4:9" x14ac:dyDescent="0.3">
      <c r="D518" s="32" t="s">
        <v>630</v>
      </c>
      <c r="E518" s="33">
        <v>0.72873599558951097</v>
      </c>
      <c r="F518" s="33">
        <v>13.562720071740749</v>
      </c>
      <c r="G518" s="33">
        <v>2.3357264898862073</v>
      </c>
      <c r="H518" s="33">
        <v>0.79783253702308221</v>
      </c>
      <c r="I518" s="34">
        <v>28.481565681437452</v>
      </c>
    </row>
    <row r="519" spans="4:9" x14ac:dyDescent="0.3">
      <c r="D519" s="32" t="s">
        <v>631</v>
      </c>
      <c r="E519" s="33">
        <v>0.1581600534499239</v>
      </c>
      <c r="F519" s="33">
        <v>3.1950617353370641</v>
      </c>
      <c r="G519" s="33">
        <v>4.9960250931967201</v>
      </c>
      <c r="H519" s="33">
        <v>1.5067460520111184</v>
      </c>
      <c r="I519" s="34">
        <v>53.300457210648752</v>
      </c>
    </row>
    <row r="520" spans="4:9" x14ac:dyDescent="0.3">
      <c r="D520" s="32" t="s">
        <v>632</v>
      </c>
      <c r="E520" s="33">
        <v>0.74100396642712063</v>
      </c>
      <c r="F520" s="33">
        <v>14.622119182346873</v>
      </c>
      <c r="G520" s="33">
        <v>4.1593465436394439</v>
      </c>
      <c r="H520" s="33">
        <v>1.3164598641845051</v>
      </c>
      <c r="I520" s="34">
        <v>53.653148021653159</v>
      </c>
    </row>
    <row r="521" spans="4:9" x14ac:dyDescent="0.3">
      <c r="D521" s="32" t="s">
        <v>633</v>
      </c>
      <c r="E521" s="33">
        <v>0.10216324312416725</v>
      </c>
      <c r="F521" s="33">
        <v>3.1916595153905201</v>
      </c>
      <c r="G521" s="33">
        <v>3.1642483225837577</v>
      </c>
      <c r="H521" s="33">
        <v>0.96652445737002035</v>
      </c>
      <c r="I521" s="34">
        <v>38.802337098791618</v>
      </c>
    </row>
    <row r="522" spans="4:9" x14ac:dyDescent="0.3">
      <c r="D522" s="32" t="s">
        <v>634</v>
      </c>
      <c r="E522" s="33">
        <v>0.36525655216855868</v>
      </c>
      <c r="F522" s="33">
        <v>7.0334042123020195</v>
      </c>
      <c r="G522" s="33">
        <v>2.7488885629547126</v>
      </c>
      <c r="H522" s="33">
        <v>0.9110650975769049</v>
      </c>
      <c r="I522" s="34">
        <v>33.988323859699584</v>
      </c>
    </row>
    <row r="523" spans="4:9" x14ac:dyDescent="0.3">
      <c r="D523" s="32" t="s">
        <v>635</v>
      </c>
      <c r="E523" s="33">
        <v>0.47308850914736178</v>
      </c>
      <c r="F523" s="33">
        <v>9.1951026081969829</v>
      </c>
      <c r="G523" s="33">
        <v>3.9513439036273921</v>
      </c>
      <c r="H523" s="33">
        <v>1.200207137771423</v>
      </c>
      <c r="I523" s="34">
        <v>49.208622501015867</v>
      </c>
    </row>
    <row r="524" spans="4:9" x14ac:dyDescent="0.3">
      <c r="D524" s="32" t="s">
        <v>636</v>
      </c>
      <c r="E524" s="33">
        <v>0.65238914065925968</v>
      </c>
      <c r="F524" s="33">
        <v>13.951279155312022</v>
      </c>
      <c r="G524" s="33">
        <v>1.4649482364006783</v>
      </c>
      <c r="H524" s="33">
        <v>0.4936738199743847</v>
      </c>
      <c r="I524" s="34">
        <v>18.942152564184649</v>
      </c>
    </row>
    <row r="525" spans="4:9" x14ac:dyDescent="0.3">
      <c r="D525" s="32" t="s">
        <v>637</v>
      </c>
      <c r="E525" s="33">
        <v>0.73211767983752885</v>
      </c>
      <c r="F525" s="33">
        <v>12.731820123610158</v>
      </c>
      <c r="G525" s="33">
        <v>3.1432912060513516</v>
      </c>
      <c r="H525" s="33">
        <v>1.0065127930958386</v>
      </c>
      <c r="I525" s="34">
        <v>37.476427889042185</v>
      </c>
    </row>
    <row r="526" spans="4:9" x14ac:dyDescent="0.3">
      <c r="D526" s="32" t="s">
        <v>638</v>
      </c>
      <c r="E526" s="33">
        <v>0.73641575081884247</v>
      </c>
      <c r="F526" s="33">
        <v>14.262001020260664</v>
      </c>
      <c r="G526" s="33">
        <v>5.0017146055727713</v>
      </c>
      <c r="H526" s="33">
        <v>1.5940899516364644</v>
      </c>
      <c r="I526" s="34">
        <v>59.871722050315867</v>
      </c>
    </row>
    <row r="527" spans="4:9" x14ac:dyDescent="0.3">
      <c r="D527" s="32" t="s">
        <v>639</v>
      </c>
      <c r="E527" s="33">
        <v>0.16837366616312432</v>
      </c>
      <c r="F527" s="33">
        <v>2.9637794891074387</v>
      </c>
      <c r="G527" s="33">
        <v>2.74704529769831</v>
      </c>
      <c r="H527" s="33">
        <v>0.89030355533031114</v>
      </c>
      <c r="I527" s="34">
        <v>31.702832801206391</v>
      </c>
    </row>
    <row r="528" spans="4:9" x14ac:dyDescent="0.3">
      <c r="D528" s="32" t="s">
        <v>640</v>
      </c>
      <c r="E528" s="33">
        <v>7.67519279243567E-2</v>
      </c>
      <c r="F528" s="33">
        <v>3.7772758737815462</v>
      </c>
      <c r="G528" s="33">
        <v>3.4383219063105406</v>
      </c>
      <c r="H528" s="33">
        <v>1.0737292392218434</v>
      </c>
      <c r="I528" s="34">
        <v>45.978550799280207</v>
      </c>
    </row>
    <row r="529" spans="4:9" x14ac:dyDescent="0.3">
      <c r="D529" s="32" t="s">
        <v>641</v>
      </c>
      <c r="E529" s="33">
        <v>0.50841830086259687</v>
      </c>
      <c r="F529" s="33">
        <v>8.9473898568364127</v>
      </c>
      <c r="G529" s="33">
        <v>4.0673389758243648</v>
      </c>
      <c r="H529" s="33">
        <v>1.2868926682355752</v>
      </c>
      <c r="I529" s="34">
        <v>50.059690890589572</v>
      </c>
    </row>
    <row r="530" spans="4:9" x14ac:dyDescent="0.3">
      <c r="D530" s="32" t="s">
        <v>642</v>
      </c>
      <c r="E530" s="33">
        <v>0.18772402468030869</v>
      </c>
      <c r="F530" s="33">
        <v>3.3766300833424605</v>
      </c>
      <c r="G530" s="33">
        <v>2.7471550932096802</v>
      </c>
      <c r="H530" s="33">
        <v>0.83202214730438173</v>
      </c>
      <c r="I530" s="34">
        <v>35.302410044492348</v>
      </c>
    </row>
    <row r="531" spans="4:9" x14ac:dyDescent="0.3">
      <c r="D531" s="32" t="s">
        <v>643</v>
      </c>
      <c r="E531" s="33">
        <v>0.33730928650783643</v>
      </c>
      <c r="F531" s="33">
        <v>7.872012740344811</v>
      </c>
      <c r="G531" s="33">
        <v>4.9567383525894639</v>
      </c>
      <c r="H531" s="33">
        <v>1.5319883580379694</v>
      </c>
      <c r="I531" s="34">
        <v>59.141579049682669</v>
      </c>
    </row>
    <row r="532" spans="4:9" x14ac:dyDescent="0.3">
      <c r="D532" s="32" t="s">
        <v>644</v>
      </c>
      <c r="E532" s="33">
        <v>0.22395948351967432</v>
      </c>
      <c r="F532" s="33">
        <v>3.8605633329665334</v>
      </c>
      <c r="G532" s="33">
        <v>3.4390026033456387</v>
      </c>
      <c r="H532" s="33">
        <v>1.1228890524563335</v>
      </c>
      <c r="I532" s="34">
        <v>46.95091112634114</v>
      </c>
    </row>
    <row r="533" spans="4:9" x14ac:dyDescent="0.3">
      <c r="D533" s="32" t="s">
        <v>645</v>
      </c>
      <c r="E533" s="33">
        <v>2.7656172683286684E-2</v>
      </c>
      <c r="F533" s="33">
        <v>1.6546264575564498</v>
      </c>
      <c r="G533" s="33">
        <v>1.6166291538237951</v>
      </c>
      <c r="H533" s="33">
        <v>0.58422840352675354</v>
      </c>
      <c r="I533" s="34">
        <v>29.346370640188702</v>
      </c>
    </row>
    <row r="534" spans="4:9" x14ac:dyDescent="0.3">
      <c r="D534" s="32" t="s">
        <v>646</v>
      </c>
      <c r="E534" s="33">
        <v>6.2599309181971208E-2</v>
      </c>
      <c r="F534" s="33">
        <v>2.1447964419681327</v>
      </c>
      <c r="G534" s="33">
        <v>2.7158443816810003</v>
      </c>
      <c r="H534" s="33">
        <v>0.85229562204965248</v>
      </c>
      <c r="I534" s="34">
        <v>36.612131517630878</v>
      </c>
    </row>
    <row r="535" spans="4:9" x14ac:dyDescent="0.3">
      <c r="D535" s="32" t="s">
        <v>647</v>
      </c>
      <c r="E535" s="33">
        <v>0.10329095455869353</v>
      </c>
      <c r="F535" s="33">
        <v>4.2883192035547433</v>
      </c>
      <c r="G535" s="33">
        <v>2.5935723593303477</v>
      </c>
      <c r="H535" s="33">
        <v>0.8293668180480227</v>
      </c>
      <c r="I535" s="34">
        <v>33.054301567797488</v>
      </c>
    </row>
    <row r="536" spans="4:9" x14ac:dyDescent="0.3">
      <c r="D536" s="32" t="s">
        <v>648</v>
      </c>
      <c r="E536" s="33">
        <v>0.69581939246977575</v>
      </c>
      <c r="F536" s="33">
        <v>12.874500352441968</v>
      </c>
      <c r="G536" s="33">
        <v>2.5849045167096678</v>
      </c>
      <c r="H536" s="33">
        <v>0.85896182312972125</v>
      </c>
      <c r="I536" s="34">
        <v>32.873155352812631</v>
      </c>
    </row>
    <row r="537" spans="4:9" x14ac:dyDescent="0.3">
      <c r="D537" s="32" t="s">
        <v>649</v>
      </c>
      <c r="E537" s="33">
        <v>0.64021302291324522</v>
      </c>
      <c r="F537" s="33">
        <v>11.627392623410508</v>
      </c>
      <c r="G537" s="33">
        <v>1.5915677760644169</v>
      </c>
      <c r="H537" s="33">
        <v>0.50965910340976306</v>
      </c>
      <c r="I537" s="34">
        <v>25.190424168193061</v>
      </c>
    </row>
    <row r="538" spans="4:9" x14ac:dyDescent="0.3">
      <c r="D538" s="32" t="s">
        <v>650</v>
      </c>
      <c r="E538" s="33">
        <v>4.2863177362406635E-2</v>
      </c>
      <c r="F538" s="33">
        <v>3.2263069686630605</v>
      </c>
      <c r="G538" s="33">
        <v>5.0962237218925122</v>
      </c>
      <c r="H538" s="33">
        <v>1.5362280192341531</v>
      </c>
      <c r="I538" s="34">
        <v>60.964050212059931</v>
      </c>
    </row>
    <row r="539" spans="4:9" x14ac:dyDescent="0.3">
      <c r="D539" s="32" t="s">
        <v>651</v>
      </c>
      <c r="E539" s="33">
        <v>0.23737935017505185</v>
      </c>
      <c r="F539" s="33">
        <v>6.9025299843154952</v>
      </c>
      <c r="G539" s="33">
        <v>1.8509650156157318</v>
      </c>
      <c r="H539" s="33">
        <v>0.639149847323355</v>
      </c>
      <c r="I539" s="34">
        <v>26.08442034391835</v>
      </c>
    </row>
    <row r="540" spans="4:9" x14ac:dyDescent="0.3">
      <c r="D540" s="32" t="s">
        <v>652</v>
      </c>
      <c r="E540" s="33">
        <v>0.66378200578823177</v>
      </c>
      <c r="F540" s="33">
        <v>11.680587189014563</v>
      </c>
      <c r="G540" s="33">
        <v>2.0908954694312092</v>
      </c>
      <c r="H540" s="33">
        <v>0.67412830195446738</v>
      </c>
      <c r="I540" s="34">
        <v>29.306653370814001</v>
      </c>
    </row>
    <row r="541" spans="4:9" x14ac:dyDescent="0.3">
      <c r="D541" s="32" t="s">
        <v>653</v>
      </c>
      <c r="E541" s="33">
        <v>0.93896187220979854</v>
      </c>
      <c r="F541" s="33">
        <v>15.966117828245318</v>
      </c>
      <c r="G541" s="33">
        <v>2.5405721821016813</v>
      </c>
      <c r="H541" s="33">
        <v>0.77877380421446185</v>
      </c>
      <c r="I541" s="34">
        <v>35.741917258294045</v>
      </c>
    </row>
    <row r="542" spans="4:9" x14ac:dyDescent="0.3">
      <c r="D542" s="32" t="s">
        <v>654</v>
      </c>
      <c r="E542" s="33">
        <v>0.19809753903539029</v>
      </c>
      <c r="F542" s="33">
        <v>4.8223148634680459</v>
      </c>
      <c r="G542" s="33">
        <v>1.2784103580921502</v>
      </c>
      <c r="H542" s="33">
        <v>0.43093453894463962</v>
      </c>
      <c r="I542" s="34">
        <v>21.832638012605528</v>
      </c>
    </row>
    <row r="543" spans="4:9" x14ac:dyDescent="0.3">
      <c r="D543" s="32" t="s">
        <v>655</v>
      </c>
      <c r="E543" s="33">
        <v>0.14275222206803639</v>
      </c>
      <c r="F543" s="33">
        <v>2.4857500985820487</v>
      </c>
      <c r="G543" s="33">
        <v>4.024982578382958</v>
      </c>
      <c r="H543" s="33">
        <v>1.2454903130433181</v>
      </c>
      <c r="I543" s="34">
        <v>51.633679485236883</v>
      </c>
    </row>
    <row r="544" spans="4:9" x14ac:dyDescent="0.3">
      <c r="D544" s="32" t="s">
        <v>656</v>
      </c>
      <c r="E544" s="33">
        <v>0.82225852633159668</v>
      </c>
      <c r="F544" s="33">
        <v>15.691014124184415</v>
      </c>
      <c r="G544" s="33">
        <v>2.9536366107774574</v>
      </c>
      <c r="H544" s="33">
        <v>0.90567209911876911</v>
      </c>
      <c r="I544" s="34">
        <v>33.010251568463111</v>
      </c>
    </row>
    <row r="545" spans="4:9" x14ac:dyDescent="0.3">
      <c r="D545" s="32" t="s">
        <v>657</v>
      </c>
      <c r="E545" s="33">
        <v>0.76962281133029142</v>
      </c>
      <c r="F545" s="33">
        <v>14.872888429504002</v>
      </c>
      <c r="G545" s="33">
        <v>2.1486754225797684</v>
      </c>
      <c r="H545" s="33">
        <v>0.73849617165916459</v>
      </c>
      <c r="I545" s="34">
        <v>33.891914419090583</v>
      </c>
    </row>
    <row r="546" spans="4:9" x14ac:dyDescent="0.3">
      <c r="D546" s="32" t="s">
        <v>658</v>
      </c>
      <c r="E546" s="33">
        <v>0.74982219948678841</v>
      </c>
      <c r="F546" s="33">
        <v>14.034198265386671</v>
      </c>
      <c r="G546" s="33">
        <v>4.316321326380546</v>
      </c>
      <c r="H546" s="33">
        <v>1.3661079114337382</v>
      </c>
      <c r="I546" s="34">
        <v>48.245221869447157</v>
      </c>
    </row>
    <row r="547" spans="4:9" x14ac:dyDescent="0.3">
      <c r="D547" s="32" t="s">
        <v>659</v>
      </c>
      <c r="E547" s="33">
        <v>9.1951184700389765E-2</v>
      </c>
      <c r="F547" s="33">
        <v>2.2974416859536504</v>
      </c>
      <c r="G547" s="33">
        <v>1.7644178216336206</v>
      </c>
      <c r="H547" s="33">
        <v>0.5677834905999245</v>
      </c>
      <c r="I547" s="34">
        <v>22.28130089820198</v>
      </c>
    </row>
    <row r="548" spans="4:9" x14ac:dyDescent="0.3">
      <c r="D548" s="32" t="s">
        <v>660</v>
      </c>
      <c r="E548" s="33">
        <v>0.35281860914324792</v>
      </c>
      <c r="F548" s="33">
        <v>7.6349934976291278</v>
      </c>
      <c r="G548" s="33">
        <v>3.2160349183501213</v>
      </c>
      <c r="H548" s="33">
        <v>1.0502296981034291</v>
      </c>
      <c r="I548" s="34">
        <v>42.917437918157987</v>
      </c>
    </row>
    <row r="549" spans="4:9" x14ac:dyDescent="0.3">
      <c r="D549" s="32" t="s">
        <v>661</v>
      </c>
      <c r="E549" s="33">
        <v>0.88465910341531262</v>
      </c>
      <c r="F549" s="33">
        <v>17.130107424905283</v>
      </c>
      <c r="G549" s="33">
        <v>4.113976590098761</v>
      </c>
      <c r="H549" s="33">
        <v>1.2944316829629527</v>
      </c>
      <c r="I549" s="34">
        <v>51.68270439678696</v>
      </c>
    </row>
    <row r="550" spans="4:9" x14ac:dyDescent="0.3">
      <c r="D550" s="32" t="s">
        <v>662</v>
      </c>
      <c r="E550" s="33">
        <v>0.12804640453650373</v>
      </c>
      <c r="F550" s="33">
        <v>3.5763692619582663</v>
      </c>
      <c r="G550" s="33">
        <v>4.7089020339289611</v>
      </c>
      <c r="H550" s="33">
        <v>1.4221467547675894</v>
      </c>
      <c r="I550" s="34">
        <v>57.451081998828286</v>
      </c>
    </row>
    <row r="551" spans="4:9" x14ac:dyDescent="0.3">
      <c r="D551" s="32" t="s">
        <v>663</v>
      </c>
      <c r="E551" s="33">
        <v>0.80022716196637811</v>
      </c>
      <c r="F551" s="33">
        <v>14.439120711206026</v>
      </c>
      <c r="G551" s="33">
        <v>6.3799502779320507</v>
      </c>
      <c r="H551" s="33">
        <v>1.9254723689210864</v>
      </c>
      <c r="I551" s="34">
        <v>68.817471099688049</v>
      </c>
    </row>
    <row r="552" spans="4:9" x14ac:dyDescent="0.3">
      <c r="D552" s="32" t="s">
        <v>664</v>
      </c>
      <c r="E552" s="33">
        <v>0.34976134110562329</v>
      </c>
      <c r="F552" s="33">
        <v>8.8229241416553812</v>
      </c>
      <c r="G552" s="33">
        <v>5.4225355866640053</v>
      </c>
      <c r="H552" s="33">
        <v>1.7079472858311087</v>
      </c>
      <c r="I552" s="34">
        <v>62.066168055641874</v>
      </c>
    </row>
    <row r="553" spans="4:9" x14ac:dyDescent="0.3">
      <c r="D553" s="32" t="s">
        <v>665</v>
      </c>
      <c r="E553" s="33">
        <v>0.64280559231264878</v>
      </c>
      <c r="F553" s="33">
        <v>11.483603157407964</v>
      </c>
      <c r="G553" s="33">
        <v>1.7604028029950372</v>
      </c>
      <c r="H553" s="33">
        <v>0.53856429257795246</v>
      </c>
      <c r="I553" s="34">
        <v>21.744082029236129</v>
      </c>
    </row>
    <row r="554" spans="4:9" x14ac:dyDescent="0.3">
      <c r="D554" s="32" t="s">
        <v>666</v>
      </c>
      <c r="E554" s="33">
        <v>0.15662511604188989</v>
      </c>
      <c r="F554" s="33">
        <v>4.1288207651687729</v>
      </c>
      <c r="G554" s="33">
        <v>1.3342855814076604</v>
      </c>
      <c r="H554" s="33">
        <v>0.48499923435107012</v>
      </c>
      <c r="I554" s="34">
        <v>24.713650057481139</v>
      </c>
    </row>
    <row r="555" spans="4:9" x14ac:dyDescent="0.3">
      <c r="D555" s="32" t="s">
        <v>667</v>
      </c>
      <c r="E555" s="33">
        <v>0.22119180307629671</v>
      </c>
      <c r="F555" s="33">
        <v>6.2238698316768275</v>
      </c>
      <c r="G555" s="33">
        <v>5.189595226019426</v>
      </c>
      <c r="H555" s="33">
        <v>1.6516956542628662</v>
      </c>
      <c r="I555" s="34">
        <v>64.24867865623284</v>
      </c>
    </row>
    <row r="556" spans="4:9" x14ac:dyDescent="0.3">
      <c r="D556" s="32" t="s">
        <v>668</v>
      </c>
      <c r="E556" s="33">
        <v>0.92871040228491464</v>
      </c>
      <c r="F556" s="33">
        <v>16.7568211833951</v>
      </c>
      <c r="G556" s="33">
        <v>6.506951479787304</v>
      </c>
      <c r="H556" s="33">
        <v>1.9930703922353796</v>
      </c>
      <c r="I556" s="34">
        <v>71.7248343167755</v>
      </c>
    </row>
    <row r="557" spans="4:9" x14ac:dyDescent="0.3">
      <c r="D557" s="32" t="s">
        <v>669</v>
      </c>
      <c r="E557" s="33">
        <v>0.22398500397710164</v>
      </c>
      <c r="F557" s="33">
        <v>5.1939518260805508</v>
      </c>
      <c r="G557" s="33">
        <v>2.4250394601360452</v>
      </c>
      <c r="H557" s="33">
        <v>0.74929800669364022</v>
      </c>
      <c r="I557" s="34">
        <v>26.363342331815957</v>
      </c>
    </row>
    <row r="558" spans="4:9" x14ac:dyDescent="0.3">
      <c r="D558" s="32" t="s">
        <v>670</v>
      </c>
      <c r="E558" s="33">
        <v>0.31311568221471719</v>
      </c>
      <c r="F558" s="33">
        <v>6.5534261599026973</v>
      </c>
      <c r="G558" s="33">
        <v>4.1104616076705716</v>
      </c>
      <c r="H558" s="33">
        <v>1.3255024249833136</v>
      </c>
      <c r="I558" s="34">
        <v>46.558289034432491</v>
      </c>
    </row>
    <row r="559" spans="4:9" x14ac:dyDescent="0.3">
      <c r="D559" s="32" t="s">
        <v>671</v>
      </c>
      <c r="E559" s="33">
        <v>0.51800213684680818</v>
      </c>
      <c r="F559" s="33">
        <v>9.2315970944883112</v>
      </c>
      <c r="G559" s="33">
        <v>4.9544527578433719</v>
      </c>
      <c r="H559" s="33">
        <v>1.5648505959143302</v>
      </c>
      <c r="I559" s="34">
        <v>56.351325722110687</v>
      </c>
    </row>
    <row r="560" spans="4:9" x14ac:dyDescent="0.3">
      <c r="D560" s="32" t="s">
        <v>672</v>
      </c>
      <c r="E560" s="33">
        <v>0.21922277710217886</v>
      </c>
      <c r="F560" s="33">
        <v>4.0378428182268946</v>
      </c>
      <c r="G560" s="33">
        <v>0.91653214776823821</v>
      </c>
      <c r="H560" s="33">
        <v>0.30389460407992319</v>
      </c>
      <c r="I560" s="34">
        <v>18.413763290357206</v>
      </c>
    </row>
    <row r="561" spans="4:9" x14ac:dyDescent="0.3">
      <c r="D561" s="32" t="s">
        <v>673</v>
      </c>
      <c r="E561" s="33">
        <v>0.99436207826028067</v>
      </c>
      <c r="F561" s="33">
        <v>17.904785034330271</v>
      </c>
      <c r="G561" s="33">
        <v>5.4350722406331373</v>
      </c>
      <c r="H561" s="33">
        <v>1.7049366919271611</v>
      </c>
      <c r="I561" s="34">
        <v>68.197340644548305</v>
      </c>
    </row>
    <row r="562" spans="4:9" x14ac:dyDescent="0.3">
      <c r="D562" s="32" t="s">
        <v>674</v>
      </c>
      <c r="E562" s="33">
        <v>0.15012041059336667</v>
      </c>
      <c r="F562" s="33">
        <v>3.3079155956051642</v>
      </c>
      <c r="G562" s="33">
        <v>5.2382776140746579</v>
      </c>
      <c r="H562" s="33">
        <v>1.6616316209537612</v>
      </c>
      <c r="I562" s="34">
        <v>63.12725702438307</v>
      </c>
    </row>
    <row r="563" spans="4:9" x14ac:dyDescent="0.3">
      <c r="D563" s="32" t="s">
        <v>675</v>
      </c>
      <c r="E563" s="33">
        <v>0.37445355833919614</v>
      </c>
      <c r="F563" s="33">
        <v>7.7072724932480785</v>
      </c>
      <c r="G563" s="33">
        <v>1.4016176331844448</v>
      </c>
      <c r="H563" s="33">
        <v>0.46289722152702817</v>
      </c>
      <c r="I563" s="34">
        <v>18.140963138540386</v>
      </c>
    </row>
    <row r="564" spans="4:9" x14ac:dyDescent="0.3">
      <c r="D564" s="32" t="s">
        <v>676</v>
      </c>
      <c r="E564" s="33">
        <v>8.5371296096092841E-3</v>
      </c>
      <c r="F564" s="33">
        <v>1.2744260588824494</v>
      </c>
      <c r="G564" s="33">
        <v>1.7802031190824985</v>
      </c>
      <c r="H564" s="33">
        <v>0.54849324370283514</v>
      </c>
      <c r="I564" s="34">
        <v>25.998274605042671</v>
      </c>
    </row>
    <row r="565" spans="4:9" x14ac:dyDescent="0.3">
      <c r="D565" s="32" t="s">
        <v>677</v>
      </c>
      <c r="E565" s="33">
        <v>0.45076233872694438</v>
      </c>
      <c r="F565" s="33">
        <v>8.1296014374382501</v>
      </c>
      <c r="G565" s="33">
        <v>4.573627379646771</v>
      </c>
      <c r="H565" s="33">
        <v>1.4283215390446631</v>
      </c>
      <c r="I565" s="34">
        <v>53.232855188313643</v>
      </c>
    </row>
    <row r="566" spans="4:9" x14ac:dyDescent="0.3">
      <c r="D566" s="32" t="s">
        <v>678</v>
      </c>
      <c r="E566" s="33">
        <v>0.2170593024852252</v>
      </c>
      <c r="F566" s="33">
        <v>6.4651667109088145</v>
      </c>
      <c r="G566" s="33">
        <v>3.2088525134645214</v>
      </c>
      <c r="H566" s="33">
        <v>0.99412354732567676</v>
      </c>
      <c r="I566" s="34">
        <v>39.773607270838603</v>
      </c>
    </row>
    <row r="567" spans="4:9" x14ac:dyDescent="0.3">
      <c r="D567" s="32" t="s">
        <v>679</v>
      </c>
      <c r="E567" s="33">
        <v>0.98486961002145312</v>
      </c>
      <c r="F567" s="33">
        <v>19.188481065311183</v>
      </c>
      <c r="G567" s="33">
        <v>6.3351820492058248</v>
      </c>
      <c r="H567" s="33">
        <v>1.9370771499638599</v>
      </c>
      <c r="I567" s="34">
        <v>72.153360507995558</v>
      </c>
    </row>
    <row r="568" spans="4:9" x14ac:dyDescent="0.3">
      <c r="D568" s="32" t="s">
        <v>680</v>
      </c>
      <c r="E568" s="33">
        <v>0.20663940215035281</v>
      </c>
      <c r="F568" s="33">
        <v>4.5056834765425506</v>
      </c>
      <c r="G568" s="33">
        <v>1.4959622390450407</v>
      </c>
      <c r="H568" s="33">
        <v>0.50628142641752316</v>
      </c>
      <c r="I568" s="34">
        <v>26.124000678148985</v>
      </c>
    </row>
    <row r="569" spans="4:9" x14ac:dyDescent="0.3">
      <c r="D569" s="32" t="s">
        <v>681</v>
      </c>
      <c r="E569" s="33">
        <v>0.95378846400256312</v>
      </c>
      <c r="F569" s="33">
        <v>17.363438631727035</v>
      </c>
      <c r="G569" s="33">
        <v>4.692137459111863</v>
      </c>
      <c r="H569" s="33">
        <v>1.4214631817353429</v>
      </c>
      <c r="I569" s="34">
        <v>56.251306305205794</v>
      </c>
    </row>
    <row r="570" spans="4:9" x14ac:dyDescent="0.3">
      <c r="D570" s="32" t="s">
        <v>682</v>
      </c>
      <c r="E570" s="33">
        <v>0.13800188221393461</v>
      </c>
      <c r="F570" s="33">
        <v>2.7364272997033887</v>
      </c>
      <c r="G570" s="33">
        <v>4.9524624257901415</v>
      </c>
      <c r="H570" s="33">
        <v>1.4885541715737096</v>
      </c>
      <c r="I570" s="34">
        <v>57.010123748081057</v>
      </c>
    </row>
    <row r="571" spans="4:9" x14ac:dyDescent="0.3">
      <c r="D571" s="32" t="s">
        <v>683</v>
      </c>
      <c r="E571" s="33">
        <v>0.41481188607474784</v>
      </c>
      <c r="F571" s="33">
        <v>8.7036006224937026</v>
      </c>
      <c r="G571" s="33">
        <v>3.0862275869881572</v>
      </c>
      <c r="H571" s="33">
        <v>0.94543470325375545</v>
      </c>
      <c r="I571" s="34">
        <v>35.809296501948822</v>
      </c>
    </row>
    <row r="572" spans="4:9" x14ac:dyDescent="0.3">
      <c r="D572" s="32" t="s">
        <v>684</v>
      </c>
      <c r="E572" s="33">
        <v>0.69036182319142059</v>
      </c>
      <c r="F572" s="33">
        <v>14.09555016843948</v>
      </c>
      <c r="G572" s="33">
        <v>1.589870753107639</v>
      </c>
      <c r="H572" s="33">
        <v>0.53502109877760917</v>
      </c>
      <c r="I572" s="34">
        <v>23.600025014322959</v>
      </c>
    </row>
    <row r="573" spans="4:9" x14ac:dyDescent="0.3">
      <c r="D573" s="32" t="s">
        <v>685</v>
      </c>
      <c r="E573" s="33">
        <v>0.30417012276999822</v>
      </c>
      <c r="F573" s="33">
        <v>5.7205071707555568</v>
      </c>
      <c r="G573" s="33">
        <v>2.005385370381672</v>
      </c>
      <c r="H573" s="33">
        <v>0.66156845270331244</v>
      </c>
      <c r="I573" s="34">
        <v>25.738736844295111</v>
      </c>
    </row>
    <row r="574" spans="4:9" x14ac:dyDescent="0.3">
      <c r="D574" s="32" t="s">
        <v>686</v>
      </c>
      <c r="E574" s="33">
        <v>3.5262849978273669E-2</v>
      </c>
      <c r="F574" s="33">
        <v>0.64273652609634624</v>
      </c>
      <c r="G574" s="33">
        <v>4.8140557961932</v>
      </c>
      <c r="H574" s="33">
        <v>1.4541477777738703</v>
      </c>
      <c r="I574" s="34">
        <v>51.294124533162311</v>
      </c>
    </row>
    <row r="575" spans="4:9" x14ac:dyDescent="0.3">
      <c r="D575" s="32" t="s">
        <v>687</v>
      </c>
      <c r="E575" s="33">
        <v>0.55676142612496005</v>
      </c>
      <c r="F575" s="33">
        <v>9.6166591992180397</v>
      </c>
      <c r="G575" s="33">
        <v>5.7919579095242906</v>
      </c>
      <c r="H575" s="33">
        <v>1.7838871619428698</v>
      </c>
      <c r="I575" s="34">
        <v>65.432517011467638</v>
      </c>
    </row>
    <row r="576" spans="4:9" x14ac:dyDescent="0.3">
      <c r="D576" s="32" t="s">
        <v>688</v>
      </c>
      <c r="E576" s="33">
        <v>0.1866212707217636</v>
      </c>
      <c r="F576" s="33">
        <v>5.2316125629709838</v>
      </c>
      <c r="G576" s="33">
        <v>2.058966030211816</v>
      </c>
      <c r="H576" s="33">
        <v>0.68950644207511458</v>
      </c>
      <c r="I576" s="34">
        <v>28.891015625916175</v>
      </c>
    </row>
    <row r="577" spans="4:9" x14ac:dyDescent="0.3">
      <c r="D577" s="32" t="s">
        <v>689</v>
      </c>
      <c r="E577" s="33">
        <v>0.53975378986871547</v>
      </c>
      <c r="F577" s="33">
        <v>11.398060713956767</v>
      </c>
      <c r="G577" s="33">
        <v>2.944749546845272</v>
      </c>
      <c r="H577" s="33">
        <v>0.90872726577872365</v>
      </c>
      <c r="I577" s="34">
        <v>38.355847167813259</v>
      </c>
    </row>
    <row r="578" spans="4:9" x14ac:dyDescent="0.3">
      <c r="D578" s="32" t="s">
        <v>690</v>
      </c>
      <c r="E578" s="33">
        <v>0.71255731735380712</v>
      </c>
      <c r="F578" s="33">
        <v>14.86218284795234</v>
      </c>
      <c r="G578" s="33">
        <v>3.8866349936565578</v>
      </c>
      <c r="H578" s="33">
        <v>1.2549560200862864</v>
      </c>
      <c r="I578" s="34">
        <v>46.077213685145772</v>
      </c>
    </row>
    <row r="579" spans="4:9" x14ac:dyDescent="0.3">
      <c r="D579" s="32" t="s">
        <v>691</v>
      </c>
      <c r="E579" s="33">
        <v>2.3893589234243562E-2</v>
      </c>
      <c r="F579" s="33">
        <v>3.0631039865034237</v>
      </c>
      <c r="G579" s="33">
        <v>0.45626092074333324</v>
      </c>
      <c r="H579" s="33">
        <v>0.17018497667528137</v>
      </c>
      <c r="I579" s="34">
        <v>9.6060965259189182</v>
      </c>
    </row>
    <row r="580" spans="4:9" x14ac:dyDescent="0.3">
      <c r="D580" s="32" t="s">
        <v>692</v>
      </c>
      <c r="E580" s="33">
        <v>0.74384450266536728</v>
      </c>
      <c r="F580" s="33">
        <v>13.343998908929635</v>
      </c>
      <c r="G580" s="33">
        <v>3.8773152213782485</v>
      </c>
      <c r="H580" s="33">
        <v>1.1751234795832455</v>
      </c>
      <c r="I580" s="34">
        <v>44.495942829997766</v>
      </c>
    </row>
    <row r="581" spans="4:9" x14ac:dyDescent="0.3">
      <c r="D581" s="32" t="s">
        <v>693</v>
      </c>
      <c r="E581" s="33">
        <v>0.94089658804895437</v>
      </c>
      <c r="F581" s="33">
        <v>18.428524852663553</v>
      </c>
      <c r="G581" s="33">
        <v>5.5031302091285745</v>
      </c>
      <c r="H581" s="33">
        <v>1.7155428429539501</v>
      </c>
      <c r="I581" s="34">
        <v>69.025263238633258</v>
      </c>
    </row>
    <row r="582" spans="4:9" x14ac:dyDescent="0.3">
      <c r="D582" s="32" t="s">
        <v>694</v>
      </c>
      <c r="E582" s="33">
        <v>0.84335818592632306</v>
      </c>
      <c r="F582" s="33">
        <v>15.588912546767276</v>
      </c>
      <c r="G582" s="33">
        <v>2.1551348667807062</v>
      </c>
      <c r="H582" s="33">
        <v>0.67791218513743978</v>
      </c>
      <c r="I582" s="34">
        <v>28.81740081924773</v>
      </c>
    </row>
    <row r="583" spans="4:9" x14ac:dyDescent="0.3">
      <c r="D583" s="32" t="s">
        <v>695</v>
      </c>
      <c r="E583" s="33">
        <v>0.86918148561311792</v>
      </c>
      <c r="F583" s="33">
        <v>17.710696562952506</v>
      </c>
      <c r="G583" s="33">
        <v>6.1261576183774862</v>
      </c>
      <c r="H583" s="33">
        <v>1.913311133003045</v>
      </c>
      <c r="I583" s="34">
        <v>73.668101029056615</v>
      </c>
    </row>
    <row r="584" spans="4:9" x14ac:dyDescent="0.3">
      <c r="D584" s="32" t="s">
        <v>696</v>
      </c>
      <c r="E584" s="33">
        <v>0.52512566753020451</v>
      </c>
      <c r="F584" s="33">
        <v>10.335343183452778</v>
      </c>
      <c r="G584" s="33">
        <v>4.3037786281478656</v>
      </c>
      <c r="H584" s="33">
        <v>1.2914004802800867</v>
      </c>
      <c r="I584" s="34">
        <v>46.723432606247847</v>
      </c>
    </row>
    <row r="585" spans="4:9" x14ac:dyDescent="0.3">
      <c r="D585" s="32" t="s">
        <v>697</v>
      </c>
      <c r="E585" s="33">
        <v>0.64135798850233505</v>
      </c>
      <c r="F585" s="33">
        <v>13.381565822071153</v>
      </c>
      <c r="G585" s="33">
        <v>1.8323714137337546</v>
      </c>
      <c r="H585" s="33">
        <v>0.5700704369891848</v>
      </c>
      <c r="I585" s="34">
        <v>21.384481810313982</v>
      </c>
    </row>
    <row r="586" spans="4:9" x14ac:dyDescent="0.3">
      <c r="D586" s="32" t="s">
        <v>698</v>
      </c>
      <c r="E586" s="33">
        <v>0.88364341663794121</v>
      </c>
      <c r="F586" s="33">
        <v>17.230616586103849</v>
      </c>
      <c r="G586" s="33">
        <v>3.9787555433933761</v>
      </c>
      <c r="H586" s="33">
        <v>1.1984643929387668</v>
      </c>
      <c r="I586" s="34">
        <v>46.75439785332275</v>
      </c>
    </row>
    <row r="587" spans="4:9" x14ac:dyDescent="0.3">
      <c r="D587" s="32" t="s">
        <v>699</v>
      </c>
      <c r="E587" s="33">
        <v>0.30894492184042455</v>
      </c>
      <c r="F587" s="33">
        <v>5.5175408161842796</v>
      </c>
      <c r="G587" s="33">
        <v>2.8271286566483513</v>
      </c>
      <c r="H587" s="33">
        <v>0.93199684802670457</v>
      </c>
      <c r="I587" s="34">
        <v>41.051584667307367</v>
      </c>
    </row>
    <row r="588" spans="4:9" x14ac:dyDescent="0.3">
      <c r="D588" s="32" t="s">
        <v>700</v>
      </c>
      <c r="E588" s="33">
        <v>0.13572447715291558</v>
      </c>
      <c r="F588" s="33">
        <v>3.8039838317455459</v>
      </c>
      <c r="G588" s="33">
        <v>1.6178282559103769</v>
      </c>
      <c r="H588" s="33">
        <v>0.54066290601045675</v>
      </c>
      <c r="I588" s="34">
        <v>27.018406916857771</v>
      </c>
    </row>
    <row r="589" spans="4:9" x14ac:dyDescent="0.3">
      <c r="D589" s="32" t="s">
        <v>701</v>
      </c>
      <c r="E589" s="33">
        <v>2.814971874747263E-2</v>
      </c>
      <c r="F589" s="33">
        <v>0.72640403789762753</v>
      </c>
      <c r="G589" s="33">
        <v>3.3423231859075924</v>
      </c>
      <c r="H589" s="33">
        <v>1.0984100999624995</v>
      </c>
      <c r="I589" s="34">
        <v>39.893286647464436</v>
      </c>
    </row>
    <row r="590" spans="4:9" x14ac:dyDescent="0.3">
      <c r="D590" s="32" t="s">
        <v>702</v>
      </c>
      <c r="E590" s="33">
        <v>0.92360530048849965</v>
      </c>
      <c r="F590" s="33">
        <v>15.931710132839235</v>
      </c>
      <c r="G590" s="33">
        <v>6.5498899654820324</v>
      </c>
      <c r="H590" s="33">
        <v>2.0148442769257202</v>
      </c>
      <c r="I590" s="34">
        <v>78.172515678881084</v>
      </c>
    </row>
    <row r="591" spans="4:9" x14ac:dyDescent="0.3">
      <c r="D591" s="32" t="s">
        <v>703</v>
      </c>
      <c r="E591" s="33">
        <v>0.85819366275354558</v>
      </c>
      <c r="F591" s="33">
        <v>17.35162490129623</v>
      </c>
      <c r="G591" s="33">
        <v>4.672650797352393</v>
      </c>
      <c r="H591" s="33">
        <v>1.4512791201323616</v>
      </c>
      <c r="I591" s="34">
        <v>58.861940145896654</v>
      </c>
    </row>
    <row r="592" spans="4:9" x14ac:dyDescent="0.3">
      <c r="D592" s="32" t="s">
        <v>704</v>
      </c>
      <c r="E592" s="33">
        <v>0.39959104358888031</v>
      </c>
      <c r="F592" s="33">
        <v>8.7736020416516869</v>
      </c>
      <c r="G592" s="33">
        <v>2.723518202768056</v>
      </c>
      <c r="H592" s="33">
        <v>0.90839229638935459</v>
      </c>
      <c r="I592" s="34">
        <v>34.665216166344713</v>
      </c>
    </row>
    <row r="593" spans="4:9" x14ac:dyDescent="0.3">
      <c r="D593" s="32" t="s">
        <v>705</v>
      </c>
      <c r="E593" s="33">
        <v>0.86275133191384579</v>
      </c>
      <c r="F593" s="33">
        <v>17.442152115842937</v>
      </c>
      <c r="G593" s="33">
        <v>2.5706414894710621</v>
      </c>
      <c r="H593" s="33">
        <v>0.82517871524644215</v>
      </c>
      <c r="I593" s="34">
        <v>31.496845537191085</v>
      </c>
    </row>
    <row r="594" spans="4:9" x14ac:dyDescent="0.3">
      <c r="D594" s="32" t="s">
        <v>706</v>
      </c>
      <c r="E594" s="33">
        <v>0.72782494054230962</v>
      </c>
      <c r="F594" s="33">
        <v>14.200509460655111</v>
      </c>
      <c r="G594" s="33">
        <v>1.9921882759729717</v>
      </c>
      <c r="H594" s="33">
        <v>0.64164459714135169</v>
      </c>
      <c r="I594" s="34">
        <v>31.373832160218157</v>
      </c>
    </row>
    <row r="595" spans="4:9" x14ac:dyDescent="0.3">
      <c r="D595" s="32" t="s">
        <v>707</v>
      </c>
      <c r="E595" s="33">
        <v>7.0942734840995003E-2</v>
      </c>
      <c r="F595" s="33">
        <v>3.9272243950109651</v>
      </c>
      <c r="G595" s="33">
        <v>1.3864127659133452</v>
      </c>
      <c r="H595" s="33">
        <v>0.45472074447773908</v>
      </c>
      <c r="I595" s="34">
        <v>21.074347467059376</v>
      </c>
    </row>
    <row r="596" spans="4:9" x14ac:dyDescent="0.3">
      <c r="D596" s="32" t="s">
        <v>708</v>
      </c>
      <c r="E596" s="33">
        <v>0.988057954918381</v>
      </c>
      <c r="F596" s="33">
        <v>17.482271741724318</v>
      </c>
      <c r="G596" s="33">
        <v>1.8643832293342011</v>
      </c>
      <c r="H596" s="33">
        <v>0.61254314295017953</v>
      </c>
      <c r="I596" s="34">
        <v>25.55034756487926</v>
      </c>
    </row>
    <row r="597" spans="4:9" x14ac:dyDescent="0.3">
      <c r="D597" s="32" t="s">
        <v>709</v>
      </c>
      <c r="E597" s="33">
        <v>0.58657756880268774</v>
      </c>
      <c r="F597" s="33">
        <v>10.891692590665114</v>
      </c>
      <c r="G597" s="33">
        <v>4.6114656820418283</v>
      </c>
      <c r="H597" s="33">
        <v>1.3848737119561676</v>
      </c>
      <c r="I597" s="34">
        <v>56.137377450768213</v>
      </c>
    </row>
    <row r="598" spans="4:9" x14ac:dyDescent="0.3">
      <c r="D598" s="32" t="s">
        <v>710</v>
      </c>
      <c r="E598" s="33">
        <v>0.16035985694454991</v>
      </c>
      <c r="F598" s="33">
        <v>4.6113809260545793</v>
      </c>
      <c r="G598" s="33">
        <v>3.3812598870767645</v>
      </c>
      <c r="H598" s="33">
        <v>1.0923395871253412</v>
      </c>
      <c r="I598" s="34">
        <v>47.087513361201474</v>
      </c>
    </row>
    <row r="599" spans="4:9" x14ac:dyDescent="0.3">
      <c r="D599" s="32" t="s">
        <v>711</v>
      </c>
      <c r="E599" s="33">
        <v>0.79691841585317902</v>
      </c>
      <c r="F599" s="33">
        <v>13.804105322553042</v>
      </c>
      <c r="G599" s="33">
        <v>1.769788456350804</v>
      </c>
      <c r="H599" s="33">
        <v>0.53830265839871139</v>
      </c>
      <c r="I599" s="34">
        <v>25.23429899559364</v>
      </c>
    </row>
    <row r="600" spans="4:9" x14ac:dyDescent="0.3">
      <c r="D600" s="32" t="s">
        <v>712</v>
      </c>
      <c r="E600" s="33">
        <v>0.90879430892232338</v>
      </c>
      <c r="F600" s="33">
        <v>18.322599974487808</v>
      </c>
      <c r="G600" s="33">
        <v>3.5708616289574824</v>
      </c>
      <c r="H600" s="33">
        <v>1.1592869180981582</v>
      </c>
      <c r="I600" s="34">
        <v>45.498222157893743</v>
      </c>
    </row>
    <row r="601" spans="4:9" x14ac:dyDescent="0.3">
      <c r="D601" s="32" t="s">
        <v>713</v>
      </c>
      <c r="E601" s="33">
        <v>0.51215574582143231</v>
      </c>
      <c r="F601" s="33">
        <v>10.056951561442164</v>
      </c>
      <c r="G601" s="33">
        <v>3.7975352372565299</v>
      </c>
      <c r="H601" s="33">
        <v>1.1820112426919236</v>
      </c>
      <c r="I601" s="34">
        <v>49.703535704617565</v>
      </c>
    </row>
    <row r="602" spans="4:9" x14ac:dyDescent="0.3">
      <c r="D602" s="32" t="s">
        <v>714</v>
      </c>
      <c r="E602" s="33">
        <v>0.37378222616196344</v>
      </c>
      <c r="F602" s="33">
        <v>6.6247589261365105</v>
      </c>
      <c r="G602" s="33">
        <v>3.7944754910182743</v>
      </c>
      <c r="H602" s="33">
        <v>1.1930108734307778</v>
      </c>
      <c r="I602" s="34">
        <v>47.64696369367396</v>
      </c>
    </row>
    <row r="603" spans="4:9" x14ac:dyDescent="0.3">
      <c r="D603" s="32" t="s">
        <v>715</v>
      </c>
      <c r="E603" s="33">
        <v>0.59782617144790628</v>
      </c>
      <c r="F603" s="33">
        <v>12.916821738673939</v>
      </c>
      <c r="G603" s="33">
        <v>2.4273971067001572</v>
      </c>
      <c r="H603" s="33">
        <v>0.72861818893741481</v>
      </c>
      <c r="I603" s="34">
        <v>33.976092122832711</v>
      </c>
    </row>
    <row r="604" spans="4:9" x14ac:dyDescent="0.3">
      <c r="D604" s="32" t="s">
        <v>716</v>
      </c>
      <c r="E604" s="33">
        <v>0.65958380453734655</v>
      </c>
      <c r="F604" s="33">
        <v>11.565164973718034</v>
      </c>
      <c r="G604" s="33">
        <v>2.8360303388403976</v>
      </c>
      <c r="H604" s="33">
        <v>0.87138675521651432</v>
      </c>
      <c r="I604" s="34">
        <v>30.543856904538657</v>
      </c>
    </row>
    <row r="605" spans="4:9" x14ac:dyDescent="0.3">
      <c r="D605" s="32" t="s">
        <v>717</v>
      </c>
      <c r="E605" s="33">
        <v>0.87784151729116067</v>
      </c>
      <c r="F605" s="33">
        <v>17.455681811742778</v>
      </c>
      <c r="G605" s="33">
        <v>3.5913067295946268</v>
      </c>
      <c r="H605" s="33">
        <v>1.1442541040854755</v>
      </c>
      <c r="I605" s="34">
        <v>45.781925730195745</v>
      </c>
    </row>
    <row r="606" spans="4:9" x14ac:dyDescent="0.3">
      <c r="D606" s="32" t="s">
        <v>718</v>
      </c>
      <c r="E606" s="33">
        <v>0.93614941452756573</v>
      </c>
      <c r="F606" s="33">
        <v>16.619021277107745</v>
      </c>
      <c r="G606" s="33">
        <v>3.0942334899962063</v>
      </c>
      <c r="H606" s="33">
        <v>1.0200299449215346</v>
      </c>
      <c r="I606" s="34">
        <v>37.249454283440969</v>
      </c>
    </row>
    <row r="607" spans="4:9" x14ac:dyDescent="0.3">
      <c r="D607" s="32" t="s">
        <v>719</v>
      </c>
      <c r="E607" s="33">
        <v>0.18129571411411782</v>
      </c>
      <c r="F607" s="33">
        <v>4.931751352731288</v>
      </c>
      <c r="G607" s="33">
        <v>4.2159192386338313</v>
      </c>
      <c r="H607" s="33">
        <v>1.3263572159449066</v>
      </c>
      <c r="I607" s="34">
        <v>48.288925467531115</v>
      </c>
    </row>
    <row r="608" spans="4:9" x14ac:dyDescent="0.3">
      <c r="D608" s="32" t="s">
        <v>720</v>
      </c>
      <c r="E608" s="33">
        <v>0.99311205703267769</v>
      </c>
      <c r="F608" s="33">
        <v>18.001810344437285</v>
      </c>
      <c r="G608" s="33">
        <v>4.0701082002485967</v>
      </c>
      <c r="H608" s="33">
        <v>1.2351737358064214</v>
      </c>
      <c r="I608" s="34">
        <v>43.465228033783063</v>
      </c>
    </row>
    <row r="609" spans="4:9" x14ac:dyDescent="0.3">
      <c r="D609" s="32" t="s">
        <v>721</v>
      </c>
      <c r="E609" s="33">
        <v>0.13399383497154127</v>
      </c>
      <c r="F609" s="33">
        <v>3.1451958288946749</v>
      </c>
      <c r="G609" s="33">
        <v>3.6267905845409687</v>
      </c>
      <c r="H609" s="33">
        <v>1.1852170248382676</v>
      </c>
      <c r="I609" s="34">
        <v>43.021390861120963</v>
      </c>
    </row>
    <row r="610" spans="4:9" x14ac:dyDescent="0.3">
      <c r="D610" s="32" t="s">
        <v>722</v>
      </c>
      <c r="E610" s="33">
        <v>0.52899184652338094</v>
      </c>
      <c r="F610" s="33">
        <v>9.1135494682429528</v>
      </c>
      <c r="G610" s="33">
        <v>5.6317242215876373</v>
      </c>
      <c r="H610" s="33">
        <v>1.7396322404536846</v>
      </c>
      <c r="I610" s="34">
        <v>68.865814522257608</v>
      </c>
    </row>
    <row r="611" spans="4:9" x14ac:dyDescent="0.3">
      <c r="D611" s="32" t="s">
        <v>723</v>
      </c>
      <c r="E611" s="33">
        <v>0.31738995949002446</v>
      </c>
      <c r="F611" s="33">
        <v>5.628051855308577</v>
      </c>
      <c r="G611" s="33">
        <v>0.8068736521941885</v>
      </c>
      <c r="H611" s="33">
        <v>0.24865909370746847</v>
      </c>
      <c r="I611" s="34">
        <v>13.231322558586372</v>
      </c>
    </row>
    <row r="612" spans="4:9" x14ac:dyDescent="0.3">
      <c r="D612" s="32" t="s">
        <v>724</v>
      </c>
      <c r="E612" s="33">
        <v>0.18439660235959376</v>
      </c>
      <c r="F612" s="33">
        <v>3.575883309544639</v>
      </c>
      <c r="G612" s="33">
        <v>3.4513936837872876</v>
      </c>
      <c r="H612" s="33">
        <v>1.0755753663048315</v>
      </c>
      <c r="I612" s="34">
        <v>45.145548026026063</v>
      </c>
    </row>
    <row r="613" spans="4:9" x14ac:dyDescent="0.3">
      <c r="D613" s="32" t="s">
        <v>725</v>
      </c>
      <c r="E613" s="33">
        <v>0.66910314549302119</v>
      </c>
      <c r="F613" s="33">
        <v>13.822205211195826</v>
      </c>
      <c r="G613" s="33">
        <v>5.417764665207625</v>
      </c>
      <c r="H613" s="33">
        <v>1.7069276664005635</v>
      </c>
      <c r="I613" s="34">
        <v>62.185842919344005</v>
      </c>
    </row>
    <row r="614" spans="4:9" x14ac:dyDescent="0.3">
      <c r="D614" s="32" t="s">
        <v>726</v>
      </c>
      <c r="E614" s="33">
        <v>0.40177618235501456</v>
      </c>
      <c r="F614" s="33">
        <v>8.6069459034285014</v>
      </c>
      <c r="G614" s="33">
        <v>0.96092781597843335</v>
      </c>
      <c r="H614" s="33">
        <v>0.35952219224606818</v>
      </c>
      <c r="I614" s="34">
        <v>18.660891362996132</v>
      </c>
    </row>
    <row r="615" spans="4:9" x14ac:dyDescent="0.3">
      <c r="D615" s="32" t="s">
        <v>727</v>
      </c>
      <c r="E615" s="33">
        <v>0.57815843313377746</v>
      </c>
      <c r="F615" s="33">
        <v>11.855685382647819</v>
      </c>
      <c r="G615" s="33">
        <v>2.8181057495205475</v>
      </c>
      <c r="H615" s="33">
        <v>0.87352452756421173</v>
      </c>
      <c r="I615" s="34">
        <v>32.689740998414393</v>
      </c>
    </row>
    <row r="616" spans="4:9" x14ac:dyDescent="0.3">
      <c r="D616" s="32" t="s">
        <v>728</v>
      </c>
      <c r="E616" s="33">
        <v>0.20741735688737717</v>
      </c>
      <c r="F616" s="33">
        <v>6.1420511900083348</v>
      </c>
      <c r="G616" s="33">
        <v>4.1104744310229657</v>
      </c>
      <c r="H616" s="33">
        <v>1.3323961808007623</v>
      </c>
      <c r="I616" s="34">
        <v>51.772392950945203</v>
      </c>
    </row>
    <row r="617" spans="4:9" x14ac:dyDescent="0.3">
      <c r="D617" s="32" t="s">
        <v>729</v>
      </c>
      <c r="E617" s="33">
        <v>0.78315780032498505</v>
      </c>
      <c r="F617" s="33">
        <v>15.802417724164666</v>
      </c>
      <c r="G617" s="33">
        <v>2.7841446668569594</v>
      </c>
      <c r="H617" s="33">
        <v>0.93489351054641601</v>
      </c>
      <c r="I617" s="34">
        <v>40.854941328270968</v>
      </c>
    </row>
    <row r="618" spans="4:9" x14ac:dyDescent="0.3">
      <c r="D618" s="32" t="s">
        <v>730</v>
      </c>
      <c r="E618" s="33">
        <v>0.51924268658980455</v>
      </c>
      <c r="F618" s="33">
        <v>9.431239605155973</v>
      </c>
      <c r="G618" s="33">
        <v>3.4534966746431581</v>
      </c>
      <c r="H618" s="33">
        <v>1.0956150174283208</v>
      </c>
      <c r="I618" s="34">
        <v>38.572779201565183</v>
      </c>
    </row>
    <row r="619" spans="4:9" x14ac:dyDescent="0.3">
      <c r="D619" s="32" t="s">
        <v>731</v>
      </c>
      <c r="E619" s="33">
        <v>0.619216709219502</v>
      </c>
      <c r="F619" s="33">
        <v>11.899244938434368</v>
      </c>
      <c r="G619" s="33">
        <v>3.9111868238191723</v>
      </c>
      <c r="H619" s="33">
        <v>1.1965517074004932</v>
      </c>
      <c r="I619" s="34">
        <v>43.594936873910711</v>
      </c>
    </row>
    <row r="620" spans="4:9" x14ac:dyDescent="0.3">
      <c r="D620" s="32" t="s">
        <v>732</v>
      </c>
      <c r="E620" s="33">
        <v>4.9615661347522266E-2</v>
      </c>
      <c r="F620" s="33">
        <v>3.0894342342632739</v>
      </c>
      <c r="G620" s="33">
        <v>3.0423645713145882</v>
      </c>
      <c r="H620" s="33">
        <v>0.99429610915359601</v>
      </c>
      <c r="I620" s="34">
        <v>40.717635920846867</v>
      </c>
    </row>
    <row r="621" spans="4:9" x14ac:dyDescent="0.3">
      <c r="D621" s="32" t="s">
        <v>733</v>
      </c>
      <c r="E621" s="33">
        <v>0.88084139286356811</v>
      </c>
      <c r="F621" s="33">
        <v>15.837450523851583</v>
      </c>
      <c r="G621" s="33">
        <v>5.8048384412658063</v>
      </c>
      <c r="H621" s="33">
        <v>1.7444115778793983</v>
      </c>
      <c r="I621" s="34">
        <v>68.207610789848559</v>
      </c>
    </row>
    <row r="622" spans="4:9" x14ac:dyDescent="0.3">
      <c r="D622" s="32" t="s">
        <v>734</v>
      </c>
      <c r="E622" s="33">
        <v>0.62631043007427567</v>
      </c>
      <c r="F622" s="33">
        <v>10.895313677104742</v>
      </c>
      <c r="G622" s="33">
        <v>2.5930864242305494</v>
      </c>
      <c r="H622" s="33">
        <v>0.81348857417110043</v>
      </c>
      <c r="I622" s="34">
        <v>30.327706680822203</v>
      </c>
    </row>
    <row r="623" spans="4:9" x14ac:dyDescent="0.3">
      <c r="D623" s="32" t="s">
        <v>735</v>
      </c>
      <c r="E623" s="33">
        <v>0.21846249796625794</v>
      </c>
      <c r="F623" s="33">
        <v>5.9571068181043936</v>
      </c>
      <c r="G623" s="33">
        <v>1.5310763429367089</v>
      </c>
      <c r="H623" s="33">
        <v>0.48524658333340126</v>
      </c>
      <c r="I623" s="34">
        <v>20.86278489119838</v>
      </c>
    </row>
    <row r="624" spans="4:9" x14ac:dyDescent="0.3">
      <c r="D624" s="32" t="s">
        <v>736</v>
      </c>
      <c r="E624" s="33">
        <v>0.30715155562906293</v>
      </c>
      <c r="F624" s="33">
        <v>7.0698601514020254</v>
      </c>
      <c r="G624" s="33">
        <v>2.7745366779648233</v>
      </c>
      <c r="H624" s="33">
        <v>0.92774373430420287</v>
      </c>
      <c r="I624" s="34">
        <v>34.824040501460978</v>
      </c>
    </row>
    <row r="625" spans="4:9" x14ac:dyDescent="0.3">
      <c r="D625" s="32" t="s">
        <v>737</v>
      </c>
      <c r="E625" s="33">
        <v>1.8263686012664371E-2</v>
      </c>
      <c r="F625" s="33">
        <v>2.0786358941338485</v>
      </c>
      <c r="G625" s="33">
        <v>1.2685522829089955</v>
      </c>
      <c r="H625" s="33">
        <v>0.41615207406332627</v>
      </c>
      <c r="I625" s="34">
        <v>18.628628603184019</v>
      </c>
    </row>
    <row r="626" spans="4:9" x14ac:dyDescent="0.3">
      <c r="D626" s="32" t="s">
        <v>738</v>
      </c>
      <c r="E626" s="33">
        <v>0.38542490824290931</v>
      </c>
      <c r="F626" s="33">
        <v>9.5023831422670639</v>
      </c>
      <c r="G626" s="33">
        <v>5.0111990167206795</v>
      </c>
      <c r="H626" s="33">
        <v>1.5422213954516053</v>
      </c>
      <c r="I626" s="34">
        <v>62.241838483879313</v>
      </c>
    </row>
    <row r="627" spans="4:9" x14ac:dyDescent="0.3">
      <c r="D627" s="32" t="s">
        <v>739</v>
      </c>
      <c r="E627" s="33">
        <v>2.0952767573172437E-2</v>
      </c>
      <c r="F627" s="33">
        <v>1.9801435659235713</v>
      </c>
      <c r="G627" s="33">
        <v>4.2964012633240793</v>
      </c>
      <c r="H627" s="33">
        <v>1.2910628502806698</v>
      </c>
      <c r="I627" s="34">
        <v>50.165450064455726</v>
      </c>
    </row>
    <row r="628" spans="4:9" x14ac:dyDescent="0.3">
      <c r="D628" s="32" t="s">
        <v>740</v>
      </c>
      <c r="E628" s="33">
        <v>0.2792967677041982</v>
      </c>
      <c r="F628" s="33">
        <v>5.4224271059055322</v>
      </c>
      <c r="G628" s="33">
        <v>1.5644001260294744</v>
      </c>
      <c r="H628" s="33">
        <v>0.50182762335177888</v>
      </c>
      <c r="I628" s="34">
        <v>22.582592264266221</v>
      </c>
    </row>
    <row r="629" spans="4:9" x14ac:dyDescent="0.3">
      <c r="D629" s="32" t="s">
        <v>741</v>
      </c>
      <c r="E629" s="33">
        <v>0.22373876110019375</v>
      </c>
      <c r="F629" s="33">
        <v>6.7420971196847912</v>
      </c>
      <c r="G629" s="33">
        <v>0.73603387385535446</v>
      </c>
      <c r="H629" s="33">
        <v>0.24736690569744102</v>
      </c>
      <c r="I629" s="34">
        <v>10.123325836963488</v>
      </c>
    </row>
    <row r="630" spans="4:9" x14ac:dyDescent="0.3">
      <c r="D630" s="32" t="s">
        <v>742</v>
      </c>
      <c r="E630" s="33">
        <v>0.21614131270283576</v>
      </c>
      <c r="F630" s="33">
        <v>6.1511588544105464</v>
      </c>
      <c r="G630" s="33">
        <v>5.6004125536526566</v>
      </c>
      <c r="H630" s="33">
        <v>1.7655537274981956</v>
      </c>
      <c r="I630" s="34">
        <v>62.903920340521445</v>
      </c>
    </row>
    <row r="631" spans="4:9" x14ac:dyDescent="0.3">
      <c r="D631" s="32" t="s">
        <v>743</v>
      </c>
      <c r="E631" s="33">
        <v>0.52015496393866112</v>
      </c>
      <c r="F631" s="33">
        <v>11.550949504493666</v>
      </c>
      <c r="G631" s="33">
        <v>3.9117058083863503</v>
      </c>
      <c r="H631" s="33">
        <v>1.1978828381041633</v>
      </c>
      <c r="I631" s="34">
        <v>41.989548479811091</v>
      </c>
    </row>
    <row r="632" spans="4:9" x14ac:dyDescent="0.3">
      <c r="D632" s="32" t="s">
        <v>744</v>
      </c>
      <c r="E632" s="33">
        <v>0.8651889167995741</v>
      </c>
      <c r="F632" s="33">
        <v>16.636357511023412</v>
      </c>
      <c r="G632" s="33">
        <v>3.1964012280035559</v>
      </c>
      <c r="H632" s="33">
        <v>0.98537433978772138</v>
      </c>
      <c r="I632" s="34">
        <v>40.73809493547185</v>
      </c>
    </row>
    <row r="633" spans="4:9" x14ac:dyDescent="0.3">
      <c r="D633" s="32" t="s">
        <v>745</v>
      </c>
      <c r="E633" s="33">
        <v>9.0232053781795107E-2</v>
      </c>
      <c r="F633" s="33">
        <v>4.4816706982135122</v>
      </c>
      <c r="G633" s="33">
        <v>3.9275356505941472</v>
      </c>
      <c r="H633" s="33">
        <v>1.2670125614739294</v>
      </c>
      <c r="I633" s="34">
        <v>47.453908879630951</v>
      </c>
    </row>
    <row r="634" spans="4:9" x14ac:dyDescent="0.3">
      <c r="D634" s="32" t="s">
        <v>746</v>
      </c>
      <c r="E634" s="33">
        <v>1.573069634441393E-2</v>
      </c>
      <c r="F634" s="33">
        <v>2.5989279303284469</v>
      </c>
      <c r="G634" s="33">
        <v>2.2441713049496883</v>
      </c>
      <c r="H634" s="33">
        <v>0.75630322450165122</v>
      </c>
      <c r="I634" s="34">
        <v>28.97854745396819</v>
      </c>
    </row>
    <row r="635" spans="4:9" x14ac:dyDescent="0.3">
      <c r="D635" s="32" t="s">
        <v>747</v>
      </c>
      <c r="E635" s="33">
        <v>0.49355662572948789</v>
      </c>
      <c r="F635" s="33">
        <v>10.520130314138212</v>
      </c>
      <c r="G635" s="33">
        <v>1.5400412638981456</v>
      </c>
      <c r="H635" s="33">
        <v>0.5489950475998473</v>
      </c>
      <c r="I635" s="34">
        <v>21.808906209711111</v>
      </c>
    </row>
    <row r="636" spans="4:9" x14ac:dyDescent="0.3">
      <c r="D636" s="32" t="s">
        <v>748</v>
      </c>
      <c r="E636" s="33">
        <v>0.26852032770801815</v>
      </c>
      <c r="F636" s="33">
        <v>6.7821598517219623</v>
      </c>
      <c r="G636" s="33">
        <v>4.3620766287552781</v>
      </c>
      <c r="H636" s="33">
        <v>1.3133081211710564</v>
      </c>
      <c r="I636" s="34">
        <v>47.371467059993684</v>
      </c>
    </row>
    <row r="637" spans="4:9" x14ac:dyDescent="0.3">
      <c r="D637" s="32" t="s">
        <v>749</v>
      </c>
      <c r="E637" s="33">
        <v>6.8864074454701774E-2</v>
      </c>
      <c r="F637" s="33">
        <v>1.5755582595481215</v>
      </c>
      <c r="G637" s="33">
        <v>3.9777715690123032</v>
      </c>
      <c r="H637" s="33">
        <v>1.2453992602012878</v>
      </c>
      <c r="I637" s="34">
        <v>45.299386370978183</v>
      </c>
    </row>
    <row r="638" spans="4:9" x14ac:dyDescent="0.3">
      <c r="D638" s="32" t="s">
        <v>750</v>
      </c>
      <c r="E638" s="33">
        <v>0.54508798991931751</v>
      </c>
      <c r="F638" s="33">
        <v>10.070028695593471</v>
      </c>
      <c r="G638" s="33">
        <v>1.7442444128265813</v>
      </c>
      <c r="H638" s="33">
        <v>0.54762637280033244</v>
      </c>
      <c r="I638" s="34">
        <v>27.818658883681813</v>
      </c>
    </row>
    <row r="639" spans="4:9" x14ac:dyDescent="0.3">
      <c r="D639" s="32" t="s">
        <v>751</v>
      </c>
      <c r="E639" s="33">
        <v>0.1552700990534277</v>
      </c>
      <c r="F639" s="33">
        <v>4.4600511826167724</v>
      </c>
      <c r="G639" s="33">
        <v>4.2605093114806811</v>
      </c>
      <c r="H639" s="33">
        <v>1.3092680527070462</v>
      </c>
      <c r="I639" s="34">
        <v>51.565665477573148</v>
      </c>
    </row>
    <row r="640" spans="4:9" x14ac:dyDescent="0.3">
      <c r="D640" s="32" t="s">
        <v>752</v>
      </c>
      <c r="E640" s="33">
        <v>0.75392866747383813</v>
      </c>
      <c r="F640" s="33">
        <v>13.310395220367937</v>
      </c>
      <c r="G640" s="33">
        <v>5.6297480758659573</v>
      </c>
      <c r="H640" s="33">
        <v>1.7799704448212565</v>
      </c>
      <c r="I640" s="34">
        <v>66.657965218652066</v>
      </c>
    </row>
    <row r="641" spans="4:9" x14ac:dyDescent="0.3">
      <c r="D641" s="32" t="s">
        <v>753</v>
      </c>
      <c r="E641" s="33">
        <v>0.76929248378067627</v>
      </c>
      <c r="F641" s="33">
        <v>14.368188143742257</v>
      </c>
      <c r="G641" s="33">
        <v>3.5429705040822945</v>
      </c>
      <c r="H641" s="33">
        <v>1.1158840168921067</v>
      </c>
      <c r="I641" s="34">
        <v>45.137509719550884</v>
      </c>
    </row>
    <row r="642" spans="4:9" x14ac:dyDescent="0.3">
      <c r="D642" s="32" t="s">
        <v>754</v>
      </c>
      <c r="E642" s="33">
        <v>0.68107037632544665</v>
      </c>
      <c r="F642" s="33">
        <v>12.27246596829046</v>
      </c>
      <c r="G642" s="33">
        <v>4.3103995930474435</v>
      </c>
      <c r="H642" s="33">
        <v>1.3663062371888133</v>
      </c>
      <c r="I642" s="34">
        <v>50.594109412901197</v>
      </c>
    </row>
    <row r="643" spans="4:9" x14ac:dyDescent="0.3">
      <c r="D643" s="32" t="s">
        <v>755</v>
      </c>
      <c r="E643" s="33">
        <v>0.95362788692275768</v>
      </c>
      <c r="F643" s="33">
        <v>16.476117240758164</v>
      </c>
      <c r="G643" s="33">
        <v>2.9538167664278108</v>
      </c>
      <c r="H643" s="33">
        <v>0.9585140284423328</v>
      </c>
      <c r="I643" s="34">
        <v>41.040972791346874</v>
      </c>
    </row>
    <row r="644" spans="4:9" x14ac:dyDescent="0.3">
      <c r="D644" s="32" t="s">
        <v>756</v>
      </c>
      <c r="E644" s="33">
        <v>0.64140296476653469</v>
      </c>
      <c r="F644" s="33">
        <v>13.108147559720418</v>
      </c>
      <c r="G644" s="33">
        <v>2.097669146042958</v>
      </c>
      <c r="H644" s="33">
        <v>0.67752745947039161</v>
      </c>
      <c r="I644" s="34">
        <v>32.612778927704845</v>
      </c>
    </row>
    <row r="645" spans="4:9" x14ac:dyDescent="0.3">
      <c r="D645" s="32" t="s">
        <v>757</v>
      </c>
      <c r="E645" s="33">
        <v>0.50384520042748027</v>
      </c>
      <c r="F645" s="33">
        <v>10.320587359123598</v>
      </c>
      <c r="G645" s="33">
        <v>4.5023562924512115</v>
      </c>
      <c r="H645" s="33">
        <v>1.3549896814478646</v>
      </c>
      <c r="I645" s="34">
        <v>52.082884993569706</v>
      </c>
    </row>
    <row r="646" spans="4:9" x14ac:dyDescent="0.3">
      <c r="D646" s="32" t="s">
        <v>758</v>
      </c>
      <c r="E646" s="33">
        <v>0.85347571471836692</v>
      </c>
      <c r="F646" s="33">
        <v>17.023490462319021</v>
      </c>
      <c r="G646" s="33">
        <v>2.8476405278510484</v>
      </c>
      <c r="H646" s="33">
        <v>0.887001601415907</v>
      </c>
      <c r="I646" s="34">
        <v>37.380488445213125</v>
      </c>
    </row>
    <row r="647" spans="4:9" x14ac:dyDescent="0.3">
      <c r="D647" s="32" t="s">
        <v>759</v>
      </c>
      <c r="E647" s="33">
        <v>0.3111739475819093</v>
      </c>
      <c r="F647" s="33">
        <v>7.5220863926937085</v>
      </c>
      <c r="G647" s="33">
        <v>5.4360103459634068</v>
      </c>
      <c r="H647" s="33">
        <v>1.7203657030771622</v>
      </c>
      <c r="I647" s="34">
        <v>61.618974342287615</v>
      </c>
    </row>
    <row r="648" spans="4:9" x14ac:dyDescent="0.3">
      <c r="D648" s="32" t="s">
        <v>760</v>
      </c>
      <c r="E648" s="33">
        <v>3.5606621339834277E-5</v>
      </c>
      <c r="F648" s="33">
        <v>0.91435131627059096</v>
      </c>
      <c r="G648" s="33">
        <v>5.0139246091905756</v>
      </c>
      <c r="H648" s="33">
        <v>1.552521981667478</v>
      </c>
      <c r="I648" s="34">
        <v>63.022771025025783</v>
      </c>
    </row>
    <row r="649" spans="4:9" x14ac:dyDescent="0.3">
      <c r="D649" s="32" t="s">
        <v>761</v>
      </c>
      <c r="E649" s="33">
        <v>0.32991791034899243</v>
      </c>
      <c r="F649" s="33">
        <v>7.9413550094496079</v>
      </c>
      <c r="G649" s="33">
        <v>3.2290373286728267</v>
      </c>
      <c r="H649" s="33">
        <v>1.0620958186561975</v>
      </c>
      <c r="I649" s="34">
        <v>43.89884878688202</v>
      </c>
    </row>
    <row r="650" spans="4:9" x14ac:dyDescent="0.3">
      <c r="D650" s="32" t="s">
        <v>762</v>
      </c>
      <c r="E650" s="33">
        <v>0.59037214121126191</v>
      </c>
      <c r="F650" s="33">
        <v>12.937849000276525</v>
      </c>
      <c r="G650" s="33">
        <v>5.8521830337864102</v>
      </c>
      <c r="H650" s="33">
        <v>1.7785933020077322</v>
      </c>
      <c r="I650" s="34">
        <v>63.674440463506542</v>
      </c>
    </row>
    <row r="651" spans="4:9" x14ac:dyDescent="0.3">
      <c r="D651" s="32" t="s">
        <v>763</v>
      </c>
      <c r="E651" s="33">
        <v>0.51060401600377814</v>
      </c>
      <c r="F651" s="33">
        <v>8.8180315137803635</v>
      </c>
      <c r="G651" s="33">
        <v>2.3860966173101459</v>
      </c>
      <c r="H651" s="33">
        <v>0.75312766914047335</v>
      </c>
      <c r="I651" s="34">
        <v>27.391685612000831</v>
      </c>
    </row>
    <row r="652" spans="4:9" x14ac:dyDescent="0.3">
      <c r="D652" s="32" t="s">
        <v>764</v>
      </c>
      <c r="E652" s="33">
        <v>0.34123362605514895</v>
      </c>
      <c r="F652" s="33">
        <v>7.5282087370082156</v>
      </c>
      <c r="G652" s="33">
        <v>1.7077587739841662</v>
      </c>
      <c r="H652" s="33">
        <v>0.59633546234580315</v>
      </c>
      <c r="I652" s="34">
        <v>23.523687054545977</v>
      </c>
    </row>
    <row r="653" spans="4:9" x14ac:dyDescent="0.3">
      <c r="D653" s="32" t="s">
        <v>765</v>
      </c>
      <c r="E653" s="33">
        <v>0.52157590524560526</v>
      </c>
      <c r="F653" s="33">
        <v>9.0258437742472069</v>
      </c>
      <c r="G653" s="33">
        <v>4.5007986153720729</v>
      </c>
      <c r="H653" s="33">
        <v>1.403466072417958</v>
      </c>
      <c r="I653" s="34">
        <v>56.569378691973412</v>
      </c>
    </row>
    <row r="654" spans="4:9" x14ac:dyDescent="0.3">
      <c r="D654" s="32" t="s">
        <v>766</v>
      </c>
      <c r="E654" s="33">
        <v>0.23372781933316467</v>
      </c>
      <c r="F654" s="33">
        <v>6.2148127686312904</v>
      </c>
      <c r="G654" s="33">
        <v>1.2686672495961455</v>
      </c>
      <c r="H654" s="33">
        <v>0.41215220772186545</v>
      </c>
      <c r="I654" s="34">
        <v>17.750604883238331</v>
      </c>
    </row>
    <row r="655" spans="4:9" x14ac:dyDescent="0.3">
      <c r="D655" s="32" t="s">
        <v>767</v>
      </c>
      <c r="E655" s="33">
        <v>0.11894707884830003</v>
      </c>
      <c r="F655" s="33">
        <v>2.7829253108153287</v>
      </c>
      <c r="G655" s="33">
        <v>3.9598667682427444</v>
      </c>
      <c r="H655" s="33">
        <v>1.2549841693560073</v>
      </c>
      <c r="I655" s="34">
        <v>50.65466372559424</v>
      </c>
    </row>
    <row r="656" spans="4:9" x14ac:dyDescent="0.3">
      <c r="D656" s="32" t="s">
        <v>768</v>
      </c>
      <c r="E656" s="33">
        <v>0.29580672583583789</v>
      </c>
      <c r="F656" s="33">
        <v>7.3004837363597099</v>
      </c>
      <c r="G656" s="33">
        <v>3.1108447172807985</v>
      </c>
      <c r="H656" s="33">
        <v>1.0073316543532287</v>
      </c>
      <c r="I656" s="34">
        <v>35.486251763504796</v>
      </c>
    </row>
    <row r="657" spans="4:9" x14ac:dyDescent="0.3">
      <c r="D657" s="32" t="s">
        <v>769</v>
      </c>
      <c r="E657" s="33">
        <v>0.62257207930007197</v>
      </c>
      <c r="F657" s="33">
        <v>13.557224456779187</v>
      </c>
      <c r="G657" s="33">
        <v>5.3743443365117951</v>
      </c>
      <c r="H657" s="33">
        <v>1.6766957287377846</v>
      </c>
      <c r="I657" s="34">
        <v>62.863891987281846</v>
      </c>
    </row>
    <row r="658" spans="4:9" x14ac:dyDescent="0.3">
      <c r="D658" s="32" t="s">
        <v>770</v>
      </c>
      <c r="E658" s="33">
        <v>0.55525288664938466</v>
      </c>
      <c r="F658" s="33">
        <v>11.855324517596781</v>
      </c>
      <c r="G658" s="33">
        <v>4.2796568832939936</v>
      </c>
      <c r="H658" s="33">
        <v>1.3037878480046854</v>
      </c>
      <c r="I658" s="34">
        <v>52.92313756563933</v>
      </c>
    </row>
    <row r="659" spans="4:9" x14ac:dyDescent="0.3">
      <c r="D659" s="32" t="s">
        <v>771</v>
      </c>
      <c r="E659" s="33">
        <v>0.30449103391113486</v>
      </c>
      <c r="F659" s="33">
        <v>7.1894481470755558</v>
      </c>
      <c r="G659" s="33">
        <v>3.4831759831512294</v>
      </c>
      <c r="H659" s="33">
        <v>1.0813590981476433</v>
      </c>
      <c r="I659" s="34">
        <v>46.335945568012008</v>
      </c>
    </row>
    <row r="660" spans="4:9" x14ac:dyDescent="0.3">
      <c r="D660" s="32" t="s">
        <v>772</v>
      </c>
      <c r="E660" s="33">
        <v>0.72721356059842646</v>
      </c>
      <c r="F660" s="33">
        <v>13.497737594972373</v>
      </c>
      <c r="G660" s="33">
        <v>3.4313448962291355</v>
      </c>
      <c r="H660" s="33">
        <v>1.0446192913558208</v>
      </c>
      <c r="I660" s="34">
        <v>37.328426635916919</v>
      </c>
    </row>
    <row r="661" spans="4:9" x14ac:dyDescent="0.3">
      <c r="D661" s="32" t="s">
        <v>773</v>
      </c>
      <c r="E661" s="33">
        <v>0.17874588059690644</v>
      </c>
      <c r="F661" s="33">
        <v>3.5249990262685804</v>
      </c>
      <c r="G661" s="33">
        <v>1.4063660120999442</v>
      </c>
      <c r="H661" s="33">
        <v>0.49676099672685003</v>
      </c>
      <c r="I661" s="34">
        <v>17.869235488031467</v>
      </c>
    </row>
    <row r="662" spans="4:9" x14ac:dyDescent="0.3">
      <c r="D662" s="32" t="s">
        <v>774</v>
      </c>
      <c r="E662" s="33">
        <v>0.88018737828449889</v>
      </c>
      <c r="F662" s="33">
        <v>15.040594806333331</v>
      </c>
      <c r="G662" s="33">
        <v>5.0177892477156565</v>
      </c>
      <c r="H662" s="33">
        <v>1.509948585061655</v>
      </c>
      <c r="I662" s="34">
        <v>53.962349863624723</v>
      </c>
    </row>
    <row r="663" spans="4:9" x14ac:dyDescent="0.3">
      <c r="D663" s="32" t="s">
        <v>775</v>
      </c>
      <c r="E663" s="33">
        <v>0.99612867140487915</v>
      </c>
      <c r="F663" s="33">
        <v>18.594632741049963</v>
      </c>
      <c r="G663" s="33">
        <v>1.8817032704234224</v>
      </c>
      <c r="H663" s="33">
        <v>0.57969897207892673</v>
      </c>
      <c r="I663" s="34">
        <v>26.233809612033916</v>
      </c>
    </row>
    <row r="664" spans="4:9" x14ac:dyDescent="0.3">
      <c r="D664" s="32" t="s">
        <v>776</v>
      </c>
      <c r="E664" s="33">
        <v>0.28600238286658697</v>
      </c>
      <c r="F664" s="33">
        <v>7.5975294229531674</v>
      </c>
      <c r="G664" s="33">
        <v>3.8889124932106736</v>
      </c>
      <c r="H664" s="33">
        <v>1.2568332348142168</v>
      </c>
      <c r="I664" s="34">
        <v>44.343051746167447</v>
      </c>
    </row>
    <row r="665" spans="4:9" x14ac:dyDescent="0.3">
      <c r="D665" s="32" t="s">
        <v>777</v>
      </c>
      <c r="E665" s="33">
        <v>0.21224134246596149</v>
      </c>
      <c r="F665" s="33">
        <v>5.2848254871865334</v>
      </c>
      <c r="G665" s="33">
        <v>5.2842341834327078</v>
      </c>
      <c r="H665" s="33">
        <v>1.6290986484171026</v>
      </c>
      <c r="I665" s="34">
        <v>62.840486992039828</v>
      </c>
    </row>
    <row r="666" spans="4:9" x14ac:dyDescent="0.3">
      <c r="D666" s="32" t="s">
        <v>778</v>
      </c>
      <c r="E666" s="33">
        <v>0.13907743073402989</v>
      </c>
      <c r="F666" s="33">
        <v>4.393306193189968</v>
      </c>
      <c r="G666" s="33">
        <v>1.6678865307928599</v>
      </c>
      <c r="H666" s="33">
        <v>0.58126148203355266</v>
      </c>
      <c r="I666" s="34">
        <v>22.630715321423938</v>
      </c>
    </row>
    <row r="667" spans="4:9" x14ac:dyDescent="0.3">
      <c r="D667" s="32" t="s">
        <v>779</v>
      </c>
      <c r="E667" s="33">
        <v>0.6422208558418161</v>
      </c>
      <c r="F667" s="33">
        <v>11.416240351360539</v>
      </c>
      <c r="G667" s="33">
        <v>1.3040245249337368</v>
      </c>
      <c r="H667" s="33">
        <v>0.47937018656881747</v>
      </c>
      <c r="I667" s="34">
        <v>23.245789308979521</v>
      </c>
    </row>
    <row r="668" spans="4:9" x14ac:dyDescent="0.3">
      <c r="D668" s="32" t="s">
        <v>780</v>
      </c>
      <c r="E668" s="33">
        <v>0.19670798720454918</v>
      </c>
      <c r="F668" s="33">
        <v>4.683089271156808</v>
      </c>
      <c r="G668" s="33">
        <v>4.0682781438916145</v>
      </c>
      <c r="H668" s="33">
        <v>1.2830957964613789</v>
      </c>
      <c r="I668" s="34">
        <v>45.468865540514287</v>
      </c>
    </row>
    <row r="669" spans="4:9" x14ac:dyDescent="0.3">
      <c r="D669" s="32" t="s">
        <v>781</v>
      </c>
      <c r="E669" s="33">
        <v>1.3378836944131223E-2</v>
      </c>
      <c r="F669" s="33">
        <v>0.63166378659736133</v>
      </c>
      <c r="G669" s="33">
        <v>3.8826761236552469</v>
      </c>
      <c r="H669" s="33">
        <v>1.1885263734927189</v>
      </c>
      <c r="I669" s="34">
        <v>47.528501206369768</v>
      </c>
    </row>
    <row r="670" spans="4:9" x14ac:dyDescent="0.3">
      <c r="D670" s="32" t="s">
        <v>782</v>
      </c>
      <c r="E670" s="33">
        <v>0.26124436851621957</v>
      </c>
      <c r="F670" s="33">
        <v>6.6409888605477807</v>
      </c>
      <c r="G670" s="33">
        <v>4.3276408993586752</v>
      </c>
      <c r="H670" s="33">
        <v>1.3501638662960447</v>
      </c>
      <c r="I670" s="34">
        <v>48.779570996062802</v>
      </c>
    </row>
    <row r="671" spans="4:9" x14ac:dyDescent="0.3">
      <c r="D671" s="32" t="s">
        <v>783</v>
      </c>
      <c r="E671" s="33">
        <v>0.89929308846570666</v>
      </c>
      <c r="F671" s="33">
        <v>17.369374531227699</v>
      </c>
      <c r="G671" s="33">
        <v>5.6939992796734442</v>
      </c>
      <c r="H671" s="33">
        <v>1.7669558911031731</v>
      </c>
      <c r="I671" s="34">
        <v>70.557551297794362</v>
      </c>
    </row>
    <row r="672" spans="4:9" x14ac:dyDescent="0.3">
      <c r="D672" s="32" t="s">
        <v>784</v>
      </c>
      <c r="E672" s="33">
        <v>0.14396723815654666</v>
      </c>
      <c r="F672" s="33">
        <v>2.7856179927374258</v>
      </c>
      <c r="G672" s="33">
        <v>4.2188329227915169</v>
      </c>
      <c r="H672" s="33">
        <v>1.303214485073549</v>
      </c>
      <c r="I672" s="34">
        <v>51.806746491133708</v>
      </c>
    </row>
    <row r="673" spans="4:9" x14ac:dyDescent="0.3">
      <c r="D673" s="32" t="s">
        <v>785</v>
      </c>
      <c r="E673" s="33">
        <v>0.42023985863086644</v>
      </c>
      <c r="F673" s="33">
        <v>9.7570503842904692</v>
      </c>
      <c r="G673" s="33">
        <v>1.5089427274635439</v>
      </c>
      <c r="H673" s="33">
        <v>0.48725496942308616</v>
      </c>
      <c r="I673" s="34">
        <v>22.963150576229062</v>
      </c>
    </row>
    <row r="674" spans="4:9" x14ac:dyDescent="0.3">
      <c r="D674" s="32" t="s">
        <v>786</v>
      </c>
      <c r="E674" s="33">
        <v>0.47062840717310328</v>
      </c>
      <c r="F674" s="33">
        <v>9.7323771011963061</v>
      </c>
      <c r="G674" s="33">
        <v>3.8306243934082236</v>
      </c>
      <c r="H674" s="33">
        <v>1.2235594688427913</v>
      </c>
      <c r="I674" s="34">
        <v>48.939462847944952</v>
      </c>
    </row>
    <row r="675" spans="4:9" x14ac:dyDescent="0.3">
      <c r="D675" s="32" t="s">
        <v>787</v>
      </c>
      <c r="E675" s="33">
        <v>0.78861655562060085</v>
      </c>
      <c r="F675" s="33">
        <v>15.782146814839887</v>
      </c>
      <c r="G675" s="33">
        <v>3.7376793673044904</v>
      </c>
      <c r="H675" s="33">
        <v>1.2096074100400129</v>
      </c>
      <c r="I675" s="34">
        <v>47.256882160401169</v>
      </c>
    </row>
    <row r="676" spans="4:9" x14ac:dyDescent="0.3">
      <c r="D676" s="32" t="s">
        <v>788</v>
      </c>
      <c r="E676" s="33">
        <v>0.75094562648803587</v>
      </c>
      <c r="F676" s="33">
        <v>13.651959799730268</v>
      </c>
      <c r="G676" s="33">
        <v>5.7580843230531631</v>
      </c>
      <c r="H676" s="33">
        <v>1.7951205353106758</v>
      </c>
      <c r="I676" s="34">
        <v>66.09519531186848</v>
      </c>
    </row>
    <row r="677" spans="4:9" x14ac:dyDescent="0.3">
      <c r="D677" s="32" t="s">
        <v>789</v>
      </c>
      <c r="E677" s="33">
        <v>0.34341127492725443</v>
      </c>
      <c r="F677" s="33">
        <v>8.2367968934310163</v>
      </c>
      <c r="G677" s="33">
        <v>4.4108374069453022</v>
      </c>
      <c r="H677" s="33">
        <v>1.338358009265419</v>
      </c>
      <c r="I677" s="34">
        <v>49.866520336422113</v>
      </c>
    </row>
    <row r="678" spans="4:9" x14ac:dyDescent="0.3">
      <c r="D678" s="32" t="s">
        <v>790</v>
      </c>
      <c r="E678" s="33">
        <v>0.7165876902056123</v>
      </c>
      <c r="F678" s="33">
        <v>15.133195834899983</v>
      </c>
      <c r="G678" s="33">
        <v>2.0691291774138079</v>
      </c>
      <c r="H678" s="33">
        <v>0.70313427119589145</v>
      </c>
      <c r="I678" s="34">
        <v>31.714470574870063</v>
      </c>
    </row>
    <row r="679" spans="4:9" x14ac:dyDescent="0.3">
      <c r="D679" s="32" t="s">
        <v>791</v>
      </c>
      <c r="E679" s="33">
        <v>8.5943987087772733E-2</v>
      </c>
      <c r="F679" s="33">
        <v>2.457765019010016</v>
      </c>
      <c r="G679" s="33">
        <v>4.6438367320452238</v>
      </c>
      <c r="H679" s="33">
        <v>1.4215640834267582</v>
      </c>
      <c r="I679" s="34">
        <v>58.078712520498982</v>
      </c>
    </row>
    <row r="680" spans="4:9" x14ac:dyDescent="0.3">
      <c r="D680" s="32" t="s">
        <v>792</v>
      </c>
      <c r="E680" s="33">
        <v>0.63395947962348065</v>
      </c>
      <c r="F680" s="33">
        <v>10.948172672706384</v>
      </c>
      <c r="G680" s="33">
        <v>5.3776954615819319</v>
      </c>
      <c r="H680" s="33">
        <v>1.6544458113147378</v>
      </c>
      <c r="I680" s="34">
        <v>60.152754537266986</v>
      </c>
    </row>
    <row r="681" spans="4:9" x14ac:dyDescent="0.3">
      <c r="D681" s="32" t="s">
        <v>793</v>
      </c>
      <c r="E681" s="33">
        <v>0.82425761559318222</v>
      </c>
      <c r="F681" s="33">
        <v>15.545491683743508</v>
      </c>
      <c r="G681" s="33">
        <v>5.9339722386867031</v>
      </c>
      <c r="H681" s="33">
        <v>1.836052356999976</v>
      </c>
      <c r="I681" s="34">
        <v>65.050589636695207</v>
      </c>
    </row>
    <row r="682" spans="4:9" x14ac:dyDescent="0.3">
      <c r="D682" s="32" t="s">
        <v>794</v>
      </c>
      <c r="E682" s="33">
        <v>0.89673754207366652</v>
      </c>
      <c r="F682" s="33">
        <v>17.042327077170551</v>
      </c>
      <c r="G682" s="33">
        <v>2.546886935521453</v>
      </c>
      <c r="H682" s="33">
        <v>0.84804966189736619</v>
      </c>
      <c r="I682" s="34">
        <v>34.976344250983537</v>
      </c>
    </row>
    <row r="683" spans="4:9" x14ac:dyDescent="0.3">
      <c r="D683" s="32" t="s">
        <v>795</v>
      </c>
      <c r="E683" s="33">
        <v>0.5613707893462232</v>
      </c>
      <c r="F683" s="33">
        <v>9.5462832793627808</v>
      </c>
      <c r="G683" s="33">
        <v>2.7295187757322119</v>
      </c>
      <c r="H683" s="33">
        <v>0.9067826454574367</v>
      </c>
      <c r="I683" s="34">
        <v>39.30950461735511</v>
      </c>
    </row>
    <row r="684" spans="4:9" x14ac:dyDescent="0.3">
      <c r="D684" s="32" t="s">
        <v>796</v>
      </c>
      <c r="E684" s="33">
        <v>0.73423128208987554</v>
      </c>
      <c r="F684" s="33">
        <v>12.593663136188949</v>
      </c>
      <c r="G684" s="33">
        <v>4.8134745511723276</v>
      </c>
      <c r="H684" s="33">
        <v>1.526867913451299</v>
      </c>
      <c r="I684" s="34">
        <v>54.431843254586703</v>
      </c>
    </row>
    <row r="685" spans="4:9" x14ac:dyDescent="0.3">
      <c r="D685" s="32" t="s">
        <v>797</v>
      </c>
      <c r="E685" s="33">
        <v>0.3699797173822712</v>
      </c>
      <c r="F685" s="33">
        <v>9.0825713158867938</v>
      </c>
      <c r="G685" s="33">
        <v>2.9990714505519516</v>
      </c>
      <c r="H685" s="33">
        <v>0.96435376857783417</v>
      </c>
      <c r="I685" s="34">
        <v>33.7832920939654</v>
      </c>
    </row>
    <row r="686" spans="4:9" x14ac:dyDescent="0.3">
      <c r="D686" s="32" t="s">
        <v>798</v>
      </c>
      <c r="E686" s="33">
        <v>0.16787063639444955</v>
      </c>
      <c r="F686" s="33">
        <v>4.0224692622404268</v>
      </c>
      <c r="G686" s="33">
        <v>1.6138255578858454</v>
      </c>
      <c r="H686" s="33">
        <v>0.53418812046709296</v>
      </c>
      <c r="I686" s="34">
        <v>20.907310583285</v>
      </c>
    </row>
    <row r="687" spans="4:9" x14ac:dyDescent="0.3">
      <c r="D687" s="32" t="s">
        <v>799</v>
      </c>
      <c r="E687" s="33">
        <v>0.87158477098371168</v>
      </c>
      <c r="F687" s="33">
        <v>16.939118235655933</v>
      </c>
      <c r="G687" s="33">
        <v>5.177219584813221</v>
      </c>
      <c r="H687" s="33">
        <v>1.563452325427273</v>
      </c>
      <c r="I687" s="34">
        <v>57.244748132817875</v>
      </c>
    </row>
    <row r="688" spans="4:9" x14ac:dyDescent="0.3">
      <c r="D688" s="32" t="s">
        <v>800</v>
      </c>
      <c r="E688" s="33">
        <v>0.3486039839415338</v>
      </c>
      <c r="F688" s="33">
        <v>8.5209451244412335</v>
      </c>
      <c r="G688" s="33">
        <v>2.6229070808621042</v>
      </c>
      <c r="H688" s="33">
        <v>0.81002793289385</v>
      </c>
      <c r="I688" s="34">
        <v>31.349759369453391</v>
      </c>
    </row>
    <row r="689" spans="4:9" x14ac:dyDescent="0.3">
      <c r="D689" s="32" t="s">
        <v>801</v>
      </c>
      <c r="E689" s="33">
        <v>0.50266062080811968</v>
      </c>
      <c r="F689" s="33">
        <v>11.210602076682505</v>
      </c>
      <c r="G689" s="33">
        <v>2.831270421895141</v>
      </c>
      <c r="H689" s="33">
        <v>0.89104926951198482</v>
      </c>
      <c r="I689" s="34">
        <v>36.468011820579676</v>
      </c>
    </row>
    <row r="690" spans="4:9" x14ac:dyDescent="0.3">
      <c r="D690" s="32" t="s">
        <v>802</v>
      </c>
      <c r="E690" s="33">
        <v>8.7785339531194273E-2</v>
      </c>
      <c r="F690" s="33">
        <v>3.5370685633081465</v>
      </c>
      <c r="G690" s="33">
        <v>1.2040680403015815</v>
      </c>
      <c r="H690" s="33">
        <v>0.44160640025727388</v>
      </c>
      <c r="I690" s="34">
        <v>23.421138773523023</v>
      </c>
    </row>
    <row r="691" spans="4:9" x14ac:dyDescent="0.3">
      <c r="D691" s="32" t="s">
        <v>803</v>
      </c>
      <c r="E691" s="33">
        <v>0.79196139724884107</v>
      </c>
      <c r="F691" s="33">
        <v>14.518379045840387</v>
      </c>
      <c r="G691" s="33">
        <v>5.461889228133022</v>
      </c>
      <c r="H691" s="33">
        <v>1.7279083699551787</v>
      </c>
      <c r="I691" s="34">
        <v>63.552795704960481</v>
      </c>
    </row>
    <row r="692" spans="4:9" x14ac:dyDescent="0.3">
      <c r="D692" s="32" t="s">
        <v>804</v>
      </c>
      <c r="E692" s="33">
        <v>0.75649828076358672</v>
      </c>
      <c r="F692" s="33">
        <v>14.486227801532818</v>
      </c>
      <c r="G692" s="33">
        <v>3.0525615124159304</v>
      </c>
      <c r="H692" s="33">
        <v>0.95115263834732233</v>
      </c>
      <c r="I692" s="34">
        <v>35.592450140034032</v>
      </c>
    </row>
    <row r="693" spans="4:9" x14ac:dyDescent="0.3">
      <c r="D693" s="32" t="s">
        <v>805</v>
      </c>
      <c r="E693" s="33">
        <v>0.10548529659526085</v>
      </c>
      <c r="F693" s="33">
        <v>3.1415796659102817</v>
      </c>
      <c r="G693" s="33">
        <v>1.5407652673745347</v>
      </c>
      <c r="H693" s="33">
        <v>0.48875159298999754</v>
      </c>
      <c r="I693" s="34">
        <v>20.558673085628239</v>
      </c>
    </row>
    <row r="694" spans="4:9" x14ac:dyDescent="0.3">
      <c r="D694" s="32" t="s">
        <v>806</v>
      </c>
      <c r="E694" s="33">
        <v>0.71638604808249529</v>
      </c>
      <c r="F694" s="33">
        <v>13.380053859044633</v>
      </c>
      <c r="G694" s="33">
        <v>6.2764572767948223</v>
      </c>
      <c r="H694" s="33">
        <v>1.9371541579649598</v>
      </c>
      <c r="I694" s="34">
        <v>68.07217444590303</v>
      </c>
    </row>
    <row r="695" spans="4:9" x14ac:dyDescent="0.3">
      <c r="D695" s="32" t="s">
        <v>807</v>
      </c>
      <c r="E695" s="33">
        <v>0.33138386976746692</v>
      </c>
      <c r="F695" s="33">
        <v>8.4990683472982251</v>
      </c>
      <c r="G695" s="33">
        <v>3.1901543839220006</v>
      </c>
      <c r="H695" s="33">
        <v>1.0001819289354539</v>
      </c>
      <c r="I695" s="34">
        <v>36.327795035553365</v>
      </c>
    </row>
    <row r="696" spans="4:9" x14ac:dyDescent="0.3">
      <c r="D696" s="32" t="s">
        <v>808</v>
      </c>
      <c r="E696" s="33">
        <v>0.33844253622000053</v>
      </c>
      <c r="F696" s="33">
        <v>7.5583203763788971</v>
      </c>
      <c r="G696" s="33">
        <v>4.4046240588539582</v>
      </c>
      <c r="H696" s="33">
        <v>1.3403351760787441</v>
      </c>
      <c r="I696" s="34">
        <v>47.295918579242525</v>
      </c>
    </row>
    <row r="697" spans="4:9" x14ac:dyDescent="0.3">
      <c r="D697" s="32" t="s">
        <v>809</v>
      </c>
      <c r="E697" s="33">
        <v>0.24654740296235911</v>
      </c>
      <c r="F697" s="33">
        <v>6.0844351346303105</v>
      </c>
      <c r="G697" s="33">
        <v>1.8756282177416255</v>
      </c>
      <c r="H697" s="33">
        <v>0.656459510162267</v>
      </c>
      <c r="I697" s="34">
        <v>25.724230572572711</v>
      </c>
    </row>
    <row r="698" spans="4:9" x14ac:dyDescent="0.3">
      <c r="D698" s="32" t="s">
        <v>810</v>
      </c>
      <c r="E698" s="33">
        <v>0.60481007587718061</v>
      </c>
      <c r="F698" s="33">
        <v>11.731329096702808</v>
      </c>
      <c r="G698" s="33">
        <v>5.1646318027210478</v>
      </c>
      <c r="H698" s="33">
        <v>1.6329814148294459</v>
      </c>
      <c r="I698" s="34">
        <v>64.221524204939016</v>
      </c>
    </row>
    <row r="699" spans="4:9" x14ac:dyDescent="0.3">
      <c r="D699" s="32" t="s">
        <v>811</v>
      </c>
      <c r="E699" s="33">
        <v>0.82763061399528293</v>
      </c>
      <c r="F699" s="33">
        <v>14.422653939563897</v>
      </c>
      <c r="G699" s="33">
        <v>2.4357238455003558</v>
      </c>
      <c r="H699" s="33">
        <v>0.7514470052147092</v>
      </c>
      <c r="I699" s="34">
        <v>31.483203462754098</v>
      </c>
    </row>
    <row r="700" spans="4:9" x14ac:dyDescent="0.3">
      <c r="D700" s="32" t="s">
        <v>812</v>
      </c>
      <c r="E700" s="33">
        <v>0.5775644935047215</v>
      </c>
      <c r="F700" s="33">
        <v>11.09351949627186</v>
      </c>
      <c r="G700" s="33">
        <v>4.6832329089816689</v>
      </c>
      <c r="H700" s="33">
        <v>1.4345924732966282</v>
      </c>
      <c r="I700" s="34">
        <v>55.135736392863699</v>
      </c>
    </row>
    <row r="701" spans="4:9" x14ac:dyDescent="0.3">
      <c r="D701" s="32" t="s">
        <v>813</v>
      </c>
      <c r="E701" s="33">
        <v>0.68381090583952298</v>
      </c>
      <c r="F701" s="33">
        <v>12.465992558208502</v>
      </c>
      <c r="G701" s="33">
        <v>4.6186981565228358</v>
      </c>
      <c r="H701" s="33">
        <v>1.4801178107371578</v>
      </c>
      <c r="I701" s="34">
        <v>60.236332589335618</v>
      </c>
    </row>
    <row r="702" spans="4:9" x14ac:dyDescent="0.3">
      <c r="D702" s="32" t="s">
        <v>814</v>
      </c>
      <c r="E702" s="33">
        <v>0.63245373707206509</v>
      </c>
      <c r="F702" s="33">
        <v>11.182158952071486</v>
      </c>
      <c r="G702" s="33">
        <v>3.0292744680019745</v>
      </c>
      <c r="H702" s="33">
        <v>0.91314469357292383</v>
      </c>
      <c r="I702" s="34">
        <v>38.467288810629341</v>
      </c>
    </row>
    <row r="703" spans="4:9" x14ac:dyDescent="0.3">
      <c r="D703" s="32" t="s">
        <v>815</v>
      </c>
      <c r="E703" s="33">
        <v>0.95885515937207533</v>
      </c>
      <c r="F703" s="33">
        <v>19.28748465058143</v>
      </c>
      <c r="G703" s="33">
        <v>3.5280327035329604</v>
      </c>
      <c r="H703" s="33">
        <v>1.0963360602336041</v>
      </c>
      <c r="I703" s="34">
        <v>45.3809309702756</v>
      </c>
    </row>
    <row r="704" spans="4:9" x14ac:dyDescent="0.3">
      <c r="D704" s="32" t="s">
        <v>816</v>
      </c>
      <c r="E704" s="33">
        <v>3.8464666747704213E-2</v>
      </c>
      <c r="F704" s="33">
        <v>2.4247202227012767</v>
      </c>
      <c r="G704" s="33">
        <v>2.6976687243377269</v>
      </c>
      <c r="H704" s="33">
        <v>0.81490734219923155</v>
      </c>
      <c r="I704" s="34">
        <v>32.215851197925964</v>
      </c>
    </row>
    <row r="705" spans="4:9" x14ac:dyDescent="0.3">
      <c r="D705" s="32" t="s">
        <v>817</v>
      </c>
      <c r="E705" s="33">
        <v>0.51802084573594476</v>
      </c>
      <c r="F705" s="33">
        <v>9.2522135045830503</v>
      </c>
      <c r="G705" s="33">
        <v>4.5367974318954172</v>
      </c>
      <c r="H705" s="33">
        <v>1.420087572188478</v>
      </c>
      <c r="I705" s="34">
        <v>56.237812998917292</v>
      </c>
    </row>
    <row r="706" spans="4:9" x14ac:dyDescent="0.3">
      <c r="D706" s="32" t="s">
        <v>818</v>
      </c>
      <c r="E706" s="33">
        <v>0.79864867607735501</v>
      </c>
      <c r="F706" s="33">
        <v>14.468609876776057</v>
      </c>
      <c r="G706" s="33">
        <v>2.2775635414011726</v>
      </c>
      <c r="H706" s="33">
        <v>0.7124061743327299</v>
      </c>
      <c r="I706" s="34">
        <v>29.1119453913333</v>
      </c>
    </row>
    <row r="707" spans="4:9" x14ac:dyDescent="0.3">
      <c r="D707" s="32" t="s">
        <v>819</v>
      </c>
      <c r="E707" s="33">
        <v>0.18315833953598259</v>
      </c>
      <c r="F707" s="33">
        <v>5.6585592177552817</v>
      </c>
      <c r="G707" s="33">
        <v>0.70948598749574099</v>
      </c>
      <c r="H707" s="33">
        <v>0.22630149266495247</v>
      </c>
      <c r="I707" s="34">
        <v>10.657469170200127</v>
      </c>
    </row>
    <row r="708" spans="4:9" x14ac:dyDescent="0.3">
      <c r="D708" s="32" t="s">
        <v>820</v>
      </c>
      <c r="E708" s="33">
        <v>0.18750897342683537</v>
      </c>
      <c r="F708" s="33">
        <v>3.9284609553656837</v>
      </c>
      <c r="G708" s="33">
        <v>3.4989490940417465</v>
      </c>
      <c r="H708" s="33">
        <v>1.1078870589088154</v>
      </c>
      <c r="I708" s="34">
        <v>46.954239331632181</v>
      </c>
    </row>
    <row r="709" spans="4:9" x14ac:dyDescent="0.3">
      <c r="D709" s="32" t="s">
        <v>821</v>
      </c>
      <c r="E709" s="33">
        <v>0.13823548359282745</v>
      </c>
      <c r="F709" s="33">
        <v>3.3957544887793834</v>
      </c>
      <c r="G709" s="33">
        <v>0.53193537716886774</v>
      </c>
      <c r="H709" s="33">
        <v>0.19251960674516408</v>
      </c>
      <c r="I709" s="34">
        <v>12.548110772508409</v>
      </c>
    </row>
    <row r="710" spans="4:9" x14ac:dyDescent="0.3">
      <c r="D710" s="32" t="s">
        <v>822</v>
      </c>
      <c r="E710" s="33">
        <v>0.21566612279028452</v>
      </c>
      <c r="F710" s="33">
        <v>3.7785999940727515</v>
      </c>
      <c r="G710" s="33">
        <v>2.0944045723807916</v>
      </c>
      <c r="H710" s="33">
        <v>0.7203630090353792</v>
      </c>
      <c r="I710" s="34">
        <v>33.942001417924672</v>
      </c>
    </row>
    <row r="711" spans="4:9" x14ac:dyDescent="0.3">
      <c r="D711" s="32" t="s">
        <v>823</v>
      </c>
      <c r="E711" s="33">
        <v>7.6858538063050874E-2</v>
      </c>
      <c r="F711" s="33">
        <v>3.7038019634896484</v>
      </c>
      <c r="G711" s="33">
        <v>4.6158173321888203</v>
      </c>
      <c r="H711" s="33">
        <v>1.4309481012046779</v>
      </c>
      <c r="I711" s="34">
        <v>54.078294223113943</v>
      </c>
    </row>
    <row r="712" spans="4:9" x14ac:dyDescent="0.3">
      <c r="D712" s="32" t="s">
        <v>824</v>
      </c>
      <c r="E712" s="33">
        <v>9.5550056499336122E-3</v>
      </c>
      <c r="F712" s="33">
        <v>0.46582040621159071</v>
      </c>
      <c r="G712" s="33">
        <v>2.9033472990051581</v>
      </c>
      <c r="H712" s="33">
        <v>0.88136668502974091</v>
      </c>
      <c r="I712" s="34">
        <v>35.914975140458601</v>
      </c>
    </row>
    <row r="713" spans="4:9" x14ac:dyDescent="0.3">
      <c r="D713" s="32" t="s">
        <v>825</v>
      </c>
      <c r="E713" s="33">
        <v>0.17963055601875988</v>
      </c>
      <c r="F713" s="33">
        <v>4.9070252225840836</v>
      </c>
      <c r="G713" s="33">
        <v>4.1398599687764026</v>
      </c>
      <c r="H713" s="33">
        <v>1.3132468085922968</v>
      </c>
      <c r="I713" s="34">
        <v>52.386228483936755</v>
      </c>
    </row>
    <row r="714" spans="4:9" x14ac:dyDescent="0.3">
      <c r="D714" s="32" t="s">
        <v>826</v>
      </c>
      <c r="E714" s="33">
        <v>0.49999132272682312</v>
      </c>
      <c r="F714" s="33">
        <v>10.754823621977895</v>
      </c>
      <c r="G714" s="33">
        <v>5.1477455855569705</v>
      </c>
      <c r="H714" s="33">
        <v>1.6178140111997792</v>
      </c>
      <c r="I714" s="34">
        <v>57.595098793688699</v>
      </c>
    </row>
    <row r="715" spans="4:9" x14ac:dyDescent="0.3">
      <c r="D715" s="32" t="s">
        <v>827</v>
      </c>
      <c r="E715" s="33">
        <v>8.8211304502581189E-2</v>
      </c>
      <c r="F715" s="33">
        <v>2.6326646482524705</v>
      </c>
      <c r="G715" s="33">
        <v>5.1859100289315325</v>
      </c>
      <c r="H715" s="33">
        <v>1.560028540134393</v>
      </c>
      <c r="I715" s="34">
        <v>63.086542329803805</v>
      </c>
    </row>
    <row r="716" spans="4:9" x14ac:dyDescent="0.3">
      <c r="D716" s="32" t="s">
        <v>828</v>
      </c>
      <c r="E716" s="33">
        <v>0.50010277877413833</v>
      </c>
      <c r="F716" s="33">
        <v>10.795485164162743</v>
      </c>
      <c r="G716" s="33">
        <v>4.0920129316983678</v>
      </c>
      <c r="H716" s="33">
        <v>1.3038412511047444</v>
      </c>
      <c r="I716" s="34">
        <v>47.512511782007806</v>
      </c>
    </row>
    <row r="717" spans="4:9" x14ac:dyDescent="0.3">
      <c r="D717" s="32" t="s">
        <v>829</v>
      </c>
      <c r="E717" s="33">
        <v>0.4096365678943712</v>
      </c>
      <c r="F717" s="33">
        <v>7.3197528526041244</v>
      </c>
      <c r="G717" s="33">
        <v>2.6440534041593011</v>
      </c>
      <c r="H717" s="33">
        <v>0.8021262035632083</v>
      </c>
      <c r="I717" s="34">
        <v>29.067710538410687</v>
      </c>
    </row>
    <row r="718" spans="4:9" x14ac:dyDescent="0.3">
      <c r="D718" s="32" t="s">
        <v>830</v>
      </c>
      <c r="E718" s="33">
        <v>0.21830314101341664</v>
      </c>
      <c r="F718" s="33">
        <v>4.8999333177071893</v>
      </c>
      <c r="G718" s="33">
        <v>4.3003612375305913</v>
      </c>
      <c r="H718" s="33">
        <v>1.3052348417429314</v>
      </c>
      <c r="I718" s="34">
        <v>46.461925370737305</v>
      </c>
    </row>
    <row r="719" spans="4:9" x14ac:dyDescent="0.3">
      <c r="D719" s="32" t="s">
        <v>831</v>
      </c>
      <c r="E719" s="33">
        <v>5.1853516364205543E-2</v>
      </c>
      <c r="F719" s="33">
        <v>3.4098879108166313</v>
      </c>
      <c r="G719" s="33">
        <v>4.3611648077827336</v>
      </c>
      <c r="H719" s="33">
        <v>1.3660481208461921</v>
      </c>
      <c r="I719" s="34">
        <v>49.297943989362999</v>
      </c>
    </row>
    <row r="720" spans="4:9" x14ac:dyDescent="0.3">
      <c r="D720" s="32" t="s">
        <v>832</v>
      </c>
      <c r="E720" s="33">
        <v>0.32870463717077358</v>
      </c>
      <c r="F720" s="33">
        <v>7.1453508457855293</v>
      </c>
      <c r="G720" s="33">
        <v>3.9474711013328134</v>
      </c>
      <c r="H720" s="33">
        <v>1.2614979294140967</v>
      </c>
      <c r="I720" s="34">
        <v>52.41877654217393</v>
      </c>
    </row>
    <row r="721" spans="4:9" x14ac:dyDescent="0.3">
      <c r="D721" s="32" t="s">
        <v>833</v>
      </c>
      <c r="E721" s="33">
        <v>0.28033595378816933</v>
      </c>
      <c r="F721" s="33">
        <v>5.8302076573812585</v>
      </c>
      <c r="G721" s="33">
        <v>2.2097284245095903</v>
      </c>
      <c r="H721" s="33">
        <v>0.73463702459821811</v>
      </c>
      <c r="I721" s="34">
        <v>29.186088186900417</v>
      </c>
    </row>
    <row r="722" spans="4:9" x14ac:dyDescent="0.3">
      <c r="D722" s="32" t="s">
        <v>834</v>
      </c>
      <c r="E722" s="33">
        <v>0.58836921292806155</v>
      </c>
      <c r="F722" s="33">
        <v>10.900502939800733</v>
      </c>
      <c r="G722" s="33">
        <v>3.5773189522797275</v>
      </c>
      <c r="H722" s="33">
        <v>1.1546319413119348</v>
      </c>
      <c r="I722" s="34">
        <v>44.739646500940211</v>
      </c>
    </row>
    <row r="723" spans="4:9" x14ac:dyDescent="0.3">
      <c r="D723" s="32" t="s">
        <v>835</v>
      </c>
      <c r="E723" s="33">
        <v>0.80493523379761167</v>
      </c>
      <c r="F723" s="33">
        <v>14.244723714724429</v>
      </c>
      <c r="G723" s="33">
        <v>3.803918084242186</v>
      </c>
      <c r="H723" s="33">
        <v>1.1826320623859738</v>
      </c>
      <c r="I723" s="34">
        <v>49.302555952956418</v>
      </c>
    </row>
    <row r="724" spans="4:9" x14ac:dyDescent="0.3">
      <c r="D724" s="32" t="s">
        <v>836</v>
      </c>
      <c r="E724" s="33">
        <v>0.70977958840193689</v>
      </c>
      <c r="F724" s="33">
        <v>14.889466642552884</v>
      </c>
      <c r="G724" s="33">
        <v>3.2982217590739205</v>
      </c>
      <c r="H724" s="33">
        <v>1.0188393577300023</v>
      </c>
      <c r="I724" s="34">
        <v>41.291639992164917</v>
      </c>
    </row>
    <row r="725" spans="4:9" x14ac:dyDescent="0.3">
      <c r="D725" s="32" t="s">
        <v>837</v>
      </c>
      <c r="E725" s="33">
        <v>0.12268664911452865</v>
      </c>
      <c r="F725" s="33">
        <v>4.0685352940664758</v>
      </c>
      <c r="G725" s="33">
        <v>3.9122212474335294</v>
      </c>
      <c r="H725" s="33">
        <v>1.2389362868569396</v>
      </c>
      <c r="I725" s="34">
        <v>45.922661132250731</v>
      </c>
    </row>
    <row r="726" spans="4:9" x14ac:dyDescent="0.3">
      <c r="D726" s="32" t="s">
        <v>838</v>
      </c>
      <c r="E726" s="33">
        <v>0.97148018073036213</v>
      </c>
      <c r="F726" s="33">
        <v>18.838288687375215</v>
      </c>
      <c r="G726" s="33">
        <v>4.4077593607961152</v>
      </c>
      <c r="H726" s="33">
        <v>1.4143346621306765</v>
      </c>
      <c r="I726" s="34">
        <v>53.378965681995979</v>
      </c>
    </row>
    <row r="727" spans="4:9" x14ac:dyDescent="0.3">
      <c r="D727" s="32" t="s">
        <v>839</v>
      </c>
      <c r="E727" s="33">
        <v>0.77811601848233258</v>
      </c>
      <c r="F727" s="33">
        <v>15.884614016696863</v>
      </c>
      <c r="G727" s="33">
        <v>3.1499116604407984</v>
      </c>
      <c r="H727" s="33">
        <v>0.98659754363821062</v>
      </c>
      <c r="I727" s="34">
        <v>35.163399808491874</v>
      </c>
    </row>
    <row r="728" spans="4:9" x14ac:dyDescent="0.3">
      <c r="D728" s="32" t="s">
        <v>840</v>
      </c>
      <c r="E728" s="33">
        <v>0.59819553629430544</v>
      </c>
      <c r="F728" s="33">
        <v>10.945991776620199</v>
      </c>
      <c r="G728" s="33">
        <v>6.0408691405326884</v>
      </c>
      <c r="H728" s="33">
        <v>1.8878502323930717</v>
      </c>
      <c r="I728" s="34">
        <v>72.45801660467778</v>
      </c>
    </row>
    <row r="729" spans="4:9" x14ac:dyDescent="0.3">
      <c r="D729" s="32" t="s">
        <v>841</v>
      </c>
      <c r="E729" s="33">
        <v>0.40024277901052141</v>
      </c>
      <c r="F729" s="33">
        <v>8.0417111787198561</v>
      </c>
      <c r="G729" s="33">
        <v>1.6450286883709142</v>
      </c>
      <c r="H729" s="33">
        <v>0.55901192354002383</v>
      </c>
      <c r="I729" s="34">
        <v>23.953364141474911</v>
      </c>
    </row>
    <row r="730" spans="4:9" x14ac:dyDescent="0.3">
      <c r="D730" s="32" t="s">
        <v>842</v>
      </c>
      <c r="E730" s="33">
        <v>0.45437949115624621</v>
      </c>
      <c r="F730" s="33">
        <v>9.3575744823736215</v>
      </c>
      <c r="G730" s="33">
        <v>5.1661969461458757</v>
      </c>
      <c r="H730" s="33">
        <v>1.5519973772343914</v>
      </c>
      <c r="I730" s="34">
        <v>61.642784915053007</v>
      </c>
    </row>
    <row r="731" spans="4:9" x14ac:dyDescent="0.3">
      <c r="D731" s="32" t="s">
        <v>843</v>
      </c>
      <c r="E731" s="33">
        <v>0.73547036911652652</v>
      </c>
      <c r="F731" s="33">
        <v>12.705803121898347</v>
      </c>
      <c r="G731" s="33">
        <v>2.0584008004383132</v>
      </c>
      <c r="H731" s="33">
        <v>0.69215406572821159</v>
      </c>
      <c r="I731" s="34">
        <v>25.319215444505421</v>
      </c>
    </row>
    <row r="732" spans="4:9" x14ac:dyDescent="0.3">
      <c r="D732" s="32" t="s">
        <v>844</v>
      </c>
      <c r="E732" s="33">
        <v>0.91603154392466535</v>
      </c>
      <c r="F732" s="33">
        <v>17.409596745900615</v>
      </c>
      <c r="G732" s="33">
        <v>1.8468611321931185</v>
      </c>
      <c r="H732" s="33">
        <v>0.57649246737840665</v>
      </c>
      <c r="I732" s="34">
        <v>26.22922524594555</v>
      </c>
    </row>
    <row r="733" spans="4:9" x14ac:dyDescent="0.3">
      <c r="D733" s="32" t="s">
        <v>845</v>
      </c>
      <c r="E733" s="33">
        <v>0.4290284777944382</v>
      </c>
      <c r="F733" s="33">
        <v>8.9971880012108247</v>
      </c>
      <c r="G733" s="33">
        <v>4.3862831072617503</v>
      </c>
      <c r="H733" s="33">
        <v>1.3534366836576075</v>
      </c>
      <c r="I733" s="34">
        <v>55.240712361639872</v>
      </c>
    </row>
    <row r="734" spans="4:9" x14ac:dyDescent="0.3">
      <c r="D734" s="32" t="s">
        <v>846</v>
      </c>
      <c r="E734" s="33">
        <v>0.66610081511652819</v>
      </c>
      <c r="F734" s="33">
        <v>11.61467745782422</v>
      </c>
      <c r="G734" s="33">
        <v>1.8278697227962384</v>
      </c>
      <c r="H734" s="33">
        <v>0.64479583562985199</v>
      </c>
      <c r="I734" s="34">
        <v>28.249479294796728</v>
      </c>
    </row>
    <row r="735" spans="4:9" x14ac:dyDescent="0.3">
      <c r="D735" s="32" t="s">
        <v>847</v>
      </c>
      <c r="E735" s="33">
        <v>0.23124522674666648</v>
      </c>
      <c r="F735" s="33">
        <v>6.1144292281029244</v>
      </c>
      <c r="G735" s="33">
        <v>1.7017923549861225</v>
      </c>
      <c r="H735" s="33">
        <v>0.51374481498289504</v>
      </c>
      <c r="I735" s="34">
        <v>22.56406340216132</v>
      </c>
    </row>
    <row r="736" spans="4:9" x14ac:dyDescent="0.3">
      <c r="D736" s="32" t="s">
        <v>848</v>
      </c>
      <c r="E736" s="33">
        <v>0.47965296731272833</v>
      </c>
      <c r="F736" s="33">
        <v>10.858054697145082</v>
      </c>
      <c r="G736" s="33">
        <v>5.6043877273516571</v>
      </c>
      <c r="H736" s="33">
        <v>1.6939558445654628</v>
      </c>
      <c r="I736" s="34">
        <v>60.255892972787635</v>
      </c>
    </row>
    <row r="737" spans="4:9" x14ac:dyDescent="0.3">
      <c r="D737" s="32" t="s">
        <v>849</v>
      </c>
      <c r="E737" s="33">
        <v>0.42297828500719681</v>
      </c>
      <c r="F737" s="33">
        <v>9.8339908534695439</v>
      </c>
      <c r="G737" s="33">
        <v>4.2856766919954028</v>
      </c>
      <c r="H737" s="33">
        <v>1.3714548864038656</v>
      </c>
      <c r="I737" s="34">
        <v>48.86159536113108</v>
      </c>
    </row>
    <row r="738" spans="4:9" x14ac:dyDescent="0.3">
      <c r="D738" s="32" t="s">
        <v>850</v>
      </c>
      <c r="E738" s="33">
        <v>0.25995021216832503</v>
      </c>
      <c r="F738" s="33">
        <v>5.3148400784827512</v>
      </c>
      <c r="G738" s="33">
        <v>2.8752674901175888</v>
      </c>
      <c r="H738" s="33">
        <v>0.93328006364111649</v>
      </c>
      <c r="I738" s="34">
        <v>40.456800461080277</v>
      </c>
    </row>
    <row r="739" spans="4:9" x14ac:dyDescent="0.3">
      <c r="D739" s="32" t="s">
        <v>851</v>
      </c>
      <c r="E739" s="33">
        <v>0.87616756367924409</v>
      </c>
      <c r="F739" s="33">
        <v>15.536986453645861</v>
      </c>
      <c r="G739" s="33">
        <v>2.5872892777825496</v>
      </c>
      <c r="H739" s="33">
        <v>0.86372205434266891</v>
      </c>
      <c r="I739" s="34">
        <v>37.088229677354732</v>
      </c>
    </row>
    <row r="740" spans="4:9" x14ac:dyDescent="0.3">
      <c r="D740" s="32" t="s">
        <v>852</v>
      </c>
      <c r="E740" s="33">
        <v>0.8601220828086813</v>
      </c>
      <c r="F740" s="33">
        <v>15.231998179744551</v>
      </c>
      <c r="G740" s="33">
        <v>3.121035214817621</v>
      </c>
      <c r="H740" s="33">
        <v>0.94058870576766507</v>
      </c>
      <c r="I740" s="34">
        <v>34.278800030328675</v>
      </c>
    </row>
    <row r="741" spans="4:9" x14ac:dyDescent="0.3">
      <c r="D741" s="32" t="s">
        <v>853</v>
      </c>
      <c r="E741" s="33">
        <v>0.90876193542438521</v>
      </c>
      <c r="F741" s="33">
        <v>16.187706122508111</v>
      </c>
      <c r="G741" s="33">
        <v>4.7507440719735898</v>
      </c>
      <c r="H741" s="33">
        <v>1.4932126172615638</v>
      </c>
      <c r="I741" s="34">
        <v>58.115799999874895</v>
      </c>
    </row>
    <row r="742" spans="4:9" x14ac:dyDescent="0.3">
      <c r="D742" s="32" t="s">
        <v>854</v>
      </c>
      <c r="E742" s="33">
        <v>0.6331961205057357</v>
      </c>
      <c r="F742" s="33">
        <v>11.71583808154535</v>
      </c>
      <c r="G742" s="33">
        <v>6.1648522170901305</v>
      </c>
      <c r="H742" s="33">
        <v>1.8702667675377822</v>
      </c>
      <c r="I742" s="34">
        <v>67.826659556327868</v>
      </c>
    </row>
    <row r="743" spans="4:9" x14ac:dyDescent="0.3">
      <c r="D743" s="32" t="s">
        <v>855</v>
      </c>
      <c r="E743" s="33">
        <v>0.64680290254837636</v>
      </c>
      <c r="F743" s="33">
        <v>11.924056169171463</v>
      </c>
      <c r="G743" s="33">
        <v>1.6470034194090981</v>
      </c>
      <c r="H743" s="33">
        <v>0.55121484707856083</v>
      </c>
      <c r="I743" s="34">
        <v>23.585479822992468</v>
      </c>
    </row>
    <row r="744" spans="4:9" x14ac:dyDescent="0.3">
      <c r="D744" s="32" t="s">
        <v>856</v>
      </c>
      <c r="E744" s="33">
        <v>0.92345951150701655</v>
      </c>
      <c r="F744" s="33">
        <v>17.496464772651059</v>
      </c>
      <c r="G744" s="33">
        <v>3.4596838868065176</v>
      </c>
      <c r="H744" s="33">
        <v>1.0457132049178031</v>
      </c>
      <c r="I744" s="34">
        <v>38.441487329955869</v>
      </c>
    </row>
    <row r="745" spans="4:9" x14ac:dyDescent="0.3">
      <c r="D745" s="32" t="s">
        <v>857</v>
      </c>
      <c r="E745" s="33">
        <v>0.94685881195987376</v>
      </c>
      <c r="F745" s="33">
        <v>16.099457387805202</v>
      </c>
      <c r="G745" s="33">
        <v>2.7147055417538666</v>
      </c>
      <c r="H745" s="33">
        <v>0.83870858479262556</v>
      </c>
      <c r="I745" s="34">
        <v>29.468322763104776</v>
      </c>
    </row>
    <row r="746" spans="4:9" x14ac:dyDescent="0.3">
      <c r="D746" s="32" t="s">
        <v>858</v>
      </c>
      <c r="E746" s="33">
        <v>0.44102860034766245</v>
      </c>
      <c r="F746" s="33">
        <v>8.0521350562248131</v>
      </c>
      <c r="G746" s="33">
        <v>2.4756344830500714</v>
      </c>
      <c r="H746" s="33">
        <v>0.84186943671719705</v>
      </c>
      <c r="I746" s="34">
        <v>35.311778729396515</v>
      </c>
    </row>
    <row r="747" spans="4:9" x14ac:dyDescent="0.3">
      <c r="D747" s="32" t="s">
        <v>859</v>
      </c>
      <c r="E747" s="33">
        <v>4.7543557724500918E-3</v>
      </c>
      <c r="F747" s="33">
        <v>2.7116193532869408</v>
      </c>
      <c r="G747" s="33">
        <v>1.2843745782052172</v>
      </c>
      <c r="H747" s="33">
        <v>0.47460007098090279</v>
      </c>
      <c r="I747" s="34">
        <v>19.349603113802051</v>
      </c>
    </row>
    <row r="748" spans="4:9" x14ac:dyDescent="0.3">
      <c r="D748" s="32" t="s">
        <v>860</v>
      </c>
      <c r="E748" s="33">
        <v>9.887757848317591E-2</v>
      </c>
      <c r="F748" s="33">
        <v>2.7222610166036274</v>
      </c>
      <c r="G748" s="33">
        <v>1.8797276803878389</v>
      </c>
      <c r="H748" s="33">
        <v>0.56983812055678351</v>
      </c>
      <c r="I748" s="34">
        <v>24.062706908211513</v>
      </c>
    </row>
    <row r="749" spans="4:9" x14ac:dyDescent="0.3">
      <c r="D749" s="32" t="s">
        <v>861</v>
      </c>
      <c r="E749" s="33">
        <v>0.21894671950487044</v>
      </c>
      <c r="F749" s="33">
        <v>5.793129000703777</v>
      </c>
      <c r="G749" s="33">
        <v>3.050517262278809</v>
      </c>
      <c r="H749" s="33">
        <v>1.0076750270346464</v>
      </c>
      <c r="I749" s="34">
        <v>35.435993503847797</v>
      </c>
    </row>
    <row r="750" spans="4:9" x14ac:dyDescent="0.3">
      <c r="D750" s="32" t="s">
        <v>862</v>
      </c>
      <c r="E750" s="33">
        <v>0.85424506500981012</v>
      </c>
      <c r="F750" s="33">
        <v>15.750136387905425</v>
      </c>
      <c r="G750" s="33">
        <v>4.3587004337899806</v>
      </c>
      <c r="H750" s="33">
        <v>1.404221101607402</v>
      </c>
      <c r="I750" s="34">
        <v>55.31669519824186</v>
      </c>
    </row>
    <row r="751" spans="4:9" x14ac:dyDescent="0.3">
      <c r="D751" s="32" t="s">
        <v>863</v>
      </c>
      <c r="E751" s="33">
        <v>0.66180940673246225</v>
      </c>
      <c r="F751" s="33">
        <v>11.801738494109976</v>
      </c>
      <c r="G751" s="33">
        <v>5.4687099658190776</v>
      </c>
      <c r="H751" s="33">
        <v>1.6728663998804276</v>
      </c>
      <c r="I751" s="34">
        <v>62.897449124705744</v>
      </c>
    </row>
    <row r="752" spans="4:9" x14ac:dyDescent="0.3">
      <c r="D752" s="32" t="s">
        <v>864</v>
      </c>
      <c r="E752" s="33">
        <v>0.36435483751990638</v>
      </c>
      <c r="F752" s="33">
        <v>7.8829489010216065</v>
      </c>
      <c r="G752" s="33">
        <v>2.1909765562153733</v>
      </c>
      <c r="H752" s="33">
        <v>0.73872779130277422</v>
      </c>
      <c r="I752" s="34">
        <v>34.651319923137109</v>
      </c>
    </row>
    <row r="753" spans="4:9" x14ac:dyDescent="0.3">
      <c r="D753" s="32" t="s">
        <v>865</v>
      </c>
      <c r="E753" s="33">
        <v>0.20202948512079155</v>
      </c>
      <c r="F753" s="33">
        <v>5.3923577721361253</v>
      </c>
      <c r="G753" s="33">
        <v>1.0164090392744831</v>
      </c>
      <c r="H753" s="33">
        <v>0.37061709267616544</v>
      </c>
      <c r="I753" s="34">
        <v>13.612585013739062</v>
      </c>
    </row>
    <row r="754" spans="4:9" x14ac:dyDescent="0.3">
      <c r="D754" s="32" t="s">
        <v>866</v>
      </c>
      <c r="E754" s="33">
        <v>0.56474207571204649</v>
      </c>
      <c r="F754" s="33">
        <v>12.079788102572163</v>
      </c>
      <c r="G754" s="33">
        <v>1.7322622768959972</v>
      </c>
      <c r="H754" s="33">
        <v>0.52625528411876543</v>
      </c>
      <c r="I754" s="34">
        <v>23.914631870211196</v>
      </c>
    </row>
    <row r="755" spans="4:9" x14ac:dyDescent="0.3">
      <c r="D755" s="32" t="s">
        <v>867</v>
      </c>
      <c r="E755" s="33">
        <v>0.37539403574631947</v>
      </c>
      <c r="F755" s="33">
        <v>9.1820900894404858</v>
      </c>
      <c r="G755" s="33">
        <v>4.0247323262551493</v>
      </c>
      <c r="H755" s="33">
        <v>1.2842352128911525</v>
      </c>
      <c r="I755" s="34">
        <v>46.497031878444226</v>
      </c>
    </row>
    <row r="756" spans="4:9" x14ac:dyDescent="0.3">
      <c r="D756" s="32" t="s">
        <v>868</v>
      </c>
      <c r="E756" s="33">
        <v>0.65144208525449843</v>
      </c>
      <c r="F756" s="33">
        <v>12.422820009465315</v>
      </c>
      <c r="G756" s="33">
        <v>2.3398748310750079</v>
      </c>
      <c r="H756" s="33">
        <v>0.73166827286040648</v>
      </c>
      <c r="I756" s="34">
        <v>28.844138610667795</v>
      </c>
    </row>
    <row r="757" spans="4:9" x14ac:dyDescent="0.3">
      <c r="D757" s="32" t="s">
        <v>869</v>
      </c>
      <c r="E757" s="33">
        <v>0.40045927815745386</v>
      </c>
      <c r="F757" s="33">
        <v>9.7804716827291003</v>
      </c>
      <c r="G757" s="33">
        <v>4.4131866467571799</v>
      </c>
      <c r="H757" s="33">
        <v>1.3873735587822043</v>
      </c>
      <c r="I757" s="34">
        <v>57.022157718179244</v>
      </c>
    </row>
    <row r="758" spans="4:9" x14ac:dyDescent="0.3">
      <c r="D758" s="32" t="s">
        <v>870</v>
      </c>
      <c r="E758" s="33">
        <v>0.36681197187796433</v>
      </c>
      <c r="F758" s="33">
        <v>8.5717043023229067</v>
      </c>
      <c r="G758" s="33">
        <v>5.3536895128504582</v>
      </c>
      <c r="H758" s="33">
        <v>1.6065788743446778</v>
      </c>
      <c r="I758" s="34">
        <v>62.100435124462471</v>
      </c>
    </row>
    <row r="759" spans="4:9" x14ac:dyDescent="0.3">
      <c r="D759" s="32" t="s">
        <v>871</v>
      </c>
      <c r="E759" s="33">
        <v>0.60074515115628802</v>
      </c>
      <c r="F759" s="33">
        <v>10.915760100413582</v>
      </c>
      <c r="G759" s="33">
        <v>6.017196673637887</v>
      </c>
      <c r="H759" s="33">
        <v>1.8744287697722379</v>
      </c>
      <c r="I759" s="34">
        <v>69.771873325515074</v>
      </c>
    </row>
    <row r="760" spans="4:9" x14ac:dyDescent="0.3">
      <c r="D760" s="32" t="s">
        <v>872</v>
      </c>
      <c r="E760" s="33">
        <v>0.7580620474762152</v>
      </c>
      <c r="F760" s="33">
        <v>14.923621745909488</v>
      </c>
      <c r="G760" s="33">
        <v>2.7776604257676984</v>
      </c>
      <c r="H760" s="33">
        <v>0.87189173446325563</v>
      </c>
      <c r="I760" s="34">
        <v>34.735971233698208</v>
      </c>
    </row>
    <row r="761" spans="4:9" x14ac:dyDescent="0.3">
      <c r="D761" s="32" t="s">
        <v>873</v>
      </c>
      <c r="E761" s="33">
        <v>0.67936872859168118</v>
      </c>
      <c r="F761" s="33">
        <v>13.256743600846319</v>
      </c>
      <c r="G761" s="33">
        <v>4.3575422044302456</v>
      </c>
      <c r="H761" s="33">
        <v>1.356905318429215</v>
      </c>
      <c r="I761" s="34">
        <v>50.279654264974987</v>
      </c>
    </row>
    <row r="762" spans="4:9" x14ac:dyDescent="0.3">
      <c r="D762" s="32" t="s">
        <v>874</v>
      </c>
      <c r="E762" s="33">
        <v>0.5010396114329625</v>
      </c>
      <c r="F762" s="33">
        <v>11.21336474359955</v>
      </c>
      <c r="G762" s="33">
        <v>1.5491345380446861</v>
      </c>
      <c r="H762" s="33">
        <v>0.4956472534247508</v>
      </c>
      <c r="I762" s="34">
        <v>19.058463293906915</v>
      </c>
    </row>
    <row r="763" spans="4:9" x14ac:dyDescent="0.3">
      <c r="D763" s="32" t="s">
        <v>875</v>
      </c>
      <c r="E763" s="33">
        <v>0.11901766234738198</v>
      </c>
      <c r="F763" s="33">
        <v>3.094578050571438</v>
      </c>
      <c r="G763" s="33">
        <v>1.268438451343433</v>
      </c>
      <c r="H763" s="33">
        <v>0.41335987262136414</v>
      </c>
      <c r="I763" s="34">
        <v>16.653300033116878</v>
      </c>
    </row>
    <row r="764" spans="4:9" x14ac:dyDescent="0.3">
      <c r="D764" s="32" t="s">
        <v>876</v>
      </c>
      <c r="E764" s="33">
        <v>0.9846408433064715</v>
      </c>
      <c r="F764" s="33">
        <v>19.062217224876562</v>
      </c>
      <c r="G764" s="33">
        <v>2.2304027139300597</v>
      </c>
      <c r="H764" s="33">
        <v>0.67701256317654468</v>
      </c>
      <c r="I764" s="34">
        <v>30.999958401314213</v>
      </c>
    </row>
    <row r="765" spans="4:9" x14ac:dyDescent="0.3">
      <c r="D765" s="32" t="s">
        <v>877</v>
      </c>
      <c r="E765" s="33">
        <v>0.55703187051180691</v>
      </c>
      <c r="F765" s="33">
        <v>9.8115044309059289</v>
      </c>
      <c r="G765" s="33">
        <v>4.4458007626143248</v>
      </c>
      <c r="H765" s="33">
        <v>1.4142116334578405</v>
      </c>
      <c r="I765" s="34">
        <v>50.334291547074088</v>
      </c>
    </row>
    <row r="766" spans="4:9" x14ac:dyDescent="0.3">
      <c r="D766" s="32" t="s">
        <v>878</v>
      </c>
      <c r="E766" s="33">
        <v>0.21744913625216955</v>
      </c>
      <c r="F766" s="33">
        <v>5.7298807386804604</v>
      </c>
      <c r="G766" s="33">
        <v>1.5490264484456584</v>
      </c>
      <c r="H766" s="33">
        <v>0.50204342732919638</v>
      </c>
      <c r="I766" s="34">
        <v>24.884421717183606</v>
      </c>
    </row>
    <row r="767" spans="4:9" x14ac:dyDescent="0.3">
      <c r="D767" s="32" t="s">
        <v>879</v>
      </c>
      <c r="E767" s="33">
        <v>0.46290655108809098</v>
      </c>
      <c r="F767" s="33">
        <v>9.909588395500629</v>
      </c>
      <c r="G767" s="33">
        <v>1.2804933234598521</v>
      </c>
      <c r="H767" s="33">
        <v>0.38982883198280177</v>
      </c>
      <c r="I767" s="34">
        <v>22.358929010469652</v>
      </c>
    </row>
    <row r="768" spans="4:9" x14ac:dyDescent="0.3">
      <c r="D768" s="32" t="s">
        <v>880</v>
      </c>
      <c r="E768" s="33">
        <v>0.37480028258935394</v>
      </c>
      <c r="F768" s="33">
        <v>8.5933055884084482</v>
      </c>
      <c r="G768" s="33">
        <v>4.2365813527415934</v>
      </c>
      <c r="H768" s="33">
        <v>1.333110871552154</v>
      </c>
      <c r="I768" s="34">
        <v>49.098335040730831</v>
      </c>
    </row>
    <row r="769" spans="4:9" x14ac:dyDescent="0.3">
      <c r="D769" s="32" t="s">
        <v>881</v>
      </c>
      <c r="E769" s="33">
        <v>0.45578036293652779</v>
      </c>
      <c r="F769" s="33">
        <v>10.309455941709619</v>
      </c>
      <c r="G769" s="33">
        <v>1.5490932765351404</v>
      </c>
      <c r="H769" s="33">
        <v>0.51128156013346193</v>
      </c>
      <c r="I769" s="34">
        <v>22.777048727491575</v>
      </c>
    </row>
    <row r="770" spans="4:9" x14ac:dyDescent="0.3">
      <c r="D770" s="32" t="s">
        <v>882</v>
      </c>
      <c r="E770" s="33">
        <v>0.82332598857348116</v>
      </c>
      <c r="F770" s="33">
        <v>15.400500398408106</v>
      </c>
      <c r="G770" s="33">
        <v>2.203649272721572</v>
      </c>
      <c r="H770" s="33">
        <v>0.68215880817248054</v>
      </c>
      <c r="I770" s="34">
        <v>24.160508201769641</v>
      </c>
    </row>
    <row r="771" spans="4:9" x14ac:dyDescent="0.3">
      <c r="D771" s="32" t="s">
        <v>883</v>
      </c>
      <c r="E771" s="33">
        <v>9.7468194376038042E-4</v>
      </c>
      <c r="F771" s="33">
        <v>0.46592390774796999</v>
      </c>
      <c r="G771" s="33">
        <v>3.3783209576680617</v>
      </c>
      <c r="H771" s="33">
        <v>1.0430295311381703</v>
      </c>
      <c r="I771" s="34">
        <v>41.203870972928613</v>
      </c>
    </row>
    <row r="772" spans="4:9" x14ac:dyDescent="0.3">
      <c r="D772" s="32" t="s">
        <v>884</v>
      </c>
      <c r="E772" s="33">
        <v>0.96605389674854525</v>
      </c>
      <c r="F772" s="33">
        <v>17.726078401166685</v>
      </c>
      <c r="G772" s="33">
        <v>4.2776307030516607</v>
      </c>
      <c r="H772" s="33">
        <v>1.3048106131215544</v>
      </c>
      <c r="I772" s="34">
        <v>49.869126578131144</v>
      </c>
    </row>
    <row r="773" spans="4:9" x14ac:dyDescent="0.3">
      <c r="D773" s="32" t="s">
        <v>885</v>
      </c>
      <c r="E773" s="33">
        <v>0.39869613226358047</v>
      </c>
      <c r="F773" s="33">
        <v>9.1664849112451243</v>
      </c>
      <c r="G773" s="33">
        <v>4.5014579487121491</v>
      </c>
      <c r="H773" s="33">
        <v>1.4043850251570547</v>
      </c>
      <c r="I773" s="34">
        <v>50.384316941881195</v>
      </c>
    </row>
    <row r="774" spans="4:9" x14ac:dyDescent="0.3">
      <c r="D774" s="32" t="s">
        <v>886</v>
      </c>
      <c r="E774" s="33">
        <v>0.85390059399356377</v>
      </c>
      <c r="F774" s="33">
        <v>16.318265488373964</v>
      </c>
      <c r="G774" s="33">
        <v>4.5020044132852863</v>
      </c>
      <c r="H774" s="33">
        <v>1.4417470906358285</v>
      </c>
      <c r="I774" s="34">
        <v>57.518391927021725</v>
      </c>
    </row>
    <row r="775" spans="4:9" x14ac:dyDescent="0.3">
      <c r="D775" s="32" t="s">
        <v>887</v>
      </c>
      <c r="E775" s="33">
        <v>0.71796638326871753</v>
      </c>
      <c r="F775" s="33">
        <v>13.444026734259937</v>
      </c>
      <c r="G775" s="33">
        <v>3.1002876143119926</v>
      </c>
      <c r="H775" s="33">
        <v>0.98846623410738277</v>
      </c>
      <c r="I775" s="34">
        <v>42.347682809683661</v>
      </c>
    </row>
    <row r="776" spans="4:9" x14ac:dyDescent="0.3">
      <c r="D776" s="32" t="s">
        <v>888</v>
      </c>
      <c r="E776" s="33">
        <v>0.90783906657171665</v>
      </c>
      <c r="F776" s="33">
        <v>16.783759505324991</v>
      </c>
      <c r="G776" s="33">
        <v>5.7639808989735215</v>
      </c>
      <c r="H776" s="33">
        <v>1.7790589233843699</v>
      </c>
      <c r="I776" s="34">
        <v>68.790778976530291</v>
      </c>
    </row>
    <row r="777" spans="4:9" x14ac:dyDescent="0.3">
      <c r="D777" s="32" t="s">
        <v>889</v>
      </c>
      <c r="E777" s="33">
        <v>0.61521330098195048</v>
      </c>
      <c r="F777" s="33">
        <v>12.977948861251795</v>
      </c>
      <c r="G777" s="33">
        <v>5.6517084858706816</v>
      </c>
      <c r="H777" s="33">
        <v>1.7681433998798997</v>
      </c>
      <c r="I777" s="34">
        <v>65.690567984011793</v>
      </c>
    </row>
    <row r="778" spans="4:9" x14ac:dyDescent="0.3">
      <c r="D778" s="32" t="s">
        <v>890</v>
      </c>
      <c r="E778" s="33">
        <v>1.6553838074477634E-2</v>
      </c>
      <c r="F778" s="33">
        <v>1.5286489564208918</v>
      </c>
      <c r="G778" s="33">
        <v>0.29229862412700147</v>
      </c>
      <c r="H778" s="33">
        <v>0.14269439243940399</v>
      </c>
      <c r="I778" s="34">
        <v>13.590116181314542</v>
      </c>
    </row>
    <row r="779" spans="4:9" x14ac:dyDescent="0.3">
      <c r="D779" s="32" t="s">
        <v>891</v>
      </c>
      <c r="E779" s="33">
        <v>2.6473089951293494E-2</v>
      </c>
      <c r="F779" s="33">
        <v>2.7891959336634695</v>
      </c>
      <c r="G779" s="33">
        <v>1.6752412625679258</v>
      </c>
      <c r="H779" s="33">
        <v>0.54788176386325138</v>
      </c>
      <c r="I779" s="34">
        <v>25.899332519003767</v>
      </c>
    </row>
    <row r="780" spans="4:9" x14ac:dyDescent="0.3">
      <c r="D780" s="32" t="s">
        <v>892</v>
      </c>
      <c r="E780" s="33">
        <v>0.93894985587802426</v>
      </c>
      <c r="F780" s="33">
        <v>17.585141293883215</v>
      </c>
      <c r="G780" s="33">
        <v>5.7649184626017957</v>
      </c>
      <c r="H780" s="33">
        <v>1.7364134229840973</v>
      </c>
      <c r="I780" s="34">
        <v>65.937938205770067</v>
      </c>
    </row>
    <row r="781" spans="4:9" x14ac:dyDescent="0.3">
      <c r="D781" s="32" t="s">
        <v>893</v>
      </c>
      <c r="E781" s="33">
        <v>0.35407899195386139</v>
      </c>
      <c r="F781" s="33">
        <v>6.4457093176232654</v>
      </c>
      <c r="G781" s="33">
        <v>3.2046121083400845</v>
      </c>
      <c r="H781" s="33">
        <v>0.99708987846960018</v>
      </c>
      <c r="I781" s="34">
        <v>39.947616750433916</v>
      </c>
    </row>
    <row r="782" spans="4:9" x14ac:dyDescent="0.3">
      <c r="D782" s="32" t="s">
        <v>894</v>
      </c>
      <c r="E782" s="33">
        <v>7.7985183895983745E-2</v>
      </c>
      <c r="F782" s="33">
        <v>3.1121428093537364</v>
      </c>
      <c r="G782" s="33">
        <v>4.3253866305828348</v>
      </c>
      <c r="H782" s="33">
        <v>1.3768078461857349</v>
      </c>
      <c r="I782" s="34">
        <v>50.123142696833789</v>
      </c>
    </row>
    <row r="783" spans="4:9" x14ac:dyDescent="0.3">
      <c r="D783" s="32" t="s">
        <v>895</v>
      </c>
      <c r="E783" s="33">
        <v>0.44380223178071376</v>
      </c>
      <c r="F783" s="33">
        <v>8.7914622250750512</v>
      </c>
      <c r="G783" s="33">
        <v>2.8185482787798644</v>
      </c>
      <c r="H783" s="33">
        <v>0.93868565415138938</v>
      </c>
      <c r="I783" s="34">
        <v>33.687879934909532</v>
      </c>
    </row>
    <row r="784" spans="4:9" x14ac:dyDescent="0.3">
      <c r="D784" s="32" t="s">
        <v>896</v>
      </c>
      <c r="E784" s="33">
        <v>0.33399766195762082</v>
      </c>
      <c r="F784" s="33">
        <v>6.6202673509224139</v>
      </c>
      <c r="G784" s="33">
        <v>5.2570251067657763</v>
      </c>
      <c r="H784" s="33">
        <v>1.6053255797062427</v>
      </c>
      <c r="I784" s="34">
        <v>60.685823203987951</v>
      </c>
    </row>
    <row r="785" spans="4:9" x14ac:dyDescent="0.3">
      <c r="D785" s="32" t="s">
        <v>897</v>
      </c>
      <c r="E785" s="33">
        <v>0.3091091293710464</v>
      </c>
      <c r="F785" s="33">
        <v>7.8830073257815636</v>
      </c>
      <c r="G785" s="33">
        <v>2.4575785801069414</v>
      </c>
      <c r="H785" s="33">
        <v>0.75849802356852125</v>
      </c>
      <c r="I785" s="34">
        <v>29.043997538027689</v>
      </c>
    </row>
    <row r="786" spans="4:9" x14ac:dyDescent="0.3">
      <c r="D786" s="32" t="s">
        <v>898</v>
      </c>
      <c r="E786" s="33">
        <v>0.77056409917647994</v>
      </c>
      <c r="F786" s="33">
        <v>14.244656577036981</v>
      </c>
      <c r="G786" s="33">
        <v>3.0269659695280868</v>
      </c>
      <c r="H786" s="33">
        <v>0.92442357962797117</v>
      </c>
      <c r="I786" s="34">
        <v>37.399561007229501</v>
      </c>
    </row>
    <row r="787" spans="4:9" x14ac:dyDescent="0.3">
      <c r="D787" s="32" t="s">
        <v>899</v>
      </c>
      <c r="E787" s="33">
        <v>0.98875021555550302</v>
      </c>
      <c r="F787" s="33">
        <v>18.299193119693811</v>
      </c>
      <c r="G787" s="33">
        <v>4.7815095893497634</v>
      </c>
      <c r="H787" s="33">
        <v>1.4773271243741419</v>
      </c>
      <c r="I787" s="34">
        <v>55.616106017974076</v>
      </c>
    </row>
    <row r="788" spans="4:9" x14ac:dyDescent="0.3">
      <c r="D788" s="32" t="s">
        <v>900</v>
      </c>
      <c r="E788" s="33">
        <v>0.38663271511566744</v>
      </c>
      <c r="F788" s="33">
        <v>7.1864874252993403</v>
      </c>
      <c r="G788" s="33">
        <v>1.5908414538305951</v>
      </c>
      <c r="H788" s="33">
        <v>0.52879028568892594</v>
      </c>
      <c r="I788" s="34">
        <v>21.191641863032824</v>
      </c>
    </row>
    <row r="789" spans="4:9" x14ac:dyDescent="0.3">
      <c r="D789" s="32" t="s">
        <v>901</v>
      </c>
      <c r="E789" s="33">
        <v>0.80162799114157535</v>
      </c>
      <c r="F789" s="33">
        <v>15.495039370615622</v>
      </c>
      <c r="G789" s="33">
        <v>3.8266152606655206</v>
      </c>
      <c r="H789" s="33">
        <v>1.2192682537318638</v>
      </c>
      <c r="I789" s="34">
        <v>48.586161727711293</v>
      </c>
    </row>
    <row r="790" spans="4:9" x14ac:dyDescent="0.3">
      <c r="D790" s="32" t="s">
        <v>902</v>
      </c>
      <c r="E790" s="33">
        <v>1.7917338084297407E-2</v>
      </c>
      <c r="F790" s="33">
        <v>1.3824477330972433</v>
      </c>
      <c r="G790" s="33">
        <v>4.3174775095276381</v>
      </c>
      <c r="H790" s="33">
        <v>1.3428968174279965</v>
      </c>
      <c r="I790" s="34">
        <v>49.721100713086336</v>
      </c>
    </row>
    <row r="791" spans="4:9" x14ac:dyDescent="0.3">
      <c r="D791" s="32" t="s">
        <v>903</v>
      </c>
      <c r="E791" s="33">
        <v>0.7590493501434683</v>
      </c>
      <c r="F791" s="33">
        <v>15.022051208377198</v>
      </c>
      <c r="G791" s="33">
        <v>5.2576971997771658</v>
      </c>
      <c r="H791" s="33">
        <v>1.648478892210909</v>
      </c>
      <c r="I791" s="34">
        <v>61.020071865591134</v>
      </c>
    </row>
    <row r="792" spans="4:9" x14ac:dyDescent="0.3">
      <c r="D792" s="32" t="s">
        <v>904</v>
      </c>
      <c r="E792" s="33">
        <v>0.54163702641815115</v>
      </c>
      <c r="F792" s="33">
        <v>11.085858402131853</v>
      </c>
      <c r="G792" s="33">
        <v>4.6066032895305682</v>
      </c>
      <c r="H792" s="33">
        <v>1.4305269192361163</v>
      </c>
      <c r="I792" s="34">
        <v>58.751707163815752</v>
      </c>
    </row>
    <row r="793" spans="4:9" x14ac:dyDescent="0.3">
      <c r="D793" s="32" t="s">
        <v>905</v>
      </c>
      <c r="E793" s="33">
        <v>0.23667445821192334</v>
      </c>
      <c r="F793" s="33">
        <v>4.6167977906676878</v>
      </c>
      <c r="G793" s="33">
        <v>4.3248618896237447</v>
      </c>
      <c r="H793" s="33">
        <v>1.3320540915369607</v>
      </c>
      <c r="I793" s="34">
        <v>49.923148525510463</v>
      </c>
    </row>
    <row r="794" spans="4:9" x14ac:dyDescent="0.3">
      <c r="D794" s="32" t="s">
        <v>906</v>
      </c>
      <c r="E794" s="33">
        <v>0.96081268442408696</v>
      </c>
      <c r="F794" s="33">
        <v>18.603708840811908</v>
      </c>
      <c r="G794" s="33">
        <v>3.0511334837521602</v>
      </c>
      <c r="H794" s="33">
        <v>1.0142954494197134</v>
      </c>
      <c r="I794" s="34">
        <v>44.253549166068261</v>
      </c>
    </row>
    <row r="795" spans="4:9" x14ac:dyDescent="0.3">
      <c r="D795" s="32" t="s">
        <v>907</v>
      </c>
      <c r="E795" s="33">
        <v>0.20071031192269895</v>
      </c>
      <c r="F795" s="33">
        <v>5.4286027928793175</v>
      </c>
      <c r="G795" s="33">
        <v>1.8166034942070781</v>
      </c>
      <c r="H795" s="33">
        <v>0.64240451428996759</v>
      </c>
      <c r="I795" s="34">
        <v>24.843258881477201</v>
      </c>
    </row>
    <row r="796" spans="4:9" x14ac:dyDescent="0.3">
      <c r="D796" s="32" t="s">
        <v>908</v>
      </c>
      <c r="E796" s="33">
        <v>8.5557346447320715E-2</v>
      </c>
      <c r="F796" s="33">
        <v>3.4651151927683275</v>
      </c>
      <c r="G796" s="33">
        <v>3.9506781348360782</v>
      </c>
      <c r="H796" s="33">
        <v>1.2471607369685023</v>
      </c>
      <c r="I796" s="34">
        <v>44.682781360664706</v>
      </c>
    </row>
    <row r="797" spans="4:9" x14ac:dyDescent="0.3">
      <c r="D797" s="32" t="s">
        <v>909</v>
      </c>
      <c r="E797" s="33">
        <v>0.58362354933175631</v>
      </c>
      <c r="F797" s="33">
        <v>11.966920511067036</v>
      </c>
      <c r="G797" s="33">
        <v>6.1842710009159969</v>
      </c>
      <c r="H797" s="33">
        <v>1.8686913727409453</v>
      </c>
      <c r="I797" s="34">
        <v>72.735848399805718</v>
      </c>
    </row>
    <row r="798" spans="4:9" x14ac:dyDescent="0.3">
      <c r="D798" s="32" t="s">
        <v>910</v>
      </c>
      <c r="E798" s="33">
        <v>0.20644967191848718</v>
      </c>
      <c r="F798" s="33">
        <v>6.374295959251886</v>
      </c>
      <c r="G798" s="33">
        <v>3.739831302628589</v>
      </c>
      <c r="H798" s="33">
        <v>1.1294356793647322</v>
      </c>
      <c r="I798" s="34">
        <v>43.567599411519979</v>
      </c>
    </row>
    <row r="799" spans="4:9" x14ac:dyDescent="0.3">
      <c r="D799" s="32" t="s">
        <v>911</v>
      </c>
      <c r="E799" s="33">
        <v>1.4549520438999819E-2</v>
      </c>
      <c r="F799" s="33">
        <v>1.9945247100202648</v>
      </c>
      <c r="G799" s="33">
        <v>2.738054420103734</v>
      </c>
      <c r="H799" s="33">
        <v>0.87827690622876853</v>
      </c>
      <c r="I799" s="34">
        <v>31.056532364527584</v>
      </c>
    </row>
    <row r="800" spans="4:9" x14ac:dyDescent="0.3">
      <c r="D800" s="32" t="s">
        <v>912</v>
      </c>
      <c r="E800" s="33">
        <v>0.34707205254765894</v>
      </c>
      <c r="F800" s="33">
        <v>6.4403318496804758</v>
      </c>
      <c r="G800" s="33">
        <v>3.0138747960698415</v>
      </c>
      <c r="H800" s="33">
        <v>0.90483361800771345</v>
      </c>
      <c r="I800" s="34">
        <v>37.593007757366529</v>
      </c>
    </row>
    <row r="801" spans="4:9" x14ac:dyDescent="0.3">
      <c r="D801" s="32" t="s">
        <v>913</v>
      </c>
      <c r="E801" s="33">
        <v>0.95982462505688138</v>
      </c>
      <c r="F801" s="33">
        <v>17.456872758715118</v>
      </c>
      <c r="G801" s="33">
        <v>5.9855918042190277</v>
      </c>
      <c r="H801" s="33">
        <v>1.8518968584655353</v>
      </c>
      <c r="I801" s="34">
        <v>64.862035118162979</v>
      </c>
    </row>
    <row r="802" spans="4:9" x14ac:dyDescent="0.3">
      <c r="D802" s="32" t="s">
        <v>914</v>
      </c>
      <c r="E802" s="33">
        <v>0.91988208099391233</v>
      </c>
      <c r="F802" s="33">
        <v>18.33578663117078</v>
      </c>
      <c r="G802" s="33">
        <v>6.7435773580839182</v>
      </c>
      <c r="H802" s="33">
        <v>2.116780357621419</v>
      </c>
      <c r="I802" s="34">
        <v>77.463615469944514</v>
      </c>
    </row>
    <row r="803" spans="4:9" x14ac:dyDescent="0.3">
      <c r="D803" s="32" t="s">
        <v>915</v>
      </c>
      <c r="E803" s="33">
        <v>0.32032197043605493</v>
      </c>
      <c r="F803" s="33">
        <v>5.5149435385724361</v>
      </c>
      <c r="G803" s="33">
        <v>5.312301340358129</v>
      </c>
      <c r="H803" s="33">
        <v>1.6735056194531346</v>
      </c>
      <c r="I803" s="34">
        <v>67.547556567501601</v>
      </c>
    </row>
    <row r="804" spans="4:9" x14ac:dyDescent="0.3">
      <c r="D804" s="32" t="s">
        <v>916</v>
      </c>
      <c r="E804" s="33">
        <v>0.4487771135466867</v>
      </c>
      <c r="F804" s="33">
        <v>10.618265467916114</v>
      </c>
      <c r="G804" s="33">
        <v>5.8815870500833469</v>
      </c>
      <c r="H804" s="33">
        <v>1.8179763134730007</v>
      </c>
      <c r="I804" s="34">
        <v>70.034429208773929</v>
      </c>
    </row>
    <row r="805" spans="4:9" x14ac:dyDescent="0.3">
      <c r="D805" s="32" t="s">
        <v>917</v>
      </c>
      <c r="E805" s="33">
        <v>7.455013020888801E-2</v>
      </c>
      <c r="F805" s="33">
        <v>3.6313672754392936</v>
      </c>
      <c r="G805" s="33">
        <v>2.8322267992505172</v>
      </c>
      <c r="H805" s="33">
        <v>0.88028542243759667</v>
      </c>
      <c r="I805" s="34">
        <v>39.41280005991149</v>
      </c>
    </row>
    <row r="806" spans="4:9" x14ac:dyDescent="0.3">
      <c r="D806" s="32" t="s">
        <v>918</v>
      </c>
      <c r="E806" s="33">
        <v>0.84751277008794168</v>
      </c>
      <c r="F806" s="33">
        <v>15.796941262550186</v>
      </c>
      <c r="G806" s="33">
        <v>2.2874208279763972</v>
      </c>
      <c r="H806" s="33">
        <v>0.74743089486533842</v>
      </c>
      <c r="I806" s="34">
        <v>30.692449162485467</v>
      </c>
    </row>
    <row r="807" spans="4:9" x14ac:dyDescent="0.3">
      <c r="D807" s="32" t="s">
        <v>919</v>
      </c>
      <c r="E807" s="33">
        <v>0.93292099437693943</v>
      </c>
      <c r="F807" s="33">
        <v>16.462562182500406</v>
      </c>
      <c r="G807" s="33">
        <v>3.2319039419226447</v>
      </c>
      <c r="H807" s="33">
        <v>1.0532749687711811</v>
      </c>
      <c r="I807" s="34">
        <v>44.892611649535965</v>
      </c>
    </row>
    <row r="808" spans="4:9" x14ac:dyDescent="0.3">
      <c r="D808" s="32" t="s">
        <v>920</v>
      </c>
      <c r="E808" s="33">
        <v>0.19090009038001932</v>
      </c>
      <c r="F808" s="33">
        <v>3.9531891039235383</v>
      </c>
      <c r="G808" s="33">
        <v>1.0271852727403752</v>
      </c>
      <c r="H808" s="33">
        <v>0.3261743198383899</v>
      </c>
      <c r="I808" s="34">
        <v>12.132562613603969</v>
      </c>
    </row>
    <row r="809" spans="4:9" x14ac:dyDescent="0.3">
      <c r="D809" s="32" t="s">
        <v>921</v>
      </c>
      <c r="E809" s="33">
        <v>0.50692200237816487</v>
      </c>
      <c r="F809" s="33">
        <v>10.157828379072939</v>
      </c>
      <c r="G809" s="33">
        <v>5.9786268401167266</v>
      </c>
      <c r="H809" s="33">
        <v>1.8676855556467</v>
      </c>
      <c r="I809" s="34">
        <v>71.993500138759302</v>
      </c>
    </row>
    <row r="810" spans="4:9" x14ac:dyDescent="0.3">
      <c r="D810" s="32" t="s">
        <v>922</v>
      </c>
      <c r="E810" s="33">
        <v>0.8062070890973112</v>
      </c>
      <c r="F810" s="33">
        <v>16.546669236532768</v>
      </c>
      <c r="G810" s="33">
        <v>4.3001567757378298</v>
      </c>
      <c r="H810" s="33">
        <v>1.3792290948647026</v>
      </c>
      <c r="I810" s="34">
        <v>51.661192729660755</v>
      </c>
    </row>
    <row r="811" spans="4:9" x14ac:dyDescent="0.3">
      <c r="D811" s="32" t="s">
        <v>923</v>
      </c>
      <c r="E811" s="33">
        <v>0.28593838082232814</v>
      </c>
      <c r="F811" s="33">
        <v>5.4604531374687371</v>
      </c>
      <c r="G811" s="33">
        <v>0.8862313424165349</v>
      </c>
      <c r="H811" s="33">
        <v>0.32426206727039447</v>
      </c>
      <c r="I811" s="34">
        <v>12.597093701807955</v>
      </c>
    </row>
    <row r="812" spans="4:9" x14ac:dyDescent="0.3">
      <c r="D812" s="32" t="s">
        <v>924</v>
      </c>
      <c r="E812" s="33">
        <v>0.50291662159631922</v>
      </c>
      <c r="F812" s="33">
        <v>11.039971826306392</v>
      </c>
      <c r="G812" s="33">
        <v>5.47129201065927</v>
      </c>
      <c r="H812" s="33">
        <v>1.6718058848335569</v>
      </c>
      <c r="I812" s="34">
        <v>65.102631223675687</v>
      </c>
    </row>
    <row r="813" spans="4:9" x14ac:dyDescent="0.3">
      <c r="D813" s="32" t="s">
        <v>925</v>
      </c>
      <c r="E813" s="33">
        <v>0.26119071533747018</v>
      </c>
      <c r="F813" s="33">
        <v>6.9769378901022652</v>
      </c>
      <c r="G813" s="33">
        <v>1.5403837415627055</v>
      </c>
      <c r="H813" s="33">
        <v>0.50731787959843866</v>
      </c>
      <c r="I813" s="34">
        <v>24.018625379998877</v>
      </c>
    </row>
    <row r="814" spans="4:9" x14ac:dyDescent="0.3">
      <c r="D814" s="32" t="s">
        <v>926</v>
      </c>
      <c r="E814" s="33">
        <v>1.7703650693474904E-2</v>
      </c>
      <c r="F814" s="33">
        <v>0.51801771483956149</v>
      </c>
      <c r="G814" s="33">
        <v>0.27350352018359037</v>
      </c>
      <c r="H814" s="33">
        <v>0.17896262789819395</v>
      </c>
      <c r="I814" s="34">
        <v>10.830262173813352</v>
      </c>
    </row>
    <row r="815" spans="4:9" x14ac:dyDescent="0.3">
      <c r="D815" s="32" t="s">
        <v>927</v>
      </c>
      <c r="E815" s="33">
        <v>0.49892728268569453</v>
      </c>
      <c r="F815" s="33">
        <v>8.9133660924154938</v>
      </c>
      <c r="G815" s="33">
        <v>4.2098567364594324</v>
      </c>
      <c r="H815" s="33">
        <v>1.3570345710483918</v>
      </c>
      <c r="I815" s="34">
        <v>51.000704383542363</v>
      </c>
    </row>
    <row r="816" spans="4:9" x14ac:dyDescent="0.3">
      <c r="D816" s="32" t="s">
        <v>928</v>
      </c>
      <c r="E816" s="33">
        <v>0.19371870449947459</v>
      </c>
      <c r="F816" s="33">
        <v>6.1561319767854883</v>
      </c>
      <c r="G816" s="33">
        <v>1.9455691515050415</v>
      </c>
      <c r="H816" s="33">
        <v>0.62110024314423029</v>
      </c>
      <c r="I816" s="34">
        <v>24.993436775508524</v>
      </c>
    </row>
    <row r="817" spans="4:9" x14ac:dyDescent="0.3">
      <c r="D817" s="32" t="s">
        <v>929</v>
      </c>
      <c r="E817" s="33">
        <v>0.29133453633920081</v>
      </c>
      <c r="F817" s="33">
        <v>7.7931131284760706</v>
      </c>
      <c r="G817" s="33">
        <v>5.0496673750505643</v>
      </c>
      <c r="H817" s="33">
        <v>1.5754644270540656</v>
      </c>
      <c r="I817" s="34">
        <v>58.666135293941622</v>
      </c>
    </row>
    <row r="818" spans="4:9" x14ac:dyDescent="0.3">
      <c r="D818" s="32" t="s">
        <v>930</v>
      </c>
      <c r="E818" s="33">
        <v>0.5914331357896887</v>
      </c>
      <c r="F818" s="33">
        <v>11.226701009146163</v>
      </c>
      <c r="G818" s="33">
        <v>5.0377613664532479</v>
      </c>
      <c r="H818" s="33">
        <v>1.556884359407789</v>
      </c>
      <c r="I818" s="34">
        <v>59.105760068843992</v>
      </c>
    </row>
    <row r="819" spans="4:9" x14ac:dyDescent="0.3">
      <c r="D819" s="32" t="s">
        <v>931</v>
      </c>
      <c r="E819" s="33">
        <v>0.46954201704038523</v>
      </c>
      <c r="F819" s="33">
        <v>9.9060931161283321</v>
      </c>
      <c r="G819" s="33">
        <v>4.3089389200287167</v>
      </c>
      <c r="H819" s="33">
        <v>1.373129485804417</v>
      </c>
      <c r="I819" s="34">
        <v>48.152470292909889</v>
      </c>
    </row>
    <row r="820" spans="4:9" x14ac:dyDescent="0.3">
      <c r="D820" s="32" t="s">
        <v>932</v>
      </c>
      <c r="E820" s="33">
        <v>0.66057607283299991</v>
      </c>
      <c r="F820" s="33">
        <v>12.451633281909547</v>
      </c>
      <c r="G820" s="33">
        <v>3.22862426226793</v>
      </c>
      <c r="H820" s="33">
        <v>1.0497260198327631</v>
      </c>
      <c r="I820" s="34">
        <v>38.537581903852363</v>
      </c>
    </row>
    <row r="821" spans="4:9" x14ac:dyDescent="0.3">
      <c r="D821" s="32" t="s">
        <v>933</v>
      </c>
      <c r="E821" s="33">
        <v>0.7638111460607091</v>
      </c>
      <c r="F821" s="33">
        <v>13.796607687229081</v>
      </c>
      <c r="G821" s="33">
        <v>5.8461621791446676</v>
      </c>
      <c r="H821" s="33">
        <v>1.8497949705718668</v>
      </c>
      <c r="I821" s="34">
        <v>68.578022926439488</v>
      </c>
    </row>
    <row r="822" spans="4:9" x14ac:dyDescent="0.3">
      <c r="D822" s="32" t="s">
        <v>934</v>
      </c>
      <c r="E822" s="33">
        <v>0.49986073745479631</v>
      </c>
      <c r="F822" s="33">
        <v>9.2844933026412448</v>
      </c>
      <c r="G822" s="33">
        <v>0.97721517762335464</v>
      </c>
      <c r="H822" s="33">
        <v>0.29921217473807166</v>
      </c>
      <c r="I822" s="34">
        <v>15.252331295939026</v>
      </c>
    </row>
    <row r="823" spans="4:9" x14ac:dyDescent="0.3">
      <c r="D823" s="32" t="s">
        <v>935</v>
      </c>
      <c r="E823" s="33">
        <v>0.78915160634354264</v>
      </c>
      <c r="F823" s="33">
        <v>15.722525014148756</v>
      </c>
      <c r="G823" s="33">
        <v>4.1526849274378614</v>
      </c>
      <c r="H823" s="33">
        <v>1.2819512795136425</v>
      </c>
      <c r="I823" s="34">
        <v>47.052197826528968</v>
      </c>
    </row>
    <row r="824" spans="4:9" x14ac:dyDescent="0.3">
      <c r="D824" s="32" t="s">
        <v>936</v>
      </c>
      <c r="E824" s="33">
        <v>0.75345727709519617</v>
      </c>
      <c r="F824" s="33">
        <v>15.373182389519695</v>
      </c>
      <c r="G824" s="33">
        <v>4.1238217189499498</v>
      </c>
      <c r="H824" s="33">
        <v>1.3146510847545041</v>
      </c>
      <c r="I824" s="34">
        <v>51.674708169758183</v>
      </c>
    </row>
    <row r="825" spans="4:9" x14ac:dyDescent="0.3">
      <c r="D825" s="32" t="s">
        <v>937</v>
      </c>
      <c r="E825" s="33">
        <v>0.3906571574519031</v>
      </c>
      <c r="F825" s="33">
        <v>9.5058892385366196</v>
      </c>
      <c r="G825" s="33">
        <v>5.3203855447235098</v>
      </c>
      <c r="H825" s="33">
        <v>1.6931627403517537</v>
      </c>
      <c r="I825" s="34">
        <v>62.236616901518943</v>
      </c>
    </row>
    <row r="826" spans="4:9" x14ac:dyDescent="0.3">
      <c r="D826" s="32" t="s">
        <v>938</v>
      </c>
      <c r="E826" s="33">
        <v>0.16014237971547618</v>
      </c>
      <c r="F826" s="33">
        <v>3.700085954754071</v>
      </c>
      <c r="G826" s="33">
        <v>4.9114396756656378</v>
      </c>
      <c r="H826" s="33">
        <v>1.473436946648278</v>
      </c>
      <c r="I826" s="34">
        <v>55.367871259875642</v>
      </c>
    </row>
    <row r="827" spans="4:9" x14ac:dyDescent="0.3">
      <c r="D827" s="32" t="s">
        <v>939</v>
      </c>
      <c r="E827" s="33">
        <v>0.82041025008798552</v>
      </c>
      <c r="F827" s="33">
        <v>16.855519652661087</v>
      </c>
      <c r="G827" s="33">
        <v>2.3687223898123788</v>
      </c>
      <c r="H827" s="33">
        <v>0.81009928045757218</v>
      </c>
      <c r="I827" s="34">
        <v>31.672608021379975</v>
      </c>
    </row>
    <row r="828" spans="4:9" x14ac:dyDescent="0.3">
      <c r="D828" s="32" t="s">
        <v>940</v>
      </c>
      <c r="E828" s="33">
        <v>0.31777643714164383</v>
      </c>
      <c r="F828" s="33">
        <v>6.1356237688214579</v>
      </c>
      <c r="G828" s="33">
        <v>5.2228159247362331</v>
      </c>
      <c r="H828" s="33">
        <v>1.6300293338480172</v>
      </c>
      <c r="I828" s="34">
        <v>63.577174844453651</v>
      </c>
    </row>
    <row r="829" spans="4:9" x14ac:dyDescent="0.3">
      <c r="D829" s="32" t="s">
        <v>941</v>
      </c>
      <c r="E829" s="33">
        <v>0.29857309307650315</v>
      </c>
      <c r="F829" s="33">
        <v>6.7836384219738539</v>
      </c>
      <c r="G829" s="33">
        <v>3.5178277630960357</v>
      </c>
      <c r="H829" s="33">
        <v>1.0883821487100465</v>
      </c>
      <c r="I829" s="34">
        <v>38.242178490732144</v>
      </c>
    </row>
    <row r="830" spans="4:9" x14ac:dyDescent="0.3">
      <c r="D830" s="32" t="s">
        <v>942</v>
      </c>
      <c r="E830" s="33">
        <v>0.71341476386075997</v>
      </c>
      <c r="F830" s="33">
        <v>13.264805743817188</v>
      </c>
      <c r="G830" s="33">
        <v>4.2920952214875534</v>
      </c>
      <c r="H830" s="33">
        <v>1.3589131825174185</v>
      </c>
      <c r="I830" s="34">
        <v>49.902798366749188</v>
      </c>
    </row>
    <row r="831" spans="4:9" x14ac:dyDescent="0.3">
      <c r="D831" s="32" t="s">
        <v>943</v>
      </c>
      <c r="E831" s="33">
        <v>1.9017280002120662E-2</v>
      </c>
      <c r="F831" s="33">
        <v>2.463701912616922</v>
      </c>
      <c r="G831" s="33">
        <v>0.31941939087818283</v>
      </c>
      <c r="H831" s="33">
        <v>0.13094110521225538</v>
      </c>
      <c r="I831" s="34">
        <v>6.5467045773355945</v>
      </c>
    </row>
    <row r="832" spans="4:9" x14ac:dyDescent="0.3">
      <c r="D832" s="32" t="s">
        <v>944</v>
      </c>
      <c r="E832" s="33">
        <v>0.38148215130427454</v>
      </c>
      <c r="F832" s="33">
        <v>6.8678300596058159</v>
      </c>
      <c r="G832" s="33">
        <v>0.7454745402590145</v>
      </c>
      <c r="H832" s="33">
        <v>0.26534553712176051</v>
      </c>
      <c r="I832" s="34">
        <v>15.143026819304204</v>
      </c>
    </row>
    <row r="833" spans="4:9" x14ac:dyDescent="0.3">
      <c r="D833" s="32" t="s">
        <v>945</v>
      </c>
      <c r="E833" s="33">
        <v>0.81048526514712815</v>
      </c>
      <c r="F833" s="33">
        <v>16.456847156228946</v>
      </c>
      <c r="G833" s="33">
        <v>4.484071183689136</v>
      </c>
      <c r="H833" s="33">
        <v>1.4167436624954517</v>
      </c>
      <c r="I833" s="34">
        <v>52.325172170312747</v>
      </c>
    </row>
    <row r="834" spans="4:9" x14ac:dyDescent="0.3">
      <c r="D834" s="32" t="s">
        <v>946</v>
      </c>
      <c r="E834" s="33">
        <v>0.76188655187474685</v>
      </c>
      <c r="F834" s="33">
        <v>13.962941748450934</v>
      </c>
      <c r="G834" s="33">
        <v>5.8424294141333926</v>
      </c>
      <c r="H834" s="33">
        <v>1.7777273936645215</v>
      </c>
      <c r="I834" s="34">
        <v>66.348264470884502</v>
      </c>
    </row>
    <row r="835" spans="4:9" x14ac:dyDescent="0.3">
      <c r="D835" s="32" t="s">
        <v>947</v>
      </c>
      <c r="E835" s="33">
        <v>0.25938132771725142</v>
      </c>
      <c r="F835" s="33">
        <v>6.5987344965485653</v>
      </c>
      <c r="G835" s="33">
        <v>5.354763246245219</v>
      </c>
      <c r="H835" s="33">
        <v>1.6687784239331462</v>
      </c>
      <c r="I835" s="34">
        <v>66.647009541181873</v>
      </c>
    </row>
    <row r="836" spans="4:9" x14ac:dyDescent="0.3">
      <c r="D836" s="32" t="s">
        <v>948</v>
      </c>
      <c r="E836" s="33">
        <v>0.69159315562987511</v>
      </c>
      <c r="F836" s="33">
        <v>14.148692897747024</v>
      </c>
      <c r="G836" s="33">
        <v>4.3694389537202953</v>
      </c>
      <c r="H836" s="33">
        <v>1.4028754817327895</v>
      </c>
      <c r="I836" s="34">
        <v>52.922264680626583</v>
      </c>
    </row>
    <row r="837" spans="4:9" x14ac:dyDescent="0.3">
      <c r="D837" s="32" t="s">
        <v>949</v>
      </c>
      <c r="E837" s="33">
        <v>0.60805942838041172</v>
      </c>
      <c r="F837" s="33">
        <v>10.942720214120758</v>
      </c>
      <c r="G837" s="33">
        <v>5.5609051072629736</v>
      </c>
      <c r="H837" s="33">
        <v>1.7272273714202127</v>
      </c>
      <c r="I837" s="34">
        <v>68.485084662076588</v>
      </c>
    </row>
    <row r="838" spans="4:9" x14ac:dyDescent="0.3">
      <c r="D838" s="32" t="s">
        <v>950</v>
      </c>
      <c r="E838" s="33">
        <v>2.4058919199413609E-2</v>
      </c>
      <c r="F838" s="33">
        <v>0.75586336877243654</v>
      </c>
      <c r="G838" s="33">
        <v>3.4954270562465219</v>
      </c>
      <c r="H838" s="33">
        <v>1.125777511781024</v>
      </c>
      <c r="I838" s="34">
        <v>48.272278055993347</v>
      </c>
    </row>
    <row r="839" spans="4:9" x14ac:dyDescent="0.3">
      <c r="D839" s="32" t="s">
        <v>951</v>
      </c>
      <c r="E839" s="33">
        <v>0.33806231562389977</v>
      </c>
      <c r="F839" s="33">
        <v>7.1562530839612615</v>
      </c>
      <c r="G839" s="33">
        <v>5.1090166964087231</v>
      </c>
      <c r="H839" s="33">
        <v>1.5442221581915652</v>
      </c>
      <c r="I839" s="34">
        <v>58.342181860868365</v>
      </c>
    </row>
    <row r="840" spans="4:9" x14ac:dyDescent="0.3">
      <c r="D840" s="32" t="s">
        <v>952</v>
      </c>
      <c r="E840" s="33">
        <v>0.75611187490138265</v>
      </c>
      <c r="F840" s="33">
        <v>13.893923360682471</v>
      </c>
      <c r="G840" s="33">
        <v>5.6489900017368644</v>
      </c>
      <c r="H840" s="33">
        <v>1.6972833813352435</v>
      </c>
      <c r="I840" s="34">
        <v>61.91750649642934</v>
      </c>
    </row>
    <row r="841" spans="4:9" x14ac:dyDescent="0.3">
      <c r="D841" s="32" t="s">
        <v>953</v>
      </c>
      <c r="E841" s="33">
        <v>0.83464837572670514</v>
      </c>
      <c r="F841" s="33">
        <v>16.951148810467281</v>
      </c>
      <c r="G841" s="33">
        <v>4.723898651530309</v>
      </c>
      <c r="H841" s="33">
        <v>1.5101905744041471</v>
      </c>
      <c r="I841" s="34">
        <v>57.254012382729776</v>
      </c>
    </row>
    <row r="842" spans="4:9" x14ac:dyDescent="0.3">
      <c r="D842" s="32" t="s">
        <v>954</v>
      </c>
      <c r="E842" s="33">
        <v>0.84580371242113705</v>
      </c>
      <c r="F842" s="33">
        <v>15.88446542059005</v>
      </c>
      <c r="G842" s="33">
        <v>2.0852529475699217</v>
      </c>
      <c r="H842" s="33">
        <v>0.66185950556876549</v>
      </c>
      <c r="I842" s="34">
        <v>24.512206691816512</v>
      </c>
    </row>
    <row r="843" spans="4:9" x14ac:dyDescent="0.3">
      <c r="D843" s="32" t="s">
        <v>955</v>
      </c>
      <c r="E843" s="33">
        <v>0.53357842013165246</v>
      </c>
      <c r="F843" s="33">
        <v>10.392527155657445</v>
      </c>
      <c r="G843" s="33">
        <v>2.8402788056349086</v>
      </c>
      <c r="H843" s="33">
        <v>0.87253813393261659</v>
      </c>
      <c r="I843" s="34">
        <v>38.990203104476826</v>
      </c>
    </row>
    <row r="844" spans="4:9" x14ac:dyDescent="0.3">
      <c r="D844" s="32" t="s">
        <v>956</v>
      </c>
      <c r="E844" s="33">
        <v>0.75974025777265464</v>
      </c>
      <c r="F844" s="33">
        <v>12.98374384106426</v>
      </c>
      <c r="G844" s="33">
        <v>5.2235622266888129</v>
      </c>
      <c r="H844" s="33">
        <v>1.567374864576637</v>
      </c>
      <c r="I844" s="34">
        <v>63.430373028482379</v>
      </c>
    </row>
    <row r="845" spans="4:9" x14ac:dyDescent="0.3">
      <c r="D845" s="32" t="s">
        <v>957</v>
      </c>
      <c r="E845" s="33">
        <v>0.6744378686891892</v>
      </c>
      <c r="F845" s="33">
        <v>12.705887929080534</v>
      </c>
      <c r="G845" s="33">
        <v>2.9651952417712995</v>
      </c>
      <c r="H845" s="33">
        <v>0.91056135976988573</v>
      </c>
      <c r="I845" s="34">
        <v>36.004247369311429</v>
      </c>
    </row>
    <row r="846" spans="4:9" x14ac:dyDescent="0.3">
      <c r="D846" s="32" t="s">
        <v>958</v>
      </c>
      <c r="E846" s="33">
        <v>0.49224112496416073</v>
      </c>
      <c r="F846" s="33">
        <v>10.006041396727069</v>
      </c>
      <c r="G846" s="33">
        <v>3.4087341679057257</v>
      </c>
      <c r="H846" s="33">
        <v>1.0791814637690931</v>
      </c>
      <c r="I846" s="34">
        <v>41.104423993189336</v>
      </c>
    </row>
    <row r="847" spans="4:9" x14ac:dyDescent="0.3">
      <c r="D847" s="32" t="s">
        <v>959</v>
      </c>
      <c r="E847" s="33">
        <v>2.223611330643438E-2</v>
      </c>
      <c r="F847" s="33">
        <v>1.0399997026729508</v>
      </c>
      <c r="G847" s="33">
        <v>0.34129904646778403</v>
      </c>
      <c r="H847" s="33">
        <v>0.18996849600532364</v>
      </c>
      <c r="I847" s="34">
        <v>13.824783923910857</v>
      </c>
    </row>
    <row r="848" spans="4:9" x14ac:dyDescent="0.3">
      <c r="D848" s="32" t="s">
        <v>960</v>
      </c>
      <c r="E848" s="33">
        <v>0.42926103844714913</v>
      </c>
      <c r="F848" s="33">
        <v>7.6717370177542215</v>
      </c>
      <c r="G848" s="33">
        <v>2.7067662345569268</v>
      </c>
      <c r="H848" s="33">
        <v>0.90737301148743932</v>
      </c>
      <c r="I848" s="34">
        <v>32.352979746768106</v>
      </c>
    </row>
    <row r="849" spans="4:9" x14ac:dyDescent="0.3">
      <c r="D849" s="32" t="s">
        <v>961</v>
      </c>
      <c r="E849" s="33">
        <v>0.54940010902012415</v>
      </c>
      <c r="F849" s="33">
        <v>10.131635883895509</v>
      </c>
      <c r="G849" s="33">
        <v>1.5241402389954508</v>
      </c>
      <c r="H849" s="33">
        <v>0.45959970067975253</v>
      </c>
      <c r="I849" s="34">
        <v>21.825470304435296</v>
      </c>
    </row>
    <row r="850" spans="4:9" x14ac:dyDescent="0.3">
      <c r="D850" s="32" t="s">
        <v>962</v>
      </c>
      <c r="E850" s="33">
        <v>0.90340577330389493</v>
      </c>
      <c r="F850" s="33">
        <v>16.177817727358789</v>
      </c>
      <c r="G850" s="33">
        <v>6.0259107193956147</v>
      </c>
      <c r="H850" s="33">
        <v>1.8610689451474003</v>
      </c>
      <c r="I850" s="34">
        <v>73.6555270424534</v>
      </c>
    </row>
    <row r="851" spans="4:9" x14ac:dyDescent="0.3">
      <c r="D851" s="32" t="s">
        <v>963</v>
      </c>
      <c r="E851" s="33">
        <v>0.11879014030462942</v>
      </c>
      <c r="F851" s="33">
        <v>2.6987038697172632</v>
      </c>
      <c r="G851" s="33">
        <v>5.1083220122829065</v>
      </c>
      <c r="H851" s="33">
        <v>1.5632169089064658</v>
      </c>
      <c r="I851" s="34">
        <v>59.402037153565239</v>
      </c>
    </row>
    <row r="852" spans="4:9" x14ac:dyDescent="0.3">
      <c r="D852" s="32" t="s">
        <v>964</v>
      </c>
      <c r="E852" s="33">
        <v>0.43385295978430038</v>
      </c>
      <c r="F852" s="33">
        <v>8.1075287328177357</v>
      </c>
      <c r="G852" s="33">
        <v>4.323788727018794</v>
      </c>
      <c r="H852" s="33">
        <v>1.3719218674563252</v>
      </c>
      <c r="I852" s="34">
        <v>54.982364662667564</v>
      </c>
    </row>
    <row r="853" spans="4:9" x14ac:dyDescent="0.3">
      <c r="D853" s="32" t="s">
        <v>965</v>
      </c>
      <c r="E853" s="33">
        <v>0.96099690925248971</v>
      </c>
      <c r="F853" s="33">
        <v>19.309377893262109</v>
      </c>
      <c r="G853" s="33">
        <v>2.5992527855145493</v>
      </c>
      <c r="H853" s="33">
        <v>0.82042325735273247</v>
      </c>
      <c r="I853" s="34">
        <v>30.552109896214777</v>
      </c>
    </row>
    <row r="854" spans="4:9" x14ac:dyDescent="0.3">
      <c r="D854" s="32" t="s">
        <v>966</v>
      </c>
      <c r="E854" s="33">
        <v>0.51426981558441853</v>
      </c>
      <c r="F854" s="33">
        <v>10.155296161304767</v>
      </c>
      <c r="G854" s="33">
        <v>2.2568839875057183</v>
      </c>
      <c r="H854" s="33">
        <v>0.73364210481457448</v>
      </c>
      <c r="I854" s="34">
        <v>30.912903968715206</v>
      </c>
    </row>
    <row r="855" spans="4:9" x14ac:dyDescent="0.3">
      <c r="D855" s="32" t="s">
        <v>967</v>
      </c>
      <c r="E855" s="33">
        <v>0.70500573921806087</v>
      </c>
      <c r="F855" s="33">
        <v>14.935508105364786</v>
      </c>
      <c r="G855" s="33">
        <v>6.0690867725978901</v>
      </c>
      <c r="H855" s="33">
        <v>1.8278926475426516</v>
      </c>
      <c r="I855" s="34">
        <v>70.775109111295109</v>
      </c>
    </row>
    <row r="856" spans="4:9" x14ac:dyDescent="0.3">
      <c r="D856" s="32" t="s">
        <v>968</v>
      </c>
      <c r="E856" s="33">
        <v>0.50527437331785796</v>
      </c>
      <c r="F856" s="33">
        <v>10.820375447614264</v>
      </c>
      <c r="G856" s="33">
        <v>5.4020113081582188</v>
      </c>
      <c r="H856" s="33">
        <v>1.6462211629155719</v>
      </c>
      <c r="I856" s="34">
        <v>59.481773824493288</v>
      </c>
    </row>
    <row r="857" spans="4:9" x14ac:dyDescent="0.3">
      <c r="D857" s="32" t="s">
        <v>969</v>
      </c>
      <c r="E857" s="33">
        <v>0.15960491974987034</v>
      </c>
      <c r="F857" s="33">
        <v>4.739512057027234</v>
      </c>
      <c r="G857" s="33">
        <v>2.1313736877529172</v>
      </c>
      <c r="H857" s="33">
        <v>0.68671591710576685</v>
      </c>
      <c r="I857" s="34">
        <v>28.345068794489499</v>
      </c>
    </row>
    <row r="858" spans="4:9" x14ac:dyDescent="0.3">
      <c r="D858" s="32" t="s">
        <v>970</v>
      </c>
      <c r="E858" s="33">
        <v>0.13032354424992709</v>
      </c>
      <c r="F858" s="33">
        <v>2.5237213454554066</v>
      </c>
      <c r="G858" s="33">
        <v>1.7378927998008284</v>
      </c>
      <c r="H858" s="33">
        <v>0.5754383960648155</v>
      </c>
      <c r="I858" s="34">
        <v>28.251536632620574</v>
      </c>
    </row>
    <row r="859" spans="4:9" x14ac:dyDescent="0.3">
      <c r="D859" s="32" t="s">
        <v>971</v>
      </c>
      <c r="E859" s="33">
        <v>0.50458454310365553</v>
      </c>
      <c r="F859" s="33">
        <v>9.525074246794146</v>
      </c>
      <c r="G859" s="33">
        <v>4.0095939226458253</v>
      </c>
      <c r="H859" s="33">
        <v>1.2396158114250162</v>
      </c>
      <c r="I859" s="34">
        <v>47.057979601916962</v>
      </c>
    </row>
    <row r="860" spans="4:9" x14ac:dyDescent="0.3">
      <c r="D860" s="32" t="s">
        <v>972</v>
      </c>
      <c r="E860" s="33">
        <v>0.59241279997798157</v>
      </c>
      <c r="F860" s="33">
        <v>10.934393702684416</v>
      </c>
      <c r="G860" s="33">
        <v>4.5926783465375358</v>
      </c>
      <c r="H860" s="33">
        <v>1.4595871002839631</v>
      </c>
      <c r="I860" s="34">
        <v>59.23826975519178</v>
      </c>
    </row>
    <row r="861" spans="4:9" x14ac:dyDescent="0.3">
      <c r="D861" s="32" t="s">
        <v>973</v>
      </c>
      <c r="E861" s="33">
        <v>0.59575246115384517</v>
      </c>
      <c r="F861" s="33">
        <v>11.163193383919305</v>
      </c>
      <c r="G861" s="33">
        <v>2.6546427677915325</v>
      </c>
      <c r="H861" s="33">
        <v>0.87290592429778191</v>
      </c>
      <c r="I861" s="34">
        <v>35.084043204240139</v>
      </c>
    </row>
    <row r="862" spans="4:9" x14ac:dyDescent="0.3">
      <c r="D862" s="32" t="s">
        <v>974</v>
      </c>
      <c r="E862" s="33">
        <v>0.54254391435120253</v>
      </c>
      <c r="F862" s="33">
        <v>10.995564498453653</v>
      </c>
      <c r="G862" s="33">
        <v>2.9973679592165499</v>
      </c>
      <c r="H862" s="33">
        <v>0.95148994355334893</v>
      </c>
      <c r="I862" s="34">
        <v>41.181596186708774</v>
      </c>
    </row>
    <row r="863" spans="4:9" x14ac:dyDescent="0.3">
      <c r="D863" s="32" t="s">
        <v>975</v>
      </c>
      <c r="E863" s="33">
        <v>0.58572800739518049</v>
      </c>
      <c r="F863" s="33">
        <v>10.321045820719565</v>
      </c>
      <c r="G863" s="33">
        <v>5.6419469883862279</v>
      </c>
      <c r="H863" s="33">
        <v>1.7230564674938327</v>
      </c>
      <c r="I863" s="34">
        <v>65.679497765391787</v>
      </c>
    </row>
    <row r="864" spans="4:9" x14ac:dyDescent="0.3">
      <c r="D864" s="32" t="s">
        <v>976</v>
      </c>
      <c r="E864" s="33">
        <v>0.38813142019695812</v>
      </c>
      <c r="F864" s="33">
        <v>8.1595938118042692</v>
      </c>
      <c r="G864" s="33">
        <v>1.0417048597390393</v>
      </c>
      <c r="H864" s="33">
        <v>0.36820099283803348</v>
      </c>
      <c r="I864" s="34">
        <v>14.052294167028041</v>
      </c>
    </row>
    <row r="865" spans="4:9" x14ac:dyDescent="0.3">
      <c r="D865" s="32" t="s">
        <v>977</v>
      </c>
      <c r="E865" s="33">
        <v>0.76568563506301257</v>
      </c>
      <c r="F865" s="33">
        <v>15.09442324301239</v>
      </c>
      <c r="G865" s="33">
        <v>2.3711629700976036</v>
      </c>
      <c r="H865" s="33">
        <v>0.74471244973716788</v>
      </c>
      <c r="I865" s="34">
        <v>33.146832893112197</v>
      </c>
    </row>
    <row r="866" spans="4:9" x14ac:dyDescent="0.3">
      <c r="D866" s="32" t="s">
        <v>978</v>
      </c>
      <c r="E866" s="33">
        <v>0.60215924632020168</v>
      </c>
      <c r="F866" s="33">
        <v>11.572791953527229</v>
      </c>
      <c r="G866" s="33">
        <v>4.1356841909581066</v>
      </c>
      <c r="H866" s="33">
        <v>1.2448891615790876</v>
      </c>
      <c r="I866" s="34">
        <v>45.811310143370974</v>
      </c>
    </row>
    <row r="867" spans="4:9" x14ac:dyDescent="0.3">
      <c r="D867" s="32" t="s">
        <v>979</v>
      </c>
      <c r="E867" s="33">
        <v>0.72787881749333483</v>
      </c>
      <c r="F867" s="33">
        <v>13.401694307363991</v>
      </c>
      <c r="G867" s="33">
        <v>1.591492710047439</v>
      </c>
      <c r="H867" s="33">
        <v>0.50762277613652396</v>
      </c>
      <c r="I867" s="34">
        <v>19.51516146694108</v>
      </c>
    </row>
    <row r="868" spans="4:9" x14ac:dyDescent="0.3">
      <c r="D868" s="32" t="s">
        <v>980</v>
      </c>
      <c r="E868" s="33">
        <v>0.74575122153519824</v>
      </c>
      <c r="F868" s="33">
        <v>15.249768805678258</v>
      </c>
      <c r="G868" s="33">
        <v>2.7965299689743741</v>
      </c>
      <c r="H868" s="33">
        <v>0.90169968576536319</v>
      </c>
      <c r="I868" s="34">
        <v>36.119920089755077</v>
      </c>
    </row>
    <row r="869" spans="4:9" x14ac:dyDescent="0.3">
      <c r="D869" s="32" t="s">
        <v>981</v>
      </c>
      <c r="E869" s="33">
        <v>0.15544373820115176</v>
      </c>
      <c r="F869" s="33">
        <v>5.0145651033320444</v>
      </c>
      <c r="G869" s="33">
        <v>4.94742044044769</v>
      </c>
      <c r="H869" s="33">
        <v>1.5638005622884124</v>
      </c>
      <c r="I869" s="34">
        <v>56.971248126553469</v>
      </c>
    </row>
    <row r="870" spans="4:9" x14ac:dyDescent="0.3">
      <c r="D870" s="32" t="s">
        <v>982</v>
      </c>
      <c r="E870" s="33">
        <v>0.30500684085444196</v>
      </c>
      <c r="F870" s="33">
        <v>5.8465070583564467</v>
      </c>
      <c r="G870" s="33">
        <v>2.8173135507729503</v>
      </c>
      <c r="H870" s="33">
        <v>0.9280078027794505</v>
      </c>
      <c r="I870" s="34">
        <v>34.010679155821919</v>
      </c>
    </row>
    <row r="871" spans="4:9" x14ac:dyDescent="0.3">
      <c r="D871" s="32" t="s">
        <v>983</v>
      </c>
      <c r="E871" s="33">
        <v>0.53077085906133448</v>
      </c>
      <c r="F871" s="33">
        <v>9.6044830744814025</v>
      </c>
      <c r="G871" s="33">
        <v>2.4633494830481579</v>
      </c>
      <c r="H871" s="33">
        <v>0.74764505565212602</v>
      </c>
      <c r="I871" s="34">
        <v>33.825393927173266</v>
      </c>
    </row>
    <row r="872" spans="4:9" x14ac:dyDescent="0.3">
      <c r="D872" s="32" t="s">
        <v>984</v>
      </c>
      <c r="E872" s="33">
        <v>0.55469209636102756</v>
      </c>
      <c r="F872" s="33">
        <v>10.804555267624274</v>
      </c>
      <c r="G872" s="33">
        <v>4.8980994708273764</v>
      </c>
      <c r="H872" s="33">
        <v>1.5478930405798021</v>
      </c>
      <c r="I872" s="34">
        <v>56.121929972604505</v>
      </c>
    </row>
    <row r="873" spans="4:9" x14ac:dyDescent="0.3">
      <c r="D873" s="32" t="s">
        <v>985</v>
      </c>
      <c r="E873" s="33">
        <v>0.90917881363661679</v>
      </c>
      <c r="F873" s="33">
        <v>18.411109686206736</v>
      </c>
      <c r="G873" s="33">
        <v>3.1420520861211552</v>
      </c>
      <c r="H873" s="33">
        <v>0.96486439272233204</v>
      </c>
      <c r="I873" s="34">
        <v>38.453768802694476</v>
      </c>
    </row>
    <row r="874" spans="4:9" x14ac:dyDescent="0.3">
      <c r="D874" s="32" t="s">
        <v>986</v>
      </c>
      <c r="E874" s="33">
        <v>0.98881566372793284</v>
      </c>
      <c r="F874" s="33">
        <v>17.232477691495863</v>
      </c>
      <c r="G874" s="33">
        <v>5.3997155106255157</v>
      </c>
      <c r="H874" s="33">
        <v>1.629751076305574</v>
      </c>
      <c r="I874" s="34">
        <v>58.021212843229655</v>
      </c>
    </row>
    <row r="875" spans="4:9" x14ac:dyDescent="0.3">
      <c r="D875" s="32" t="s">
        <v>987</v>
      </c>
      <c r="E875" s="33">
        <v>0.27475004931963887</v>
      </c>
      <c r="F875" s="33">
        <v>5.9140696903128349</v>
      </c>
      <c r="G875" s="33">
        <v>0.60986873777069195</v>
      </c>
      <c r="H875" s="33">
        <v>0.27789118519321021</v>
      </c>
      <c r="I875" s="34">
        <v>10.070053925517744</v>
      </c>
    </row>
    <row r="876" spans="4:9" x14ac:dyDescent="0.3">
      <c r="D876" s="32" t="s">
        <v>988</v>
      </c>
      <c r="E876" s="33">
        <v>0.82088230158296982</v>
      </c>
      <c r="F876" s="33">
        <v>15.836893097363918</v>
      </c>
      <c r="G876" s="33">
        <v>2.7761453794774331</v>
      </c>
      <c r="H876" s="33">
        <v>0.90622837548146618</v>
      </c>
      <c r="I876" s="34">
        <v>37.724477755268055</v>
      </c>
    </row>
    <row r="877" spans="4:9" x14ac:dyDescent="0.3">
      <c r="D877" s="32" t="s">
        <v>989</v>
      </c>
      <c r="E877" s="33">
        <v>0.98210306728910268</v>
      </c>
      <c r="F877" s="33">
        <v>19.161254990480064</v>
      </c>
      <c r="G877" s="33">
        <v>2.0362271818901654</v>
      </c>
      <c r="H877" s="33">
        <v>0.62537330651750778</v>
      </c>
      <c r="I877" s="34">
        <v>23.812897434419458</v>
      </c>
    </row>
    <row r="878" spans="4:9" x14ac:dyDescent="0.3">
      <c r="D878" s="32" t="s">
        <v>990</v>
      </c>
      <c r="E878" s="33">
        <v>0.75369393057367073</v>
      </c>
      <c r="F878" s="33">
        <v>13.827068071242694</v>
      </c>
      <c r="G878" s="33">
        <v>6.0860493156114641</v>
      </c>
      <c r="H878" s="33">
        <v>1.895553126335104</v>
      </c>
      <c r="I878" s="34">
        <v>72.108079290350389</v>
      </c>
    </row>
    <row r="879" spans="4:9" x14ac:dyDescent="0.3">
      <c r="D879" s="32" t="s">
        <v>991</v>
      </c>
      <c r="E879" s="33">
        <v>0.84056854734772846</v>
      </c>
      <c r="F879" s="33">
        <v>16.415094531757308</v>
      </c>
      <c r="G879" s="33">
        <v>3.6735592053870776</v>
      </c>
      <c r="H879" s="33">
        <v>1.1561562357509374</v>
      </c>
      <c r="I879" s="34">
        <v>46.734817478767297</v>
      </c>
    </row>
    <row r="880" spans="4:9" x14ac:dyDescent="0.3">
      <c r="D880" s="32" t="s">
        <v>992</v>
      </c>
      <c r="E880" s="33">
        <v>0.68558914716910202</v>
      </c>
      <c r="F880" s="33">
        <v>12.302191458609267</v>
      </c>
      <c r="G880" s="33">
        <v>3.2145643166667726</v>
      </c>
      <c r="H880" s="33">
        <v>1.0420973985761166</v>
      </c>
      <c r="I880" s="34">
        <v>37.779998054198138</v>
      </c>
    </row>
    <row r="881" spans="4:9" x14ac:dyDescent="0.3">
      <c r="D881" s="32" t="s">
        <v>993</v>
      </c>
      <c r="E881" s="33">
        <v>0.25567414861347548</v>
      </c>
      <c r="F881" s="33">
        <v>6.6360348986789379</v>
      </c>
      <c r="G881" s="33">
        <v>1.2666411790759242</v>
      </c>
      <c r="H881" s="33">
        <v>0.40957515256942556</v>
      </c>
      <c r="I881" s="34">
        <v>22.657430150428375</v>
      </c>
    </row>
    <row r="882" spans="4:9" x14ac:dyDescent="0.3">
      <c r="D882" s="32" t="s">
        <v>994</v>
      </c>
      <c r="E882" s="33">
        <v>0.12703737284679462</v>
      </c>
      <c r="F882" s="33">
        <v>3.1200009785752281</v>
      </c>
      <c r="G882" s="33">
        <v>2.6689801854505544</v>
      </c>
      <c r="H882" s="33">
        <v>0.86317287088472772</v>
      </c>
      <c r="I882" s="34">
        <v>30.730341150871872</v>
      </c>
    </row>
    <row r="883" spans="4:9" x14ac:dyDescent="0.3">
      <c r="D883" s="32" t="s">
        <v>995</v>
      </c>
      <c r="E883" s="33">
        <v>0.42246823030672287</v>
      </c>
      <c r="F883" s="33">
        <v>7.8184831015206866</v>
      </c>
      <c r="G883" s="33">
        <v>3.2675824406505143</v>
      </c>
      <c r="H883" s="33">
        <v>1.0496267234602947</v>
      </c>
      <c r="I883" s="34">
        <v>37.075409595865111</v>
      </c>
    </row>
    <row r="884" spans="4:9" x14ac:dyDescent="0.3">
      <c r="D884" s="32" t="s">
        <v>996</v>
      </c>
      <c r="E884" s="33">
        <v>0.63466389828308412</v>
      </c>
      <c r="F884" s="33">
        <v>12.078535559831266</v>
      </c>
      <c r="G884" s="33">
        <v>5.8137464571094419</v>
      </c>
      <c r="H884" s="33">
        <v>1.7489018963697729</v>
      </c>
      <c r="I884" s="34">
        <v>68.163390015396118</v>
      </c>
    </row>
    <row r="885" spans="4:9" x14ac:dyDescent="0.3">
      <c r="D885" s="32" t="s">
        <v>997</v>
      </c>
      <c r="E885" s="33">
        <v>0.3990005371389278</v>
      </c>
      <c r="F885" s="33">
        <v>8.1216137411649481</v>
      </c>
      <c r="G885" s="33">
        <v>2.232435608257394</v>
      </c>
      <c r="H885" s="33">
        <v>0.71519343173404715</v>
      </c>
      <c r="I885" s="34">
        <v>25.795813372990764</v>
      </c>
    </row>
    <row r="886" spans="4:9" x14ac:dyDescent="0.3">
      <c r="D886" s="32" t="s">
        <v>998</v>
      </c>
      <c r="E886" s="33">
        <v>0.23934627496516137</v>
      </c>
      <c r="F886" s="33">
        <v>4.5318783021458966</v>
      </c>
      <c r="G886" s="33">
        <v>0.64135805161288584</v>
      </c>
      <c r="H886" s="33">
        <v>0.2725958479473552</v>
      </c>
      <c r="I886" s="34">
        <v>17.720661117026616</v>
      </c>
    </row>
    <row r="887" spans="4:9" x14ac:dyDescent="0.3">
      <c r="D887" s="32" t="s">
        <v>999</v>
      </c>
      <c r="E887" s="33">
        <v>0.29023404267215303</v>
      </c>
      <c r="F887" s="33">
        <v>6.9937558408532343</v>
      </c>
      <c r="G887" s="33">
        <v>1.4116600620640098</v>
      </c>
      <c r="H887" s="33">
        <v>0.46445454375094192</v>
      </c>
      <c r="I887" s="34">
        <v>20.784050941869509</v>
      </c>
    </row>
    <row r="888" spans="4:9" x14ac:dyDescent="0.3">
      <c r="D888" s="32" t="s">
        <v>1000</v>
      </c>
      <c r="E888" s="33">
        <v>0.46974033045973274</v>
      </c>
      <c r="F888" s="33">
        <v>10.464956207645898</v>
      </c>
      <c r="G888" s="33">
        <v>3.1561957974157204</v>
      </c>
      <c r="H888" s="33">
        <v>1.0173296443981399</v>
      </c>
      <c r="I888" s="34">
        <v>40.483554455475897</v>
      </c>
    </row>
    <row r="889" spans="4:9" x14ac:dyDescent="0.3">
      <c r="D889" s="32" t="s">
        <v>1001</v>
      </c>
      <c r="E889" s="33">
        <v>0.61405268271655289</v>
      </c>
      <c r="F889" s="33">
        <v>12.097411312295385</v>
      </c>
      <c r="G889" s="33">
        <v>3.455815755591543</v>
      </c>
      <c r="H889" s="33">
        <v>1.082720560439828</v>
      </c>
      <c r="I889" s="34">
        <v>38.48818070458227</v>
      </c>
    </row>
    <row r="890" spans="4:9" x14ac:dyDescent="0.3">
      <c r="D890" s="32" t="s">
        <v>1002</v>
      </c>
      <c r="E890" s="33">
        <v>0.72488819898125989</v>
      </c>
      <c r="F890" s="33">
        <v>13.637429434858921</v>
      </c>
      <c r="G890" s="33">
        <v>3.7973789968622036</v>
      </c>
      <c r="H890" s="33">
        <v>1.1914915763706992</v>
      </c>
      <c r="I890" s="34">
        <v>46.161677685889892</v>
      </c>
    </row>
    <row r="891" spans="4:9" x14ac:dyDescent="0.3">
      <c r="D891" s="32" t="s">
        <v>1003</v>
      </c>
      <c r="E891" s="33">
        <v>0.41403492541079512</v>
      </c>
      <c r="F891" s="33">
        <v>7.4955261023973474</v>
      </c>
      <c r="G891" s="33">
        <v>1.6248416292852645</v>
      </c>
      <c r="H891" s="33">
        <v>0.50981345846829029</v>
      </c>
      <c r="I891" s="34">
        <v>18.958267057979945</v>
      </c>
    </row>
    <row r="892" spans="4:9" x14ac:dyDescent="0.3">
      <c r="D892" s="32" t="s">
        <v>1004</v>
      </c>
      <c r="E892" s="33">
        <v>0.2785387590997852</v>
      </c>
      <c r="F892" s="33">
        <v>4.8916082976180677</v>
      </c>
      <c r="G892" s="33">
        <v>4.0169084095781935</v>
      </c>
      <c r="H892" s="33">
        <v>1.2409775365643878</v>
      </c>
      <c r="I892" s="34">
        <v>51.035553006571263</v>
      </c>
    </row>
    <row r="893" spans="4:9" x14ac:dyDescent="0.3">
      <c r="D893" s="32" t="s">
        <v>1005</v>
      </c>
      <c r="E893" s="33">
        <v>0.90563018240718107</v>
      </c>
      <c r="F893" s="33">
        <v>16.719410416989888</v>
      </c>
      <c r="G893" s="33">
        <v>5.4010790985368216</v>
      </c>
      <c r="H893" s="33">
        <v>1.6943466394669127</v>
      </c>
      <c r="I893" s="34">
        <v>63.32188132165868</v>
      </c>
    </row>
    <row r="894" spans="4:9" x14ac:dyDescent="0.3">
      <c r="D894" s="32" t="s">
        <v>1006</v>
      </c>
      <c r="E894" s="33">
        <v>0.69816381030067531</v>
      </c>
      <c r="F894" s="33">
        <v>14.324681365611317</v>
      </c>
      <c r="G894" s="33">
        <v>4.8479276611469011</v>
      </c>
      <c r="H894" s="33">
        <v>1.4816565870632339</v>
      </c>
      <c r="I894" s="34">
        <v>56.863069606657852</v>
      </c>
    </row>
    <row r="895" spans="4:9" x14ac:dyDescent="0.3">
      <c r="D895" s="32" t="s">
        <v>1007</v>
      </c>
      <c r="E895" s="33">
        <v>0.57758149688487892</v>
      </c>
      <c r="F895" s="33">
        <v>11.571366768006836</v>
      </c>
      <c r="G895" s="33">
        <v>3.8509343467969366</v>
      </c>
      <c r="H895" s="33">
        <v>1.2183193322147965</v>
      </c>
      <c r="I895" s="34">
        <v>50.383538962739934</v>
      </c>
    </row>
    <row r="896" spans="4:9" x14ac:dyDescent="0.3">
      <c r="D896" s="32" t="s">
        <v>1008</v>
      </c>
      <c r="E896" s="33">
        <v>0.54618375954333875</v>
      </c>
      <c r="F896" s="33">
        <v>10.517021080976001</v>
      </c>
      <c r="G896" s="33">
        <v>3.0483086824736318</v>
      </c>
      <c r="H896" s="33">
        <v>0.96031391391944643</v>
      </c>
      <c r="I896" s="34">
        <v>35.981113010688759</v>
      </c>
    </row>
    <row r="897" spans="4:9" x14ac:dyDescent="0.3">
      <c r="D897" s="32" t="s">
        <v>1009</v>
      </c>
      <c r="E897" s="33">
        <v>0.51143915249856309</v>
      </c>
      <c r="F897" s="33">
        <v>9.5413979023676649</v>
      </c>
      <c r="G897" s="33">
        <v>4.0304029930873728</v>
      </c>
      <c r="H897" s="33">
        <v>1.2266472971069959</v>
      </c>
      <c r="I897" s="34">
        <v>51.203392779030906</v>
      </c>
    </row>
    <row r="898" spans="4:9" x14ac:dyDescent="0.3">
      <c r="D898" s="32" t="s">
        <v>1010</v>
      </c>
      <c r="E898" s="33">
        <v>0.99838966609298674</v>
      </c>
      <c r="F898" s="33">
        <v>19.427285681906994</v>
      </c>
      <c r="G898" s="33">
        <v>2.7478718843281804</v>
      </c>
      <c r="H898" s="33">
        <v>0.84416669420807555</v>
      </c>
      <c r="I898" s="34">
        <v>31.444693265536447</v>
      </c>
    </row>
    <row r="899" spans="4:9" x14ac:dyDescent="0.3">
      <c r="D899" s="32" t="s">
        <v>1011</v>
      </c>
      <c r="E899" s="33">
        <v>0.80041679752934747</v>
      </c>
      <c r="F899" s="33">
        <v>15.266767206850483</v>
      </c>
      <c r="G899" s="33">
        <v>5.009304529241259</v>
      </c>
      <c r="H899" s="33">
        <v>1.5681996633743085</v>
      </c>
      <c r="I899" s="34">
        <v>58.885242257691168</v>
      </c>
    </row>
    <row r="900" spans="4:9" x14ac:dyDescent="0.3">
      <c r="D900" s="32" t="s">
        <v>1012</v>
      </c>
      <c r="E900" s="33">
        <v>0.94464507257841235</v>
      </c>
      <c r="F900" s="33">
        <v>16.730357260523022</v>
      </c>
      <c r="G900" s="33">
        <v>6.591133473485117</v>
      </c>
      <c r="H900" s="33">
        <v>2.0102390227749485</v>
      </c>
      <c r="I900" s="34">
        <v>78.295397280160984</v>
      </c>
    </row>
    <row r="901" spans="4:9" x14ac:dyDescent="0.3">
      <c r="D901" s="32" t="s">
        <v>1013</v>
      </c>
      <c r="E901" s="33">
        <v>0.79984337551844531</v>
      </c>
      <c r="F901" s="33">
        <v>14.800525536375122</v>
      </c>
      <c r="G901" s="33">
        <v>4.6638611244336747</v>
      </c>
      <c r="H901" s="33">
        <v>1.4453894650330978</v>
      </c>
      <c r="I901" s="34">
        <v>54.754684195660452</v>
      </c>
    </row>
    <row r="902" spans="4:9" x14ac:dyDescent="0.3">
      <c r="D902" s="32" t="s">
        <v>1014</v>
      </c>
      <c r="E902" s="33">
        <v>0.59215828753781485</v>
      </c>
      <c r="F902" s="33">
        <v>11.227155948182405</v>
      </c>
      <c r="G902" s="33">
        <v>4.6015324041546384</v>
      </c>
      <c r="H902" s="33">
        <v>1.4448007504077423</v>
      </c>
      <c r="I902" s="34">
        <v>51.934557493222009</v>
      </c>
    </row>
    <row r="903" spans="4:9" x14ac:dyDescent="0.3">
      <c r="D903" s="32" t="s">
        <v>1015</v>
      </c>
      <c r="E903" s="33">
        <v>0.36225600958745208</v>
      </c>
      <c r="F903" s="33">
        <v>7.2121469525643915</v>
      </c>
      <c r="G903" s="33">
        <v>0.83171494021089376</v>
      </c>
      <c r="H903" s="33">
        <v>0.27469713735220369</v>
      </c>
      <c r="I903" s="34">
        <v>10.516099733040235</v>
      </c>
    </row>
    <row r="904" spans="4:9" x14ac:dyDescent="0.3">
      <c r="D904" s="32" t="s">
        <v>1016</v>
      </c>
      <c r="E904" s="33">
        <v>0.95213281872765387</v>
      </c>
      <c r="F904" s="33">
        <v>16.916779828585735</v>
      </c>
      <c r="G904" s="33">
        <v>6.1782558441990627</v>
      </c>
      <c r="H904" s="33">
        <v>1.9153378714925071</v>
      </c>
      <c r="I904" s="34">
        <v>70.471269033816654</v>
      </c>
    </row>
    <row r="905" spans="4:9" x14ac:dyDescent="0.3">
      <c r="D905" s="32" t="s">
        <v>1017</v>
      </c>
      <c r="E905" s="33">
        <v>0.94303579284331107</v>
      </c>
      <c r="F905" s="33">
        <v>18.63366020181984</v>
      </c>
      <c r="G905" s="33">
        <v>3.8124556050789011</v>
      </c>
      <c r="H905" s="33">
        <v>1.1728282858957662</v>
      </c>
      <c r="I905" s="34">
        <v>45.235142931562173</v>
      </c>
    </row>
    <row r="906" spans="4:9" x14ac:dyDescent="0.3">
      <c r="D906" s="32" t="s">
        <v>1018</v>
      </c>
      <c r="E906" s="33">
        <v>0.61049165530817784</v>
      </c>
      <c r="F906" s="33">
        <v>11.420714457429559</v>
      </c>
      <c r="G906" s="33">
        <v>5.2482607450711205</v>
      </c>
      <c r="H906" s="33">
        <v>1.6648896662037602</v>
      </c>
      <c r="I906" s="34">
        <v>58.634348923975274</v>
      </c>
    </row>
    <row r="907" spans="4:9" x14ac:dyDescent="0.3">
      <c r="D907" s="32" t="s">
        <v>1019</v>
      </c>
      <c r="E907" s="33">
        <v>0.3774229733506933</v>
      </c>
      <c r="F907" s="33">
        <v>8.7090864023256955</v>
      </c>
      <c r="G907" s="33">
        <v>3.6318123210228572</v>
      </c>
      <c r="H907" s="33">
        <v>1.1691206979354578</v>
      </c>
      <c r="I907" s="34">
        <v>44.502749087980888</v>
      </c>
    </row>
    <row r="908" spans="4:9" x14ac:dyDescent="0.3">
      <c r="D908" s="32" t="s">
        <v>1020</v>
      </c>
      <c r="E908" s="33">
        <v>0.41365266391898237</v>
      </c>
      <c r="F908" s="33">
        <v>7.4750725677288159</v>
      </c>
      <c r="G908" s="33">
        <v>4.970690508154763</v>
      </c>
      <c r="H908" s="33">
        <v>1.5235105606013353</v>
      </c>
      <c r="I908" s="34">
        <v>57.000258534100347</v>
      </c>
    </row>
    <row r="909" spans="4:9" x14ac:dyDescent="0.3">
      <c r="D909" s="32" t="s">
        <v>1021</v>
      </c>
      <c r="E909" s="33">
        <v>0.87018855305694087</v>
      </c>
      <c r="F909" s="33">
        <v>17.545587338550334</v>
      </c>
      <c r="G909" s="33">
        <v>1.9314682559566017</v>
      </c>
      <c r="H909" s="33">
        <v>0.61098720662959216</v>
      </c>
      <c r="I909" s="34">
        <v>29.986843166726231</v>
      </c>
    </row>
    <row r="910" spans="4:9" x14ac:dyDescent="0.3">
      <c r="D910" s="32" t="s">
        <v>1022</v>
      </c>
      <c r="E910" s="33">
        <v>0.88795891991043052</v>
      </c>
      <c r="F910" s="33">
        <v>17.058526209712522</v>
      </c>
      <c r="G910" s="33">
        <v>4.1852188066549285</v>
      </c>
      <c r="H910" s="33">
        <v>1.3506999463445322</v>
      </c>
      <c r="I910" s="34">
        <v>49.012507771805318</v>
      </c>
    </row>
    <row r="911" spans="4:9" x14ac:dyDescent="0.3">
      <c r="D911" s="32" t="s">
        <v>1023</v>
      </c>
      <c r="E911" s="33">
        <v>0.29308158495686931</v>
      </c>
      <c r="F911" s="33">
        <v>5.8902853464834379</v>
      </c>
      <c r="G911" s="33">
        <v>4.451976220382412</v>
      </c>
      <c r="H911" s="33">
        <v>1.3731145497312447</v>
      </c>
      <c r="I911" s="34">
        <v>52.923378855930963</v>
      </c>
    </row>
    <row r="912" spans="4:9" x14ac:dyDescent="0.3">
      <c r="D912" s="32" t="s">
        <v>1024</v>
      </c>
      <c r="E912" s="33">
        <v>0.51156163768760643</v>
      </c>
      <c r="F912" s="33">
        <v>9.647491889882053</v>
      </c>
      <c r="G912" s="33">
        <v>1.5767048966379404</v>
      </c>
      <c r="H912" s="33">
        <v>0.55631074556435434</v>
      </c>
      <c r="I912" s="34">
        <v>21.650223824076427</v>
      </c>
    </row>
    <row r="913" spans="4:9" x14ac:dyDescent="0.3">
      <c r="D913" s="32" t="s">
        <v>1025</v>
      </c>
      <c r="E913" s="33">
        <v>0.4223391067985145</v>
      </c>
      <c r="F913" s="33">
        <v>10.128890634560486</v>
      </c>
      <c r="G913" s="33">
        <v>1.928266563419814</v>
      </c>
      <c r="H913" s="33">
        <v>0.65001521745467872</v>
      </c>
      <c r="I913" s="34">
        <v>23.68028764967934</v>
      </c>
    </row>
    <row r="914" spans="4:9" x14ac:dyDescent="0.3">
      <c r="D914" s="32" t="s">
        <v>1026</v>
      </c>
      <c r="E914" s="33">
        <v>0.1863598270228215</v>
      </c>
      <c r="F914" s="33">
        <v>4.39320336809641</v>
      </c>
      <c r="G914" s="33">
        <v>1.7571738674051351</v>
      </c>
      <c r="H914" s="33">
        <v>0.59525013015514816</v>
      </c>
      <c r="I914" s="34">
        <v>26.269722899685739</v>
      </c>
    </row>
    <row r="915" spans="4:9" x14ac:dyDescent="0.3">
      <c r="D915" s="32" t="s">
        <v>1027</v>
      </c>
      <c r="E915" s="33">
        <v>0.14972896568192628</v>
      </c>
      <c r="F915" s="33">
        <v>4.7266333600082371</v>
      </c>
      <c r="G915" s="33">
        <v>3.026083081751938</v>
      </c>
      <c r="H915" s="33">
        <v>0.98266235732025031</v>
      </c>
      <c r="I915" s="34">
        <v>42.119929100143722</v>
      </c>
    </row>
    <row r="916" spans="4:9" x14ac:dyDescent="0.3">
      <c r="D916" s="32" t="s">
        <v>1028</v>
      </c>
      <c r="E916" s="33">
        <v>0.1109623100478474</v>
      </c>
      <c r="F916" s="33">
        <v>2.8381516139047864</v>
      </c>
      <c r="G916" s="33">
        <v>1.1756093447279719</v>
      </c>
      <c r="H916" s="33">
        <v>0.44274580294354349</v>
      </c>
      <c r="I916" s="34">
        <v>22.071567448332669</v>
      </c>
    </row>
    <row r="917" spans="4:9" x14ac:dyDescent="0.3">
      <c r="D917" s="32" t="s">
        <v>1029</v>
      </c>
      <c r="E917" s="33">
        <v>0.29829241233482207</v>
      </c>
      <c r="F917" s="33">
        <v>7.5703500419003698</v>
      </c>
      <c r="G917" s="33">
        <v>5.3273496998977228</v>
      </c>
      <c r="H917" s="33">
        <v>1.695724724338916</v>
      </c>
      <c r="I917" s="34">
        <v>63.178400510494342</v>
      </c>
    </row>
    <row r="918" spans="4:9" x14ac:dyDescent="0.3">
      <c r="D918" s="32" t="s">
        <v>1030</v>
      </c>
      <c r="E918" s="33">
        <v>0.99092803150114395</v>
      </c>
      <c r="F918" s="33">
        <v>18.258650385335208</v>
      </c>
      <c r="G918" s="33">
        <v>5.79631038199238</v>
      </c>
      <c r="H918" s="33">
        <v>1.8155080823529595</v>
      </c>
      <c r="I918" s="34">
        <v>64.488017355882562</v>
      </c>
    </row>
    <row r="919" spans="4:9" x14ac:dyDescent="0.3">
      <c r="D919" s="32" t="s">
        <v>1031</v>
      </c>
      <c r="E919" s="33">
        <v>0.36253715536521036</v>
      </c>
      <c r="F919" s="33">
        <v>6.3598076164624668</v>
      </c>
      <c r="G919" s="33">
        <v>3.5288109148183509</v>
      </c>
      <c r="H919" s="33">
        <v>1.0920933984327268</v>
      </c>
      <c r="I919" s="34">
        <v>44.596697407257764</v>
      </c>
    </row>
    <row r="920" spans="4:9" x14ac:dyDescent="0.3">
      <c r="D920" s="32" t="s">
        <v>1032</v>
      </c>
      <c r="E920" s="33">
        <v>0.98835324172396311</v>
      </c>
      <c r="F920" s="33">
        <v>19.762026040823187</v>
      </c>
      <c r="G920" s="33">
        <v>6.5962928372766951</v>
      </c>
      <c r="H920" s="33">
        <v>2.0766511038330595</v>
      </c>
      <c r="I920" s="34">
        <v>75.617391667240824</v>
      </c>
    </row>
    <row r="921" spans="4:9" x14ac:dyDescent="0.3">
      <c r="D921" s="32" t="s">
        <v>1033</v>
      </c>
      <c r="E921" s="33">
        <v>0.19836698702831024</v>
      </c>
      <c r="F921" s="33">
        <v>5.9546804051006337</v>
      </c>
      <c r="G921" s="33">
        <v>1.2256202723862077</v>
      </c>
      <c r="H921" s="33">
        <v>0.39414340465304881</v>
      </c>
      <c r="I921" s="34">
        <v>18.72522970519401</v>
      </c>
    </row>
    <row r="922" spans="4:9" x14ac:dyDescent="0.3">
      <c r="D922" s="32" t="s">
        <v>1034</v>
      </c>
      <c r="E922" s="33">
        <v>0.84633688502057569</v>
      </c>
      <c r="F922" s="33">
        <v>15.993104502600268</v>
      </c>
      <c r="G922" s="33">
        <v>2.344537274798121</v>
      </c>
      <c r="H922" s="33">
        <v>0.75869368691256467</v>
      </c>
      <c r="I922" s="34">
        <v>27.392786255009728</v>
      </c>
    </row>
    <row r="923" spans="4:9" x14ac:dyDescent="0.3">
      <c r="D923" s="32" t="s">
        <v>1035</v>
      </c>
      <c r="E923" s="33">
        <v>9.9576102075752404E-2</v>
      </c>
      <c r="F923" s="33">
        <v>4.6222727277514322</v>
      </c>
      <c r="G923" s="33">
        <v>1.5084223154475798</v>
      </c>
      <c r="H923" s="33">
        <v>0.51694560414332458</v>
      </c>
      <c r="I923" s="34">
        <v>25.670711066121903</v>
      </c>
    </row>
    <row r="924" spans="4:9" x14ac:dyDescent="0.3">
      <c r="D924" s="32" t="s">
        <v>1036</v>
      </c>
      <c r="E924" s="33">
        <v>0.411497082338113</v>
      </c>
      <c r="F924" s="33">
        <v>8.5684652692650438</v>
      </c>
      <c r="G924" s="33">
        <v>2.1646659609261296</v>
      </c>
      <c r="H924" s="33">
        <v>0.72338384289299784</v>
      </c>
      <c r="I924" s="34">
        <v>33.999290325239556</v>
      </c>
    </row>
    <row r="925" spans="4:9" x14ac:dyDescent="0.3">
      <c r="D925" s="32" t="s">
        <v>1037</v>
      </c>
      <c r="E925" s="33">
        <v>0.15657643425508416</v>
      </c>
      <c r="F925" s="33">
        <v>4.6466788800849361</v>
      </c>
      <c r="G925" s="33">
        <v>5.1158839331682042</v>
      </c>
      <c r="H925" s="33">
        <v>1.5855528693642693</v>
      </c>
      <c r="I925" s="34">
        <v>63.983969470203093</v>
      </c>
    </row>
    <row r="926" spans="4:9" x14ac:dyDescent="0.3">
      <c r="D926" s="32" t="s">
        <v>1038</v>
      </c>
      <c r="E926" s="33">
        <v>0.82795400325083235</v>
      </c>
      <c r="F926" s="33">
        <v>14.887685741992561</v>
      </c>
      <c r="G926" s="33">
        <v>3.1431334730237004</v>
      </c>
      <c r="H926" s="33">
        <v>0.94956091386502206</v>
      </c>
      <c r="I926" s="34">
        <v>38.857242749941996</v>
      </c>
    </row>
    <row r="927" spans="4:9" x14ac:dyDescent="0.3">
      <c r="D927" s="32" t="s">
        <v>1039</v>
      </c>
      <c r="E927" s="33">
        <v>0.83227192210154133</v>
      </c>
      <c r="F927" s="33">
        <v>14.790344976817483</v>
      </c>
      <c r="G927" s="33">
        <v>2.9907062947415843</v>
      </c>
      <c r="H927" s="33">
        <v>0.89899180328258832</v>
      </c>
      <c r="I927" s="34">
        <v>38.332907508048436</v>
      </c>
    </row>
    <row r="928" spans="4:9" x14ac:dyDescent="0.3">
      <c r="D928" s="32" t="s">
        <v>1040</v>
      </c>
      <c r="E928" s="33">
        <v>0.64959355795596063</v>
      </c>
      <c r="F928" s="33">
        <v>11.494733473097353</v>
      </c>
      <c r="G928" s="33">
        <v>2.1663803236614756</v>
      </c>
      <c r="H928" s="33">
        <v>0.72981887926490907</v>
      </c>
      <c r="I928" s="34">
        <v>33.199080777461738</v>
      </c>
    </row>
    <row r="929" spans="4:9" x14ac:dyDescent="0.3">
      <c r="D929" s="32" t="s">
        <v>1041</v>
      </c>
      <c r="E929" s="33">
        <v>3.4014264004692318E-2</v>
      </c>
      <c r="F929" s="33">
        <v>1.9336345308094594</v>
      </c>
      <c r="G929" s="33">
        <v>2.4232684694131654</v>
      </c>
      <c r="H929" s="33">
        <v>0.81764570169650919</v>
      </c>
      <c r="I929" s="34">
        <v>29.939599448326572</v>
      </c>
    </row>
    <row r="930" spans="4:9" x14ac:dyDescent="0.3">
      <c r="D930" s="32" t="s">
        <v>1042</v>
      </c>
      <c r="E930" s="33">
        <v>0.87093409699235069</v>
      </c>
      <c r="F930" s="33">
        <v>16.747196835661896</v>
      </c>
      <c r="G930" s="33">
        <v>1.8244103096531943</v>
      </c>
      <c r="H930" s="33">
        <v>0.61035458723889646</v>
      </c>
      <c r="I930" s="34">
        <v>25.256971607214403</v>
      </c>
    </row>
    <row r="931" spans="4:9" x14ac:dyDescent="0.3">
      <c r="D931" s="32" t="s">
        <v>1043</v>
      </c>
      <c r="E931" s="33">
        <v>0.81546251742407616</v>
      </c>
      <c r="F931" s="33">
        <v>16.303765415449597</v>
      </c>
      <c r="G931" s="33">
        <v>3.8172583942392597</v>
      </c>
      <c r="H931" s="33">
        <v>1.2093484773402299</v>
      </c>
      <c r="I931" s="34">
        <v>45.934171503885494</v>
      </c>
    </row>
    <row r="932" spans="4:9" x14ac:dyDescent="0.3">
      <c r="D932" s="32" t="s">
        <v>1044</v>
      </c>
      <c r="E932" s="33">
        <v>0.72055282588797698</v>
      </c>
      <c r="F932" s="33">
        <v>13.3900022786463</v>
      </c>
      <c r="G932" s="33">
        <v>2.4587574320335008</v>
      </c>
      <c r="H932" s="33">
        <v>0.82914993630469147</v>
      </c>
      <c r="I932" s="34">
        <v>36.277725543183664</v>
      </c>
    </row>
    <row r="933" spans="4:9" x14ac:dyDescent="0.3">
      <c r="D933" s="32" t="s">
        <v>1045</v>
      </c>
      <c r="E933" s="33">
        <v>0.97849212639365124</v>
      </c>
      <c r="F933" s="33">
        <v>17.219504034344528</v>
      </c>
      <c r="G933" s="33">
        <v>4.2976975721704953</v>
      </c>
      <c r="H933" s="33">
        <v>1.3110538611822291</v>
      </c>
      <c r="I933" s="34">
        <v>52.021902642608282</v>
      </c>
    </row>
    <row r="934" spans="4:9" x14ac:dyDescent="0.3">
      <c r="D934" s="32" t="s">
        <v>1046</v>
      </c>
      <c r="E934" s="33">
        <v>0.18076693808718614</v>
      </c>
      <c r="F934" s="33">
        <v>4.9140206959174559</v>
      </c>
      <c r="G934" s="33">
        <v>3.8027243531355142</v>
      </c>
      <c r="H934" s="33">
        <v>1.1579254888323021</v>
      </c>
      <c r="I934" s="34">
        <v>47.95810581407224</v>
      </c>
    </row>
    <row r="935" spans="4:9" x14ac:dyDescent="0.3">
      <c r="D935" s="32" t="s">
        <v>1047</v>
      </c>
      <c r="E935" s="33">
        <v>0.93475479779323289</v>
      </c>
      <c r="F935" s="33">
        <v>16.479899771089197</v>
      </c>
      <c r="G935" s="33">
        <v>2.3030330393848994</v>
      </c>
      <c r="H935" s="33">
        <v>0.7048026354890633</v>
      </c>
      <c r="I935" s="34">
        <v>30.26818459758114</v>
      </c>
    </row>
    <row r="936" spans="4:9" x14ac:dyDescent="0.3">
      <c r="D936" s="32" t="s">
        <v>1048</v>
      </c>
      <c r="E936" s="33">
        <v>0.95737155679788621</v>
      </c>
      <c r="F936" s="33">
        <v>18.704666872897832</v>
      </c>
      <c r="G936" s="33">
        <v>4.7823874634442518</v>
      </c>
      <c r="H936" s="33">
        <v>1.4386435664553316</v>
      </c>
      <c r="I936" s="34">
        <v>55.671575818292617</v>
      </c>
    </row>
    <row r="937" spans="4:9" x14ac:dyDescent="0.3">
      <c r="D937" s="32" t="s">
        <v>1049</v>
      </c>
      <c r="E937" s="33">
        <v>0.2741028977555906</v>
      </c>
      <c r="F937" s="33">
        <v>5.0945214489333956</v>
      </c>
      <c r="G937" s="33">
        <v>2.1607564522391018</v>
      </c>
      <c r="H937" s="33">
        <v>0.67471323470901157</v>
      </c>
      <c r="I937" s="34">
        <v>31.476314455300631</v>
      </c>
    </row>
    <row r="938" spans="4:9" x14ac:dyDescent="0.3">
      <c r="D938" s="32" t="s">
        <v>1050</v>
      </c>
      <c r="E938" s="33">
        <v>0.77154986056062613</v>
      </c>
      <c r="F938" s="33">
        <v>14.95122441569913</v>
      </c>
      <c r="G938" s="33">
        <v>3.4992868138294355</v>
      </c>
      <c r="H938" s="33">
        <v>1.0856725380444476</v>
      </c>
      <c r="I938" s="34">
        <v>44.487965073862746</v>
      </c>
    </row>
    <row r="939" spans="4:9" x14ac:dyDescent="0.3">
      <c r="D939" s="32" t="s">
        <v>1051</v>
      </c>
      <c r="E939" s="33">
        <v>0.80281119701704684</v>
      </c>
      <c r="F939" s="33">
        <v>13.841776700958107</v>
      </c>
      <c r="G939" s="33">
        <v>6.1552106177492751</v>
      </c>
      <c r="H939" s="33">
        <v>1.9380592812699415</v>
      </c>
      <c r="I939" s="34">
        <v>74.9038687509521</v>
      </c>
    </row>
    <row r="940" spans="4:9" x14ac:dyDescent="0.3">
      <c r="D940" s="32" t="s">
        <v>1052</v>
      </c>
      <c r="E940" s="33">
        <v>0.52994436049737192</v>
      </c>
      <c r="F940" s="33">
        <v>10.612808498234958</v>
      </c>
      <c r="G940" s="33">
        <v>5.6151944261539235</v>
      </c>
      <c r="H940" s="33">
        <v>1.7527072408785813</v>
      </c>
      <c r="I940" s="34">
        <v>66.122328920850478</v>
      </c>
    </row>
    <row r="941" spans="4:9" x14ac:dyDescent="0.3">
      <c r="D941" s="32" t="s">
        <v>1053</v>
      </c>
      <c r="E941" s="33">
        <v>0.49028131662879559</v>
      </c>
      <c r="F941" s="33">
        <v>9.5944607591484594</v>
      </c>
      <c r="G941" s="33">
        <v>3.440727288119839</v>
      </c>
      <c r="H941" s="33">
        <v>1.0586114446615229</v>
      </c>
      <c r="I941" s="34">
        <v>44.216605528976295</v>
      </c>
    </row>
    <row r="942" spans="4:9" x14ac:dyDescent="0.3">
      <c r="D942" s="32" t="s">
        <v>1054</v>
      </c>
      <c r="E942" s="33">
        <v>0.71005010297415749</v>
      </c>
      <c r="F942" s="33">
        <v>13.759712840984875</v>
      </c>
      <c r="G942" s="33">
        <v>5.7016318235556991</v>
      </c>
      <c r="H942" s="33">
        <v>1.8021320406914254</v>
      </c>
      <c r="I942" s="34">
        <v>67.880987437300703</v>
      </c>
    </row>
    <row r="943" spans="4:9" x14ac:dyDescent="0.3">
      <c r="D943" s="32" t="s">
        <v>1055</v>
      </c>
      <c r="E943" s="33">
        <v>0.42011238913400195</v>
      </c>
      <c r="F943" s="33">
        <v>9.5711592706737409</v>
      </c>
      <c r="G943" s="33">
        <v>5.5200268211478232</v>
      </c>
      <c r="H943" s="33">
        <v>1.6720606295420397</v>
      </c>
      <c r="I943" s="34">
        <v>62.629181541161721</v>
      </c>
    </row>
    <row r="944" spans="4:9" x14ac:dyDescent="0.3">
      <c r="D944" s="32" t="s">
        <v>1056</v>
      </c>
      <c r="E944" s="33">
        <v>0.64074085562591288</v>
      </c>
      <c r="F944" s="33">
        <v>12.448181085071662</v>
      </c>
      <c r="G944" s="33">
        <v>3.8484940535571823</v>
      </c>
      <c r="H944" s="33">
        <v>1.1577846188740912</v>
      </c>
      <c r="I944" s="34">
        <v>47.941882809722344</v>
      </c>
    </row>
    <row r="945" spans="4:9" x14ac:dyDescent="0.3">
      <c r="D945" s="32" t="s">
        <v>1057</v>
      </c>
      <c r="E945" s="33">
        <v>0.7233583638571579</v>
      </c>
      <c r="F945" s="33">
        <v>14.170791574300749</v>
      </c>
      <c r="G945" s="33">
        <v>5.6977685085044527</v>
      </c>
      <c r="H945" s="33">
        <v>1.7850512359082193</v>
      </c>
      <c r="I945" s="34">
        <v>71.348172060988546</v>
      </c>
    </row>
    <row r="946" spans="4:9" x14ac:dyDescent="0.3">
      <c r="D946" s="32" t="s">
        <v>1058</v>
      </c>
      <c r="E946" s="33">
        <v>0.9615331543593475</v>
      </c>
      <c r="F946" s="33">
        <v>18.827382828651395</v>
      </c>
      <c r="G946" s="33">
        <v>2.5477549645922815</v>
      </c>
      <c r="H946" s="33">
        <v>0.82559655257910092</v>
      </c>
      <c r="I946" s="34">
        <v>33.369038950933344</v>
      </c>
    </row>
    <row r="947" spans="4:9" x14ac:dyDescent="0.3">
      <c r="D947" s="32" t="s">
        <v>1059</v>
      </c>
      <c r="E947" s="33">
        <v>0.81173889475850558</v>
      </c>
      <c r="F947" s="33">
        <v>14.162269506908432</v>
      </c>
      <c r="G947" s="33">
        <v>2.267956778868875</v>
      </c>
      <c r="H947" s="33">
        <v>0.77608885295205399</v>
      </c>
      <c r="I947" s="34">
        <v>34.604460306617575</v>
      </c>
    </row>
    <row r="948" spans="4:9" x14ac:dyDescent="0.3">
      <c r="D948" s="32" t="s">
        <v>1060</v>
      </c>
      <c r="E948" s="33">
        <v>2.537514630320814E-4</v>
      </c>
      <c r="F948" s="33">
        <v>1.3443951702257044</v>
      </c>
      <c r="G948" s="33">
        <v>4.6230952044201183</v>
      </c>
      <c r="H948" s="33">
        <v>1.4248427023416339</v>
      </c>
      <c r="I948" s="34">
        <v>55.756146170517248</v>
      </c>
    </row>
    <row r="949" spans="4:9" x14ac:dyDescent="0.3">
      <c r="D949" s="32" t="s">
        <v>1061</v>
      </c>
      <c r="E949" s="33">
        <v>0.87015014624690679</v>
      </c>
      <c r="F949" s="33">
        <v>16.415936799644427</v>
      </c>
      <c r="G949" s="33">
        <v>6.5902521446476623</v>
      </c>
      <c r="H949" s="33">
        <v>2.0678879177984681</v>
      </c>
      <c r="I949" s="34">
        <v>74.256990587004196</v>
      </c>
    </row>
    <row r="950" spans="4:9" x14ac:dyDescent="0.3">
      <c r="D950" s="32" t="s">
        <v>1062</v>
      </c>
      <c r="E950" s="33">
        <v>0.1939666222920704</v>
      </c>
      <c r="F950" s="33">
        <v>5.1594273784014408</v>
      </c>
      <c r="G950" s="33">
        <v>4.9063901520460762</v>
      </c>
      <c r="H950" s="33">
        <v>1.508166527194563</v>
      </c>
      <c r="I950" s="34">
        <v>52.940844513801103</v>
      </c>
    </row>
    <row r="951" spans="4:9" x14ac:dyDescent="0.3">
      <c r="D951" s="32" t="s">
        <v>1063</v>
      </c>
      <c r="E951" s="33">
        <v>0.46287991941995665</v>
      </c>
      <c r="F951" s="33">
        <v>10.702026531609423</v>
      </c>
      <c r="G951" s="33">
        <v>4.7652237643985487</v>
      </c>
      <c r="H951" s="33">
        <v>1.4488329350386029</v>
      </c>
      <c r="I951" s="34">
        <v>56.781856041898287</v>
      </c>
    </row>
    <row r="952" spans="4:9" x14ac:dyDescent="0.3">
      <c r="D952" s="32" t="s">
        <v>1064</v>
      </c>
      <c r="E952" s="33">
        <v>0.4312826008713444</v>
      </c>
      <c r="F952" s="33">
        <v>9.4784490744454768</v>
      </c>
      <c r="G952" s="33">
        <v>3.2630535617502927</v>
      </c>
      <c r="H952" s="33">
        <v>1.0163445953260626</v>
      </c>
      <c r="I952" s="34">
        <v>35.797586273315055</v>
      </c>
    </row>
    <row r="953" spans="4:9" x14ac:dyDescent="0.3">
      <c r="D953" s="32" t="s">
        <v>1065</v>
      </c>
      <c r="E953" s="33">
        <v>0.33769799459607741</v>
      </c>
      <c r="F953" s="33">
        <v>8.5467306472414091</v>
      </c>
      <c r="G953" s="33">
        <v>1.730299734366453</v>
      </c>
      <c r="H953" s="33">
        <v>0.58634977992546611</v>
      </c>
      <c r="I953" s="34">
        <v>21.91687761619723</v>
      </c>
    </row>
    <row r="954" spans="4:9" x14ac:dyDescent="0.3">
      <c r="D954" s="32" t="s">
        <v>1066</v>
      </c>
      <c r="E954" s="33">
        <v>0.26595369249328082</v>
      </c>
      <c r="F954" s="33">
        <v>7.2192745743351452</v>
      </c>
      <c r="G954" s="33">
        <v>3.40459359971543</v>
      </c>
      <c r="H954" s="33">
        <v>1.1082107230551692</v>
      </c>
      <c r="I954" s="34">
        <v>45.698008881246281</v>
      </c>
    </row>
    <row r="955" spans="4:9" x14ac:dyDescent="0.3">
      <c r="D955" s="32" t="s">
        <v>1067</v>
      </c>
      <c r="E955" s="33">
        <v>0.25599556437218296</v>
      </c>
      <c r="F955" s="33">
        <v>4.9783366197084638</v>
      </c>
      <c r="G955" s="33">
        <v>4.3660380855998042</v>
      </c>
      <c r="H955" s="33">
        <v>1.3977669979592808</v>
      </c>
      <c r="I955" s="34">
        <v>57.561335992986756</v>
      </c>
    </row>
    <row r="956" spans="4:9" x14ac:dyDescent="0.3">
      <c r="D956" s="32" t="s">
        <v>1068</v>
      </c>
      <c r="E956" s="33">
        <v>0.4230329707452436</v>
      </c>
      <c r="F956" s="33">
        <v>7.203231871228879</v>
      </c>
      <c r="G956" s="33">
        <v>2.1144865113986979</v>
      </c>
      <c r="H956" s="33">
        <v>0.65770564994780933</v>
      </c>
      <c r="I956" s="34">
        <v>31.019988178529218</v>
      </c>
    </row>
    <row r="957" spans="4:9" x14ac:dyDescent="0.3">
      <c r="D957" s="32" t="s">
        <v>1069</v>
      </c>
      <c r="E957" s="33">
        <v>5.5534863476985219E-2</v>
      </c>
      <c r="F957" s="33">
        <v>1.6940561241394612</v>
      </c>
      <c r="G957" s="33">
        <v>0.24843058588651845</v>
      </c>
      <c r="H957" s="33">
        <v>8.4115662934429347E-2</v>
      </c>
      <c r="I957" s="34">
        <v>8.8026563449195336</v>
      </c>
    </row>
    <row r="958" spans="4:9" x14ac:dyDescent="0.3">
      <c r="D958" s="32" t="s">
        <v>1070</v>
      </c>
      <c r="E958" s="33">
        <v>0.27960845723005723</v>
      </c>
      <c r="F958" s="33">
        <v>5.0277577961084692</v>
      </c>
      <c r="G958" s="33">
        <v>5.1386588263361697</v>
      </c>
      <c r="H958" s="33">
        <v>1.5578384873005993</v>
      </c>
      <c r="I958" s="34">
        <v>58.351201784073503</v>
      </c>
    </row>
    <row r="959" spans="4:9" x14ac:dyDescent="0.3">
      <c r="D959" s="32" t="s">
        <v>1071</v>
      </c>
      <c r="E959" s="33">
        <v>0.33440551034057808</v>
      </c>
      <c r="F959" s="33">
        <v>6.4424869804408909</v>
      </c>
      <c r="G959" s="33">
        <v>4.4022205520213333</v>
      </c>
      <c r="H959" s="33">
        <v>1.332155655637095</v>
      </c>
      <c r="I959" s="34">
        <v>47.561068377000737</v>
      </c>
    </row>
    <row r="960" spans="4:9" x14ac:dyDescent="0.3">
      <c r="D960" s="32" t="s">
        <v>1072</v>
      </c>
      <c r="E960" s="33">
        <v>0.85922740792003371</v>
      </c>
      <c r="F960" s="33">
        <v>15.165605617620539</v>
      </c>
      <c r="G960" s="33">
        <v>4.2948789210266565</v>
      </c>
      <c r="H960" s="33">
        <v>1.358646900471467</v>
      </c>
      <c r="I960" s="34">
        <v>53.186886725215849</v>
      </c>
    </row>
    <row r="961" spans="4:9" x14ac:dyDescent="0.3">
      <c r="D961" s="32" t="s">
        <v>1073</v>
      </c>
      <c r="E961" s="33">
        <v>0.53330700629980643</v>
      </c>
      <c r="F961" s="33">
        <v>11.268605454981074</v>
      </c>
      <c r="G961" s="33">
        <v>4.1451589345105937</v>
      </c>
      <c r="H961" s="33">
        <v>1.3161895521528004</v>
      </c>
      <c r="I961" s="34">
        <v>49.32428520517842</v>
      </c>
    </row>
    <row r="962" spans="4:9" x14ac:dyDescent="0.3">
      <c r="D962" s="32" t="s">
        <v>1074</v>
      </c>
      <c r="E962" s="33">
        <v>0.58292166106395538</v>
      </c>
      <c r="F962" s="33">
        <v>11.218693028464628</v>
      </c>
      <c r="G962" s="33">
        <v>3.774821788340855</v>
      </c>
      <c r="H962" s="33">
        <v>1.1637975101725757</v>
      </c>
      <c r="I962" s="34">
        <v>45.310408989847659</v>
      </c>
    </row>
    <row r="963" spans="4:9" x14ac:dyDescent="0.3">
      <c r="D963" s="32" t="s">
        <v>1075</v>
      </c>
      <c r="E963" s="33">
        <v>0.9113283239713057</v>
      </c>
      <c r="F963" s="33">
        <v>18.367574242398707</v>
      </c>
      <c r="G963" s="33">
        <v>3.4863448106154911</v>
      </c>
      <c r="H963" s="33">
        <v>1.0799233851114824</v>
      </c>
      <c r="I963" s="34">
        <v>40.900035736692551</v>
      </c>
    </row>
    <row r="964" spans="4:9" x14ac:dyDescent="0.3">
      <c r="D964" s="32" t="s">
        <v>1076</v>
      </c>
      <c r="E964" s="33">
        <v>0.44947365510298609</v>
      </c>
      <c r="F964" s="33">
        <v>9.5983593519104033</v>
      </c>
      <c r="G964" s="33">
        <v>2.3901304818843698</v>
      </c>
      <c r="H964" s="33">
        <v>0.81413968525984826</v>
      </c>
      <c r="I964" s="34">
        <v>31.59493550052893</v>
      </c>
    </row>
    <row r="965" spans="4:9" x14ac:dyDescent="0.3">
      <c r="D965" s="32" t="s">
        <v>1077</v>
      </c>
      <c r="E965" s="33">
        <v>0.7420502346020581</v>
      </c>
      <c r="F965" s="33">
        <v>14.868103051741258</v>
      </c>
      <c r="G965" s="33">
        <v>1.7691903300413685</v>
      </c>
      <c r="H965" s="33">
        <v>0.57571736837252441</v>
      </c>
      <c r="I965" s="34">
        <v>26.282937088525756</v>
      </c>
    </row>
    <row r="966" spans="4:9" x14ac:dyDescent="0.3">
      <c r="D966" s="32" t="s">
        <v>1078</v>
      </c>
      <c r="E966" s="33">
        <v>0.35844551624365573</v>
      </c>
      <c r="F966" s="33">
        <v>6.1675075369109864</v>
      </c>
      <c r="G966" s="33">
        <v>4.4262210091851273</v>
      </c>
      <c r="H966" s="33">
        <v>1.3600680669948633</v>
      </c>
      <c r="I966" s="34">
        <v>48.840705423114755</v>
      </c>
    </row>
    <row r="967" spans="4:9" x14ac:dyDescent="0.3">
      <c r="D967" s="32" t="s">
        <v>1079</v>
      </c>
      <c r="E967" s="33">
        <v>0.31382010867111187</v>
      </c>
      <c r="F967" s="33">
        <v>7.6439784194850047</v>
      </c>
      <c r="G967" s="33">
        <v>1.9888204614756706</v>
      </c>
      <c r="H967" s="33">
        <v>0.69217691144748539</v>
      </c>
      <c r="I967" s="34">
        <v>25.899123730054061</v>
      </c>
    </row>
    <row r="968" spans="4:9" x14ac:dyDescent="0.3">
      <c r="D968" s="32" t="s">
        <v>1080</v>
      </c>
      <c r="E968" s="33">
        <v>0.45670017940922025</v>
      </c>
      <c r="F968" s="33">
        <v>8.9444479219411903</v>
      </c>
      <c r="G968" s="33">
        <v>4.8656840435051816</v>
      </c>
      <c r="H968" s="33">
        <v>1.525569310603728</v>
      </c>
      <c r="I968" s="34">
        <v>55.592930657553076</v>
      </c>
    </row>
    <row r="969" spans="4:9" x14ac:dyDescent="0.3">
      <c r="D969" s="32" t="s">
        <v>1081</v>
      </c>
      <c r="E969" s="33">
        <v>0.65859348268637041</v>
      </c>
      <c r="F969" s="33">
        <v>13.840028765785421</v>
      </c>
      <c r="G969" s="33">
        <v>4.0182949415447222</v>
      </c>
      <c r="H969" s="33">
        <v>1.2614032989710899</v>
      </c>
      <c r="I969" s="34">
        <v>51.989362653665765</v>
      </c>
    </row>
    <row r="970" spans="4:9" x14ac:dyDescent="0.3">
      <c r="D970" s="32" t="s">
        <v>1082</v>
      </c>
      <c r="E970" s="33">
        <v>0.75719909321849177</v>
      </c>
      <c r="F970" s="33">
        <v>14.025508616699412</v>
      </c>
      <c r="G970" s="33">
        <v>1.6897439475969758</v>
      </c>
      <c r="H970" s="33">
        <v>0.59378222162203942</v>
      </c>
      <c r="I970" s="34">
        <v>28.65977700047608</v>
      </c>
    </row>
    <row r="971" spans="4:9" x14ac:dyDescent="0.3">
      <c r="D971" s="32" t="s">
        <v>1083</v>
      </c>
      <c r="E971" s="33">
        <v>0.57096195992824272</v>
      </c>
      <c r="F971" s="33">
        <v>11.182626302258125</v>
      </c>
      <c r="G971" s="33">
        <v>2.0653559343984815</v>
      </c>
      <c r="H971" s="33">
        <v>0.6342279668724401</v>
      </c>
      <c r="I971" s="34">
        <v>24.238071817067841</v>
      </c>
    </row>
    <row r="972" spans="4:9" x14ac:dyDescent="0.3">
      <c r="D972" s="32" t="s">
        <v>1084</v>
      </c>
      <c r="E972" s="33">
        <v>0.68623241451562911</v>
      </c>
      <c r="F972" s="33">
        <v>13.852814424337303</v>
      </c>
      <c r="G972" s="33">
        <v>3.4979019412073957</v>
      </c>
      <c r="H972" s="33">
        <v>1.0727293454776887</v>
      </c>
      <c r="I972" s="34">
        <v>44.021417878746405</v>
      </c>
    </row>
    <row r="973" spans="4:9" x14ac:dyDescent="0.3">
      <c r="D973" s="32" t="s">
        <v>1085</v>
      </c>
      <c r="E973" s="33">
        <v>8.8783496815940222E-2</v>
      </c>
      <c r="F973" s="33">
        <v>2.8965808491690304</v>
      </c>
      <c r="G973" s="33">
        <v>3.6570122415248862</v>
      </c>
      <c r="H973" s="33">
        <v>1.1421006303251848</v>
      </c>
      <c r="I973" s="34">
        <v>46.746099480562364</v>
      </c>
    </row>
    <row r="974" spans="4:9" x14ac:dyDescent="0.3">
      <c r="D974" s="32" t="s">
        <v>1086</v>
      </c>
      <c r="E974" s="33">
        <v>6.8058482577325385E-2</v>
      </c>
      <c r="F974" s="33">
        <v>4.137617735308929</v>
      </c>
      <c r="G974" s="33">
        <v>0.68189803301052287</v>
      </c>
      <c r="H974" s="33">
        <v>0.21245818325055646</v>
      </c>
      <c r="I974" s="34">
        <v>12.634077841490619</v>
      </c>
    </row>
    <row r="975" spans="4:9" x14ac:dyDescent="0.3">
      <c r="D975" s="32" t="s">
        <v>1087</v>
      </c>
      <c r="E975" s="33">
        <v>0.41849629913759978</v>
      </c>
      <c r="F975" s="33">
        <v>7.2894174405781325</v>
      </c>
      <c r="G975" s="33">
        <v>2.0629275084064909</v>
      </c>
      <c r="H975" s="33">
        <v>0.62449651622620284</v>
      </c>
      <c r="I975" s="34">
        <v>30.279146888265618</v>
      </c>
    </row>
    <row r="976" spans="4:9" x14ac:dyDescent="0.3">
      <c r="D976" s="32" t="s">
        <v>1088</v>
      </c>
      <c r="E976" s="33">
        <v>0.69289374086845879</v>
      </c>
      <c r="F976" s="33">
        <v>13.221183585528198</v>
      </c>
      <c r="G976" s="33">
        <v>6.2671466460015326</v>
      </c>
      <c r="H976" s="33">
        <v>1.9527789497376382</v>
      </c>
      <c r="I976" s="34">
        <v>68.973959030131127</v>
      </c>
    </row>
    <row r="977" spans="4:9" x14ac:dyDescent="0.3">
      <c r="D977" s="32" t="s">
        <v>1089</v>
      </c>
      <c r="E977" s="33">
        <v>0.90822896384926022</v>
      </c>
      <c r="F977" s="33">
        <v>18.055916813273214</v>
      </c>
      <c r="G977" s="33">
        <v>3.88866706533077</v>
      </c>
      <c r="H977" s="33">
        <v>1.2659643644832046</v>
      </c>
      <c r="I977" s="34">
        <v>50.599697312110862</v>
      </c>
    </row>
    <row r="978" spans="4:9" x14ac:dyDescent="0.3">
      <c r="D978" s="32" t="s">
        <v>1090</v>
      </c>
      <c r="E978" s="33">
        <v>0.21942589738664808</v>
      </c>
      <c r="F978" s="33">
        <v>3.7719329050186525</v>
      </c>
      <c r="G978" s="33">
        <v>1.9882570158467787</v>
      </c>
      <c r="H978" s="33">
        <v>0.64731316194494026</v>
      </c>
      <c r="I978" s="34">
        <v>30.606275647116874</v>
      </c>
    </row>
    <row r="979" spans="4:9" x14ac:dyDescent="0.3">
      <c r="D979" s="32" t="s">
        <v>1091</v>
      </c>
      <c r="E979" s="33">
        <v>0.31844667709789776</v>
      </c>
      <c r="F979" s="33">
        <v>7.4353672017872077</v>
      </c>
      <c r="G979" s="33">
        <v>4.6392376532241038</v>
      </c>
      <c r="H979" s="33">
        <v>1.4673521717955234</v>
      </c>
      <c r="I979" s="34">
        <v>51.413490939345429</v>
      </c>
    </row>
    <row r="980" spans="4:9" x14ac:dyDescent="0.3">
      <c r="D980" s="32" t="s">
        <v>1092</v>
      </c>
      <c r="E980" s="33">
        <v>0.44638160398632176</v>
      </c>
      <c r="F980" s="33">
        <v>10.428005791281263</v>
      </c>
      <c r="G980" s="33">
        <v>3.7606823097373896</v>
      </c>
      <c r="H980" s="33">
        <v>1.2090968673615443</v>
      </c>
      <c r="I980" s="34">
        <v>46.08486398342373</v>
      </c>
    </row>
    <row r="981" spans="4:9" x14ac:dyDescent="0.3">
      <c r="D981" s="32" t="s">
        <v>1093</v>
      </c>
      <c r="E981" s="33">
        <v>0.67270731870763023</v>
      </c>
      <c r="F981" s="33">
        <v>13.181156890903988</v>
      </c>
      <c r="G981" s="33">
        <v>4.2410155232786995</v>
      </c>
      <c r="H981" s="33">
        <v>1.3013525742320335</v>
      </c>
      <c r="I981" s="34">
        <v>53.755251163016013</v>
      </c>
    </row>
    <row r="982" spans="4:9" x14ac:dyDescent="0.3">
      <c r="D982" s="32" t="s">
        <v>1094</v>
      </c>
      <c r="E982" s="33">
        <v>0.54334312937727902</v>
      </c>
      <c r="F982" s="33">
        <v>9.9454319179827504</v>
      </c>
      <c r="G982" s="33">
        <v>1.9368779626459878</v>
      </c>
      <c r="H982" s="33">
        <v>0.62471057399767704</v>
      </c>
      <c r="I982" s="34">
        <v>27.790122707436176</v>
      </c>
    </row>
    <row r="983" spans="4:9" x14ac:dyDescent="0.3">
      <c r="D983" s="32" t="s">
        <v>1095</v>
      </c>
      <c r="E983" s="33">
        <v>0.6689316734424875</v>
      </c>
      <c r="F983" s="33">
        <v>11.937426180686698</v>
      </c>
      <c r="G983" s="33">
        <v>4.1293923112063755</v>
      </c>
      <c r="H983" s="33">
        <v>1.2481467533539894</v>
      </c>
      <c r="I983" s="34">
        <v>48.969477926767489</v>
      </c>
    </row>
    <row r="984" spans="4:9" x14ac:dyDescent="0.3">
      <c r="D984" s="32" t="s">
        <v>1096</v>
      </c>
      <c r="E984" s="33">
        <v>0.3829103021715734</v>
      </c>
      <c r="F984" s="33">
        <v>7.2141614530639409</v>
      </c>
      <c r="G984" s="33">
        <v>5.0550863806019146</v>
      </c>
      <c r="H984" s="33">
        <v>1.524856093830389</v>
      </c>
      <c r="I984" s="34">
        <v>55.727697385789725</v>
      </c>
    </row>
    <row r="985" spans="4:9" x14ac:dyDescent="0.3">
      <c r="D985" s="32" t="s">
        <v>1097</v>
      </c>
      <c r="E985" s="33">
        <v>4.8181904888367821E-2</v>
      </c>
      <c r="F985" s="33">
        <v>1.8463093320499131</v>
      </c>
      <c r="G985" s="33">
        <v>1.5654355984928805</v>
      </c>
      <c r="H985" s="33">
        <v>0.52162972030731281</v>
      </c>
      <c r="I985" s="34">
        <v>27.109910062616628</v>
      </c>
    </row>
    <row r="986" spans="4:9" x14ac:dyDescent="0.3">
      <c r="D986" s="32" t="s">
        <v>1098</v>
      </c>
      <c r="E986" s="33">
        <v>0.5624470918279183</v>
      </c>
      <c r="F986" s="33">
        <v>10.208631988169259</v>
      </c>
      <c r="G986" s="33">
        <v>5.1462059122530546</v>
      </c>
      <c r="H986" s="33">
        <v>1.6376278213364293</v>
      </c>
      <c r="I986" s="34">
        <v>62.921411315294911</v>
      </c>
    </row>
    <row r="987" spans="4:9" x14ac:dyDescent="0.3">
      <c r="D987" s="32" t="s">
        <v>1099</v>
      </c>
      <c r="E987" s="33">
        <v>0.51683592147447177</v>
      </c>
      <c r="F987" s="33">
        <v>9.108682000175838</v>
      </c>
      <c r="G987" s="33">
        <v>4.9810688867846196</v>
      </c>
      <c r="H987" s="33">
        <v>1.5874241865683032</v>
      </c>
      <c r="I987" s="34">
        <v>58.316784713951556</v>
      </c>
    </row>
    <row r="988" spans="4:9" x14ac:dyDescent="0.3">
      <c r="D988" s="32" t="s">
        <v>1100</v>
      </c>
      <c r="E988" s="33">
        <v>3.3240853471998788E-2</v>
      </c>
      <c r="F988" s="33">
        <v>2.8284302727180712</v>
      </c>
      <c r="G988" s="33">
        <v>3.5586130356717489</v>
      </c>
      <c r="H988" s="33">
        <v>1.0993105144815096</v>
      </c>
      <c r="I988" s="34">
        <v>40.109159073207159</v>
      </c>
    </row>
    <row r="989" spans="4:9" x14ac:dyDescent="0.3">
      <c r="D989" s="32" t="s">
        <v>1101</v>
      </c>
      <c r="E989" s="33">
        <v>0.39226785931484498</v>
      </c>
      <c r="F989" s="33">
        <v>7.8576848352226003</v>
      </c>
      <c r="G989" s="33">
        <v>1.9883850384707669</v>
      </c>
      <c r="H989" s="33">
        <v>0.61627009127778432</v>
      </c>
      <c r="I989" s="34">
        <v>30.009977782420826</v>
      </c>
    </row>
    <row r="990" spans="4:9" x14ac:dyDescent="0.3">
      <c r="D990" s="32" t="s">
        <v>1102</v>
      </c>
      <c r="E990" s="33">
        <v>0.85993821847843699</v>
      </c>
      <c r="F990" s="33">
        <v>16.050314788480623</v>
      </c>
      <c r="G990" s="33">
        <v>4.5969739770264013</v>
      </c>
      <c r="H990" s="33">
        <v>1.426653022272163</v>
      </c>
      <c r="I990" s="34">
        <v>50.489555480946507</v>
      </c>
    </row>
    <row r="991" spans="4:9" x14ac:dyDescent="0.3">
      <c r="D991" s="32" t="s">
        <v>1103</v>
      </c>
      <c r="E991" s="33">
        <v>0.76771470562296673</v>
      </c>
      <c r="F991" s="33">
        <v>14.982752490418608</v>
      </c>
      <c r="G991" s="33">
        <v>2.8461519224781711</v>
      </c>
      <c r="H991" s="33">
        <v>0.93237876319508273</v>
      </c>
      <c r="I991" s="34">
        <v>36.721432775874099</v>
      </c>
    </row>
    <row r="992" spans="4:9" x14ac:dyDescent="0.3">
      <c r="D992" s="32" t="s">
        <v>1104</v>
      </c>
      <c r="E992" s="33">
        <v>0.59094595099272462</v>
      </c>
      <c r="F992" s="33">
        <v>11.431748822888855</v>
      </c>
      <c r="G992" s="33">
        <v>3.1018797845337955</v>
      </c>
      <c r="H992" s="33">
        <v>1.0043142074257208</v>
      </c>
      <c r="I992" s="34">
        <v>40.308791386981305</v>
      </c>
    </row>
    <row r="993" spans="4:9" x14ac:dyDescent="0.3">
      <c r="D993" s="32" t="s">
        <v>1105</v>
      </c>
      <c r="E993" s="33">
        <v>0.58738057604706584</v>
      </c>
      <c r="F993" s="33">
        <v>11.944525373545654</v>
      </c>
      <c r="G993" s="33">
        <v>2.1806782068234432</v>
      </c>
      <c r="H993" s="33">
        <v>0.66877724938373195</v>
      </c>
      <c r="I993" s="34">
        <v>23.676276891486779</v>
      </c>
    </row>
    <row r="994" spans="4:9" x14ac:dyDescent="0.3">
      <c r="D994" s="32" t="s">
        <v>1106</v>
      </c>
      <c r="E994" s="33">
        <v>0.93206467823986072</v>
      </c>
      <c r="F994" s="33">
        <v>17.034781994734896</v>
      </c>
      <c r="G994" s="33">
        <v>3.749302387275391</v>
      </c>
      <c r="H994" s="33">
        <v>1.1986027807349586</v>
      </c>
      <c r="I994" s="34">
        <v>50.206652934990174</v>
      </c>
    </row>
    <row r="995" spans="4:9" x14ac:dyDescent="0.3">
      <c r="D995" s="32" t="s">
        <v>1107</v>
      </c>
      <c r="E995" s="33">
        <v>0.81264635538663188</v>
      </c>
      <c r="F995" s="33">
        <v>16.324373798504858</v>
      </c>
      <c r="G995" s="33">
        <v>5.0462904445698964</v>
      </c>
      <c r="H995" s="33">
        <v>1.5567728300209793</v>
      </c>
      <c r="I995" s="34">
        <v>59.81354151339491</v>
      </c>
    </row>
    <row r="996" spans="4:9" x14ac:dyDescent="0.3">
      <c r="D996" s="32" t="s">
        <v>1108</v>
      </c>
      <c r="E996" s="33">
        <v>0.71990645879977389</v>
      </c>
      <c r="F996" s="33">
        <v>14.357272515680567</v>
      </c>
      <c r="G996" s="33">
        <v>3.1956788358396873</v>
      </c>
      <c r="H996" s="33">
        <v>0.98410766940608119</v>
      </c>
      <c r="I996" s="34">
        <v>41.207046118989915</v>
      </c>
    </row>
    <row r="997" spans="4:9" x14ac:dyDescent="0.3">
      <c r="D997" s="32" t="s">
        <v>1109</v>
      </c>
      <c r="E997" s="33">
        <v>0.25105905585226806</v>
      </c>
      <c r="F997" s="33">
        <v>6.4026071882436373</v>
      </c>
      <c r="G997" s="33">
        <v>4.4359367922452</v>
      </c>
      <c r="H997" s="33">
        <v>1.3575608647249207</v>
      </c>
      <c r="I997" s="34">
        <v>51.493562258318299</v>
      </c>
    </row>
    <row r="998" spans="4:9" x14ac:dyDescent="0.3">
      <c r="D998" s="32" t="s">
        <v>1110</v>
      </c>
      <c r="E998" s="33">
        <v>0.24201731771623702</v>
      </c>
      <c r="F998" s="33">
        <v>5.6399751060941998</v>
      </c>
      <c r="G998" s="33">
        <v>4.5953440040068205</v>
      </c>
      <c r="H998" s="33">
        <v>1.4745146619364768</v>
      </c>
      <c r="I998" s="34">
        <v>56.142716522009415</v>
      </c>
    </row>
    <row r="999" spans="4:9" x14ac:dyDescent="0.3">
      <c r="D999" s="32" t="s">
        <v>1111</v>
      </c>
      <c r="E999" s="33">
        <v>0.60593612456247103</v>
      </c>
      <c r="F999" s="33">
        <v>11.286834319625481</v>
      </c>
      <c r="G999" s="33">
        <v>2.7935753946174433</v>
      </c>
      <c r="H999" s="33">
        <v>0.91952209725041589</v>
      </c>
      <c r="I999" s="34">
        <v>34.992625443017452</v>
      </c>
    </row>
    <row r="1000" spans="4:9" x14ac:dyDescent="0.3">
      <c r="D1000" s="32" t="s">
        <v>1112</v>
      </c>
      <c r="E1000" s="33">
        <v>1.1033453694817563E-3</v>
      </c>
      <c r="F1000" s="33">
        <v>2.2216579937137935</v>
      </c>
      <c r="G1000" s="33">
        <v>0.5401443450551352</v>
      </c>
      <c r="H1000" s="33">
        <v>0.19893204725491451</v>
      </c>
      <c r="I1000" s="34">
        <v>8.4823349458155803</v>
      </c>
    </row>
    <row r="1001" spans="4:9" x14ac:dyDescent="0.3">
      <c r="D1001" s="32" t="s">
        <v>1113</v>
      </c>
      <c r="E1001" s="33">
        <v>0.70177532209424376</v>
      </c>
      <c r="F1001" s="33">
        <v>13.448895548346609</v>
      </c>
      <c r="G1001" s="33">
        <v>5.0607300099237102</v>
      </c>
      <c r="H1001" s="33">
        <v>1.5666590189045966</v>
      </c>
      <c r="I1001" s="34">
        <v>60.492587262148483</v>
      </c>
    </row>
    <row r="1002" spans="4:9" x14ac:dyDescent="0.3">
      <c r="D1002" s="32" t="s">
        <v>1114</v>
      </c>
      <c r="E1002" s="33">
        <v>2.7036405424689214E-2</v>
      </c>
      <c r="F1002" s="33">
        <v>3.3595506791644927</v>
      </c>
      <c r="G1002" s="33">
        <v>3.9957527649479476</v>
      </c>
      <c r="H1002" s="33">
        <v>1.2550554835830758</v>
      </c>
      <c r="I1002" s="34">
        <v>51.170649982991655</v>
      </c>
    </row>
    <row r="1003" spans="4:9" x14ac:dyDescent="0.3">
      <c r="D1003" s="32" t="s">
        <v>1115</v>
      </c>
      <c r="E1003" s="33">
        <v>0.90692258266133807</v>
      </c>
      <c r="F1003" s="33">
        <v>17.005722004304612</v>
      </c>
      <c r="G1003" s="33">
        <v>2.3950632576911857</v>
      </c>
      <c r="H1003" s="33">
        <v>0.75168419130123232</v>
      </c>
      <c r="I1003" s="34">
        <v>28.707144380532373</v>
      </c>
    </row>
    <row r="1004" spans="4:9" x14ac:dyDescent="0.3">
      <c r="D1004" s="32" t="s">
        <v>1116</v>
      </c>
      <c r="E1004" s="33">
        <v>0.94252068612484186</v>
      </c>
      <c r="F1004" s="33">
        <v>18.984536599405935</v>
      </c>
      <c r="G1004" s="33">
        <v>4.0020454953269144</v>
      </c>
      <c r="H1004" s="33">
        <v>1.258126746406061</v>
      </c>
      <c r="I1004" s="34">
        <v>46.237258723415259</v>
      </c>
    </row>
    <row r="1005" spans="4:9" x14ac:dyDescent="0.3">
      <c r="D1005" s="32" t="s">
        <v>1117</v>
      </c>
      <c r="E1005" s="33">
        <v>0.28337234150802937</v>
      </c>
      <c r="F1005" s="33">
        <v>7.1513255489192051</v>
      </c>
      <c r="G1005" s="33">
        <v>5.0823557945945925</v>
      </c>
      <c r="H1005" s="33">
        <v>1.5940993180981433</v>
      </c>
      <c r="I1005" s="34">
        <v>58.410667277804272</v>
      </c>
    </row>
    <row r="1006" spans="4:9" x14ac:dyDescent="0.3">
      <c r="D1006" s="32" t="s">
        <v>1118</v>
      </c>
      <c r="E1006" s="33">
        <v>0.74027575688942848</v>
      </c>
      <c r="F1006" s="33">
        <v>13.131792569790363</v>
      </c>
      <c r="G1006" s="33">
        <v>3.2989299877883846</v>
      </c>
      <c r="H1006" s="33">
        <v>1.0462064680889149</v>
      </c>
      <c r="I1006" s="34">
        <v>43.322417912940821</v>
      </c>
    </row>
    <row r="1007" spans="4:9" x14ac:dyDescent="0.3">
      <c r="D1007" s="32" t="s">
        <v>1119</v>
      </c>
      <c r="E1007" s="33">
        <v>0.18256335410681523</v>
      </c>
      <c r="F1007" s="33">
        <v>5.9002109020159876</v>
      </c>
      <c r="G1007" s="33">
        <v>3.9310285682204555</v>
      </c>
      <c r="H1007" s="33">
        <v>1.1866714461959678</v>
      </c>
      <c r="I1007" s="34">
        <v>50.215787205355412</v>
      </c>
    </row>
    <row r="1008" spans="4:9" x14ac:dyDescent="0.3">
      <c r="D1008" s="32" t="s">
        <v>1120</v>
      </c>
      <c r="E1008" s="33">
        <v>0.48729970749763041</v>
      </c>
      <c r="F1008" s="33">
        <v>8.9286399935483178</v>
      </c>
      <c r="G1008" s="33">
        <v>4.8173896061938226</v>
      </c>
      <c r="H1008" s="33">
        <v>1.4923649062434277</v>
      </c>
      <c r="I1008" s="34">
        <v>53.444349586982867</v>
      </c>
    </row>
    <row r="1009" spans="4:9" x14ac:dyDescent="0.3">
      <c r="D1009" s="32" t="s">
        <v>1121</v>
      </c>
      <c r="E1009" s="33">
        <v>0.46305705050986457</v>
      </c>
      <c r="F1009" s="33">
        <v>8.3364220842389862</v>
      </c>
      <c r="G1009" s="33">
        <v>2.1852409364411112</v>
      </c>
      <c r="H1009" s="33">
        <v>0.70944217839687462</v>
      </c>
      <c r="I1009" s="34">
        <v>33.005766369296182</v>
      </c>
    </row>
    <row r="1010" spans="4:9" x14ac:dyDescent="0.3">
      <c r="D1010" s="32" t="s">
        <v>1122</v>
      </c>
      <c r="E1010" s="33">
        <v>0.48430001253385013</v>
      </c>
      <c r="F1010" s="33">
        <v>11.055108086900372</v>
      </c>
      <c r="G1010" s="33">
        <v>3.8141303178578321</v>
      </c>
      <c r="H1010" s="33">
        <v>1.2330541332217326</v>
      </c>
      <c r="I1010" s="34">
        <v>50.309571576996447</v>
      </c>
    </row>
    <row r="1011" spans="4:9" x14ac:dyDescent="0.3">
      <c r="D1011" s="32" t="s">
        <v>1123</v>
      </c>
      <c r="E1011" s="33">
        <v>5.8891347778993408E-2</v>
      </c>
      <c r="F1011" s="33">
        <v>1.9280715656114136</v>
      </c>
      <c r="G1011" s="33">
        <v>4.002867574829664</v>
      </c>
      <c r="H1011" s="33">
        <v>1.2037156461641181</v>
      </c>
      <c r="I1011" s="34">
        <v>49.517533852304545</v>
      </c>
    </row>
    <row r="1012" spans="4:9" x14ac:dyDescent="0.3">
      <c r="D1012" s="35" t="s">
        <v>1124</v>
      </c>
      <c r="E1012" s="36">
        <v>0.17214984667757327</v>
      </c>
      <c r="F1012" s="36">
        <v>4.2642058415663833</v>
      </c>
      <c r="G1012" s="36">
        <v>1.4768609286218739</v>
      </c>
      <c r="H1012" s="36">
        <v>0.54253288471486416</v>
      </c>
      <c r="I1012" s="37">
        <v>21.70331538180438</v>
      </c>
    </row>
    <row r="1014" spans="4:9" x14ac:dyDescent="0.3">
      <c r="D1014" t="s">
        <v>8</v>
      </c>
      <c r="E1014" t="s">
        <v>9</v>
      </c>
      <c r="F1014" t="s">
        <v>10</v>
      </c>
      <c r="G1014" t="s">
        <v>11</v>
      </c>
      <c r="H1014" t="s">
        <v>12</v>
      </c>
    </row>
  </sheetData>
  <mergeCells count="2">
    <mergeCell ref="C4:J9"/>
    <mergeCell ref="L4:Q9"/>
  </mergeCells>
  <conditionalFormatting sqref="M13:Q17">
    <cfRule type="colorScale" priority="1">
      <colorScale>
        <cfvo type="min"/>
        <cfvo type="percentile" val="50"/>
        <cfvo type="max"/>
        <color rgb="FF5A8AC6"/>
        <color rgb="FFFCFCFF"/>
        <color rgb="FFF8696B"/>
      </colorScale>
    </cfRule>
  </conditionalFormatting>
  <hyperlinks>
    <hyperlink ref="B2" location="Contents!C3" display="Contents" xr:uid="{2F6440EF-3459-420D-A28F-394D8236DB6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CEF8-293C-4D6A-B9BC-28B6A09DAD56}">
  <sheetPr codeName="Sheet29">
    <tabColor rgb="FF92D050"/>
  </sheetPr>
  <dimension ref="B2:BA514"/>
  <sheetViews>
    <sheetView showGridLines="0" showRowColHeaders="0" zoomScale="130" zoomScaleNormal="130" workbookViewId="0">
      <pane xSplit="11" ySplit="11" topLeftCell="L12" activePane="bottomRight" state="frozen"/>
      <selection pane="topRight" activeCell="L1" sqref="L1"/>
      <selection pane="bottomLeft" activeCell="A12" sqref="A12"/>
      <selection pane="bottomRight" activeCell="B2" sqref="B2"/>
    </sheetView>
  </sheetViews>
  <sheetFormatPr defaultRowHeight="14.4" x14ac:dyDescent="0.3"/>
  <cols>
    <col min="1" max="1" width="5.77734375" customWidth="1"/>
    <col min="11" max="12" width="4.77734375" customWidth="1"/>
    <col min="49" max="53" width="0" hidden="1" customWidth="1"/>
  </cols>
  <sheetData>
    <row r="2" spans="2:53" x14ac:dyDescent="0.3">
      <c r="B2" s="91" t="s">
        <v>99</v>
      </c>
    </row>
    <row r="3" spans="2:53" ht="4.95" customHeight="1" thickBot="1" x14ac:dyDescent="0.35">
      <c r="B3" s="10"/>
    </row>
    <row r="4" spans="2:53" ht="14.4" customHeight="1" x14ac:dyDescent="0.3">
      <c r="C4" s="267" t="s">
        <v>2280</v>
      </c>
      <c r="D4" s="268"/>
      <c r="E4" s="268"/>
      <c r="F4" s="268"/>
      <c r="G4" s="268"/>
      <c r="H4" s="268"/>
      <c r="I4" s="269"/>
      <c r="M4" s="267" t="s">
        <v>2281</v>
      </c>
      <c r="N4" s="268"/>
      <c r="O4" s="268"/>
      <c r="P4" s="268"/>
      <c r="Q4" s="269"/>
      <c r="R4" s="13"/>
      <c r="S4" s="267" t="s">
        <v>4105</v>
      </c>
      <c r="T4" s="268"/>
      <c r="U4" s="268"/>
      <c r="V4" s="268"/>
      <c r="W4" s="269"/>
      <c r="Y4" s="267" t="s">
        <v>4106</v>
      </c>
      <c r="Z4" s="268"/>
      <c r="AA4" s="268"/>
      <c r="AB4" s="268"/>
      <c r="AC4" s="269"/>
      <c r="AD4" s="12"/>
      <c r="AE4" s="267" t="s">
        <v>4107</v>
      </c>
      <c r="AF4" s="268"/>
      <c r="AG4" s="268"/>
      <c r="AH4" s="268"/>
      <c r="AI4" s="269"/>
      <c r="AK4" s="267" t="s">
        <v>4108</v>
      </c>
      <c r="AL4" s="268"/>
      <c r="AM4" s="268"/>
      <c r="AN4" s="268"/>
      <c r="AO4" s="269"/>
      <c r="AQ4" s="267" t="s">
        <v>4109</v>
      </c>
      <c r="AR4" s="268"/>
      <c r="AS4" s="268"/>
      <c r="AT4" s="268"/>
      <c r="AU4" s="269"/>
      <c r="AW4" s="267" t="s">
        <v>624</v>
      </c>
      <c r="AX4" s="268"/>
      <c r="AY4" s="268"/>
      <c r="AZ4" s="268"/>
      <c r="BA4" s="269"/>
    </row>
    <row r="5" spans="2:53" ht="14.4" customHeight="1" x14ac:dyDescent="0.3">
      <c r="C5" s="270"/>
      <c r="D5" s="271"/>
      <c r="E5" s="271"/>
      <c r="F5" s="271"/>
      <c r="G5" s="271"/>
      <c r="H5" s="271"/>
      <c r="I5" s="272"/>
      <c r="M5" s="270"/>
      <c r="N5" s="271"/>
      <c r="O5" s="271"/>
      <c r="P5" s="271"/>
      <c r="Q5" s="272"/>
      <c r="R5" s="13"/>
      <c r="S5" s="270"/>
      <c r="T5" s="271"/>
      <c r="U5" s="271"/>
      <c r="V5" s="271"/>
      <c r="W5" s="272"/>
      <c r="Y5" s="270"/>
      <c r="Z5" s="271"/>
      <c r="AA5" s="271"/>
      <c r="AB5" s="271"/>
      <c r="AC5" s="272"/>
      <c r="AD5" s="12"/>
      <c r="AE5" s="270"/>
      <c r="AF5" s="271"/>
      <c r="AG5" s="271"/>
      <c r="AH5" s="271"/>
      <c r="AI5" s="272"/>
      <c r="AK5" s="270"/>
      <c r="AL5" s="271"/>
      <c r="AM5" s="271"/>
      <c r="AN5" s="271"/>
      <c r="AO5" s="272"/>
      <c r="AQ5" s="270"/>
      <c r="AR5" s="271"/>
      <c r="AS5" s="271"/>
      <c r="AT5" s="271"/>
      <c r="AU5" s="272"/>
      <c r="AW5" s="270"/>
      <c r="AX5" s="271"/>
      <c r="AY5" s="271"/>
      <c r="AZ5" s="271"/>
      <c r="BA5" s="272"/>
    </row>
    <row r="6" spans="2:53" ht="14.4" customHeight="1" x14ac:dyDescent="0.3">
      <c r="C6" s="270"/>
      <c r="D6" s="271"/>
      <c r="E6" s="271"/>
      <c r="F6" s="271"/>
      <c r="G6" s="271"/>
      <c r="H6" s="271"/>
      <c r="I6" s="272"/>
      <c r="M6" s="270"/>
      <c r="N6" s="271"/>
      <c r="O6" s="271"/>
      <c r="P6" s="271"/>
      <c r="Q6" s="272"/>
      <c r="R6" s="13"/>
      <c r="S6" s="270"/>
      <c r="T6" s="271"/>
      <c r="U6" s="271"/>
      <c r="V6" s="271"/>
      <c r="W6" s="272"/>
      <c r="Y6" s="270"/>
      <c r="Z6" s="271"/>
      <c r="AA6" s="271"/>
      <c r="AB6" s="271"/>
      <c r="AC6" s="272"/>
      <c r="AD6" s="12"/>
      <c r="AE6" s="270"/>
      <c r="AF6" s="271"/>
      <c r="AG6" s="271"/>
      <c r="AH6" s="271"/>
      <c r="AI6" s="272"/>
      <c r="AK6" s="270"/>
      <c r="AL6" s="271"/>
      <c r="AM6" s="271"/>
      <c r="AN6" s="271"/>
      <c r="AO6" s="272"/>
      <c r="AQ6" s="270"/>
      <c r="AR6" s="271"/>
      <c r="AS6" s="271"/>
      <c r="AT6" s="271"/>
      <c r="AU6" s="272"/>
      <c r="AW6" s="270"/>
      <c r="AX6" s="271"/>
      <c r="AY6" s="271"/>
      <c r="AZ6" s="271"/>
      <c r="BA6" s="272"/>
    </row>
    <row r="7" spans="2:53" ht="14.4" customHeight="1" x14ac:dyDescent="0.3">
      <c r="C7" s="270"/>
      <c r="D7" s="271"/>
      <c r="E7" s="271"/>
      <c r="F7" s="271"/>
      <c r="G7" s="271"/>
      <c r="H7" s="271"/>
      <c r="I7" s="272"/>
      <c r="M7" s="270"/>
      <c r="N7" s="271"/>
      <c r="O7" s="271"/>
      <c r="P7" s="271"/>
      <c r="Q7" s="272"/>
      <c r="R7" s="13"/>
      <c r="S7" s="270"/>
      <c r="T7" s="271"/>
      <c r="U7" s="271"/>
      <c r="V7" s="271"/>
      <c r="W7" s="272"/>
      <c r="Y7" s="270"/>
      <c r="Z7" s="271"/>
      <c r="AA7" s="271"/>
      <c r="AB7" s="271"/>
      <c r="AC7" s="272"/>
      <c r="AD7" s="12"/>
      <c r="AE7" s="270"/>
      <c r="AF7" s="271"/>
      <c r="AG7" s="271"/>
      <c r="AH7" s="271"/>
      <c r="AI7" s="272"/>
      <c r="AK7" s="270"/>
      <c r="AL7" s="271"/>
      <c r="AM7" s="271"/>
      <c r="AN7" s="271"/>
      <c r="AO7" s="272"/>
      <c r="AQ7" s="270"/>
      <c r="AR7" s="271"/>
      <c r="AS7" s="271"/>
      <c r="AT7" s="271"/>
      <c r="AU7" s="272"/>
      <c r="AW7" s="270"/>
      <c r="AX7" s="271"/>
      <c r="AY7" s="271"/>
      <c r="AZ7" s="271"/>
      <c r="BA7" s="272"/>
    </row>
    <row r="8" spans="2:53" ht="14.4" customHeight="1" x14ac:dyDescent="0.3">
      <c r="C8" s="270"/>
      <c r="D8" s="271"/>
      <c r="E8" s="271"/>
      <c r="F8" s="271"/>
      <c r="G8" s="271"/>
      <c r="H8" s="271"/>
      <c r="I8" s="272"/>
      <c r="M8" s="270"/>
      <c r="N8" s="271"/>
      <c r="O8" s="271"/>
      <c r="P8" s="271"/>
      <c r="Q8" s="272"/>
      <c r="R8" s="13"/>
      <c r="S8" s="270"/>
      <c r="T8" s="271"/>
      <c r="U8" s="271"/>
      <c r="V8" s="271"/>
      <c r="W8" s="272"/>
      <c r="Y8" s="270"/>
      <c r="Z8" s="271"/>
      <c r="AA8" s="271"/>
      <c r="AB8" s="271"/>
      <c r="AC8" s="272"/>
      <c r="AD8" s="12"/>
      <c r="AE8" s="270"/>
      <c r="AF8" s="271"/>
      <c r="AG8" s="271"/>
      <c r="AH8" s="271"/>
      <c r="AI8" s="272"/>
      <c r="AK8" s="270"/>
      <c r="AL8" s="271"/>
      <c r="AM8" s="271"/>
      <c r="AN8" s="271"/>
      <c r="AO8" s="272"/>
      <c r="AQ8" s="270"/>
      <c r="AR8" s="271"/>
      <c r="AS8" s="271"/>
      <c r="AT8" s="271"/>
      <c r="AU8" s="272"/>
      <c r="AW8" s="270"/>
      <c r="AX8" s="271"/>
      <c r="AY8" s="271"/>
      <c r="AZ8" s="271"/>
      <c r="BA8" s="272"/>
    </row>
    <row r="9" spans="2:53" ht="15" customHeight="1" thickBot="1" x14ac:dyDescent="0.35">
      <c r="C9" s="273"/>
      <c r="D9" s="274"/>
      <c r="E9" s="274"/>
      <c r="F9" s="274"/>
      <c r="G9" s="274"/>
      <c r="H9" s="274"/>
      <c r="I9" s="275"/>
      <c r="M9" s="273"/>
      <c r="N9" s="274"/>
      <c r="O9" s="274"/>
      <c r="P9" s="274"/>
      <c r="Q9" s="275"/>
      <c r="R9" s="13"/>
      <c r="S9" s="270"/>
      <c r="T9" s="271"/>
      <c r="U9" s="271"/>
      <c r="V9" s="271"/>
      <c r="W9" s="272"/>
      <c r="Y9" s="270"/>
      <c r="Z9" s="271"/>
      <c r="AA9" s="271"/>
      <c r="AB9" s="271"/>
      <c r="AC9" s="272"/>
      <c r="AD9" s="12"/>
      <c r="AE9" s="270"/>
      <c r="AF9" s="271"/>
      <c r="AG9" s="271"/>
      <c r="AH9" s="271"/>
      <c r="AI9" s="272"/>
      <c r="AK9" s="270"/>
      <c r="AL9" s="271"/>
      <c r="AM9" s="271"/>
      <c r="AN9" s="271"/>
      <c r="AO9" s="272"/>
      <c r="AQ9" s="270"/>
      <c r="AR9" s="271"/>
      <c r="AS9" s="271"/>
      <c r="AT9" s="271"/>
      <c r="AU9" s="272"/>
      <c r="AW9" s="270"/>
      <c r="AX9" s="271"/>
      <c r="AY9" s="271"/>
      <c r="AZ9" s="271"/>
      <c r="BA9" s="272"/>
    </row>
    <row r="10" spans="2:53" ht="16.2" thickBot="1" x14ac:dyDescent="0.35">
      <c r="S10" s="273"/>
      <c r="T10" s="274"/>
      <c r="U10" s="274"/>
      <c r="V10" s="274"/>
      <c r="W10" s="275"/>
      <c r="Y10" s="273"/>
      <c r="Z10" s="274"/>
      <c r="AA10" s="274"/>
      <c r="AB10" s="274"/>
      <c r="AC10" s="275"/>
      <c r="AD10" s="12"/>
      <c r="AE10" s="273"/>
      <c r="AF10" s="274"/>
      <c r="AG10" s="274"/>
      <c r="AH10" s="274"/>
      <c r="AI10" s="275"/>
      <c r="AK10" s="273"/>
      <c r="AL10" s="274"/>
      <c r="AM10" s="274"/>
      <c r="AN10" s="274"/>
      <c r="AO10" s="275"/>
      <c r="AQ10" s="273"/>
      <c r="AR10" s="274"/>
      <c r="AS10" s="274"/>
      <c r="AT10" s="274"/>
      <c r="AU10" s="275"/>
      <c r="AW10" s="273"/>
      <c r="AX10" s="274"/>
      <c r="AY10" s="274"/>
      <c r="AZ10" s="274"/>
      <c r="BA10" s="275"/>
    </row>
    <row r="11" spans="2:53" ht="7.2" customHeight="1" x14ac:dyDescent="0.3">
      <c r="S11" s="12"/>
      <c r="T11" s="12"/>
      <c r="U11" s="12"/>
      <c r="V11" s="12"/>
      <c r="W11" s="12"/>
      <c r="Y11" s="12"/>
      <c r="Z11" s="12"/>
      <c r="AA11" s="12"/>
      <c r="AB11" s="12"/>
      <c r="AC11" s="12"/>
      <c r="AD11" s="12"/>
      <c r="AE11" s="12"/>
      <c r="AF11" s="12"/>
      <c r="AG11" s="12"/>
      <c r="AH11" s="12"/>
      <c r="AI11" s="12"/>
      <c r="AK11" s="12"/>
      <c r="AL11" s="12"/>
      <c r="AM11" s="12"/>
      <c r="AN11" s="12"/>
      <c r="AO11" s="12"/>
      <c r="AQ11" s="12"/>
      <c r="AR11" s="12"/>
      <c r="AS11" s="12"/>
      <c r="AT11" s="12"/>
      <c r="AU11" s="12"/>
      <c r="AW11" s="12"/>
      <c r="AX11" s="12"/>
      <c r="AY11" s="12"/>
      <c r="AZ11" s="12"/>
      <c r="BA11" s="12"/>
    </row>
    <row r="12" spans="2:53" ht="7.2" customHeight="1" x14ac:dyDescent="0.3">
      <c r="S12" s="12"/>
      <c r="T12" s="12"/>
      <c r="U12" s="12"/>
      <c r="V12" s="12"/>
      <c r="W12" s="12"/>
      <c r="Y12" s="12"/>
      <c r="Z12" s="12"/>
      <c r="AA12" s="12"/>
      <c r="AB12" s="12"/>
      <c r="AC12" s="12"/>
      <c r="AD12" s="12"/>
      <c r="AE12" s="12"/>
      <c r="AF12" s="12"/>
      <c r="AG12" s="12"/>
      <c r="AH12" s="12"/>
      <c r="AI12" s="12"/>
      <c r="AK12" s="12"/>
      <c r="AL12" s="12"/>
      <c r="AM12" s="12"/>
      <c r="AN12" s="12"/>
      <c r="AO12" s="12"/>
      <c r="AQ12" s="12"/>
      <c r="AR12" s="12"/>
      <c r="AS12" s="12"/>
      <c r="AT12" s="12"/>
      <c r="AU12" s="12"/>
      <c r="AW12" s="12"/>
      <c r="AX12" s="12"/>
      <c r="AY12" s="12"/>
      <c r="AZ12" s="12"/>
      <c r="BA12" s="12"/>
    </row>
    <row r="13" spans="2:53" x14ac:dyDescent="0.3">
      <c r="C13" s="21" t="s">
        <v>82</v>
      </c>
      <c r="D13" s="11">
        <v>14</v>
      </c>
      <c r="E13" s="11">
        <v>30</v>
      </c>
      <c r="F13" s="11">
        <v>28</v>
      </c>
      <c r="G13" s="11">
        <v>14</v>
      </c>
      <c r="H13" s="11">
        <v>50</v>
      </c>
      <c r="I13" s="11">
        <v>29</v>
      </c>
      <c r="J13" s="4">
        <v>-7</v>
      </c>
      <c r="M13" s="20" t="s">
        <v>527</v>
      </c>
      <c r="T13" s="26" t="s">
        <v>527</v>
      </c>
      <c r="V13" s="26" t="s">
        <v>527</v>
      </c>
      <c r="Y13" s="26" t="s">
        <v>528</v>
      </c>
      <c r="AA13" s="26" t="s">
        <v>529</v>
      </c>
      <c r="AC13" s="26" t="s">
        <v>530</v>
      </c>
      <c r="AE13" s="20" t="s">
        <v>531</v>
      </c>
      <c r="AH13" s="20" t="s">
        <v>532</v>
      </c>
      <c r="AK13" s="20" t="s">
        <v>533</v>
      </c>
      <c r="AN13" s="20" t="s">
        <v>534</v>
      </c>
      <c r="AQ13" s="20" t="s">
        <v>79</v>
      </c>
      <c r="AS13" s="20" t="s">
        <v>623</v>
      </c>
      <c r="AU13" s="20" t="s">
        <v>622</v>
      </c>
    </row>
    <row r="14" spans="2:53" x14ac:dyDescent="0.3">
      <c r="C14" s="22" t="s">
        <v>0</v>
      </c>
      <c r="D14" s="23" t="s">
        <v>1</v>
      </c>
      <c r="E14" s="23" t="s">
        <v>2</v>
      </c>
      <c r="F14" s="23" t="s">
        <v>3</v>
      </c>
      <c r="G14" s="23" t="s">
        <v>4</v>
      </c>
      <c r="H14" s="23" t="s">
        <v>5</v>
      </c>
      <c r="I14" s="23" t="s">
        <v>6</v>
      </c>
      <c r="J14" s="24" t="s">
        <v>7</v>
      </c>
      <c r="M14" s="14" cm="1">
        <f t="array" aca="1" ref="M14:M513" ca="1">SCORING(C15:J514)</f>
        <v>34.97</v>
      </c>
      <c r="T14" s="25" cm="1">
        <f t="array" aca="1" ref="T14:T513" ca="1">SCORING(C15:J514,D13:J13)</f>
        <v>30.42</v>
      </c>
      <c r="V14" s="25" cm="1">
        <f t="array" aca="1" ref="V14:V513" ca="1">SCORING(C15:J514,{14,30,28,14,50,29,-7})</f>
        <v>30.42</v>
      </c>
      <c r="Y14" s="14" cm="1">
        <f t="array" aca="1" ref="Y14:Y513" ca="1">SCORING(C15:J514,D13:J13,4)</f>
        <v>30.42</v>
      </c>
      <c r="AA14" s="14" cm="1">
        <f t="array" aca="1" ref="AA14:AA513" ca="1">SCORING(C15:J514,D13:J13,2.5)</f>
        <v>30.28</v>
      </c>
      <c r="AC14" s="14" cm="1">
        <f t="array" aca="1" ref="AC14:AC513" ca="1">SCORING(C15:J514,D13:J13,1)</f>
        <v>22.52</v>
      </c>
      <c r="AE14" s="27" t="str" cm="1">
        <f t="array" aca="1" ref="AE14:AF513" ca="1">SCORING(C15:J514,D13:J13,,"Both")</f>
        <v>Item_1</v>
      </c>
      <c r="AF14" s="5">
        <f ca="1"/>
        <v>30.42</v>
      </c>
      <c r="AH14" s="14" t="str" cm="1">
        <f t="array" aca="1" ref="AH14:AH513" ca="1">SCORING(C15:J514,D13:J13,,"Items")</f>
        <v>Item_1</v>
      </c>
      <c r="AJ14" s="1"/>
      <c r="AK14" s="27" t="str" cm="1">
        <f t="array" aca="1" ref="AK14:AL513" ca="1">SCORING(C15:J514,D13:J13,,"Both",1)</f>
        <v>Item_163</v>
      </c>
      <c r="AL14" s="5">
        <f ca="1"/>
        <v>123</v>
      </c>
      <c r="AN14" s="14" t="str" cm="1">
        <f t="array" aca="1" ref="AN14:AN513" ca="1">SCORING(C15:J514,D13:J13,,"Items",-1)</f>
        <v>Item_62</v>
      </c>
      <c r="AQ14" s="28" t="str" cm="1">
        <f t="array" aca="1" ref="AQ14:AR14" ca="1">SCORING(C15:J514,D13:J13,,"Both",1,1)</f>
        <v>Item_163</v>
      </c>
      <c r="AR14" s="4">
        <f ca="1"/>
        <v>123</v>
      </c>
      <c r="AS14" s="27" t="str" cm="1">
        <f t="array" aca="1" ref="AS14:AT18" ca="1">SCORING(C15:J514,D13:J13,,"Both",-1,5)</f>
        <v>Item_62</v>
      </c>
      <c r="AT14" s="5">
        <f ca="1"/>
        <v>-35.06</v>
      </c>
      <c r="AU14" s="14" t="str" cm="1">
        <f t="array" aca="1" ref="AU14:AU23" ca="1">SCORING(C15:J514,D13:J13,,"Items",1,10)</f>
        <v>Item_163</v>
      </c>
    </row>
    <row r="15" spans="2:53" ht="14.4" customHeight="1" x14ac:dyDescent="0.3">
      <c r="C15" s="17" t="s">
        <v>106</v>
      </c>
      <c r="D15" s="15">
        <v>-2.78</v>
      </c>
      <c r="E15" s="15">
        <v>2.56</v>
      </c>
      <c r="F15" s="15">
        <v>4.38</v>
      </c>
      <c r="G15" s="15">
        <v>4.7300000000000004</v>
      </c>
      <c r="H15" s="15">
        <v>5.67</v>
      </c>
      <c r="I15" s="15">
        <v>5.2</v>
      </c>
      <c r="J15" s="5">
        <v>2.91</v>
      </c>
      <c r="M15" s="18">
        <f ca="1"/>
        <v>32.869999999999997</v>
      </c>
      <c r="O15" s="276" t="s">
        <v>2279</v>
      </c>
      <c r="P15" s="277"/>
      <c r="Q15" s="278"/>
      <c r="T15" s="18">
        <f ca="1"/>
        <v>47.57</v>
      </c>
      <c r="V15" s="18">
        <f ca="1"/>
        <v>47.57</v>
      </c>
      <c r="Y15" s="18">
        <f ca="1"/>
        <v>47.57</v>
      </c>
      <c r="AA15" s="18">
        <f ca="1"/>
        <v>47.59</v>
      </c>
      <c r="AC15" s="18">
        <f ca="1"/>
        <v>46.84</v>
      </c>
      <c r="AE15" s="7" t="str">
        <f ca="1"/>
        <v>Item_2</v>
      </c>
      <c r="AF15" s="8">
        <f ca="1"/>
        <v>47.57</v>
      </c>
      <c r="AH15" s="18" t="str">
        <f ca="1"/>
        <v>Item_2</v>
      </c>
      <c r="AK15" s="7" t="str">
        <f ca="1"/>
        <v>Item_38</v>
      </c>
      <c r="AL15" s="8">
        <f ca="1"/>
        <v>117.25</v>
      </c>
      <c r="AN15" s="18" t="str">
        <f ca="1"/>
        <v>Item_215</v>
      </c>
      <c r="AS15" s="7" t="str">
        <f ca="1"/>
        <v>Item_215</v>
      </c>
      <c r="AT15" s="8">
        <f ca="1"/>
        <v>-32.270000000000003</v>
      </c>
      <c r="AU15" s="18" t="str">
        <f ca="1"/>
        <v>Item_38</v>
      </c>
    </row>
    <row r="16" spans="2:53" ht="14.4" customHeight="1" x14ac:dyDescent="0.3">
      <c r="C16" s="18" t="s">
        <v>107</v>
      </c>
      <c r="D16">
        <v>-0.84</v>
      </c>
      <c r="E16">
        <v>2.68</v>
      </c>
      <c r="F16">
        <v>6.9</v>
      </c>
      <c r="G16">
        <v>-2.81</v>
      </c>
      <c r="H16">
        <v>7.01</v>
      </c>
      <c r="I16">
        <v>4.93</v>
      </c>
      <c r="J16" s="8">
        <v>-0.41</v>
      </c>
      <c r="M16" s="18">
        <f ca="1"/>
        <v>60.36</v>
      </c>
      <c r="O16" s="279"/>
      <c r="P16" s="271"/>
      <c r="Q16" s="280"/>
      <c r="T16" s="18">
        <f ca="1"/>
        <v>72.56</v>
      </c>
      <c r="V16" s="18">
        <f ca="1"/>
        <v>72.56</v>
      </c>
      <c r="Y16" s="18">
        <f ca="1"/>
        <v>72.56</v>
      </c>
      <c r="AA16" s="18">
        <f ca="1"/>
        <v>72.8</v>
      </c>
      <c r="AC16" s="18">
        <f ca="1"/>
        <v>46.49</v>
      </c>
      <c r="AE16" s="7" t="str">
        <f ca="1"/>
        <v>Item_3</v>
      </c>
      <c r="AF16" s="8">
        <f ca="1"/>
        <v>72.56</v>
      </c>
      <c r="AH16" s="18" t="str">
        <f ca="1"/>
        <v>Item_3</v>
      </c>
      <c r="AK16" s="7" t="str">
        <f ca="1"/>
        <v>Item_285</v>
      </c>
      <c r="AL16" s="8">
        <f ca="1"/>
        <v>114.41</v>
      </c>
      <c r="AN16" s="18" t="str">
        <f ca="1"/>
        <v>Item_66</v>
      </c>
      <c r="AS16" s="7" t="str">
        <f ca="1"/>
        <v>Item_66</v>
      </c>
      <c r="AT16" s="8">
        <f ca="1"/>
        <v>-30.49</v>
      </c>
      <c r="AU16" s="18" t="str">
        <f ca="1"/>
        <v>Item_285</v>
      </c>
    </row>
    <row r="17" spans="3:47" ht="14.4" customHeight="1" x14ac:dyDescent="0.3">
      <c r="C17" s="18" t="s">
        <v>108</v>
      </c>
      <c r="D17">
        <v>-6.17</v>
      </c>
      <c r="E17">
        <v>1.02</v>
      </c>
      <c r="F17">
        <v>1.87</v>
      </c>
      <c r="G17">
        <v>-0.93</v>
      </c>
      <c r="H17">
        <v>10.85</v>
      </c>
      <c r="I17">
        <v>11.2</v>
      </c>
      <c r="J17" s="8">
        <v>6.35</v>
      </c>
      <c r="M17" s="18">
        <f ca="1"/>
        <v>6.13</v>
      </c>
      <c r="O17" s="279"/>
      <c r="P17" s="271"/>
      <c r="Q17" s="280"/>
      <c r="T17" s="18">
        <f ca="1"/>
        <v>17.170000000000002</v>
      </c>
      <c r="V17" s="18">
        <f ca="1"/>
        <v>17.170000000000002</v>
      </c>
      <c r="Y17" s="18">
        <f ca="1"/>
        <v>17.170000000000002</v>
      </c>
      <c r="AA17" s="18">
        <f ca="1"/>
        <v>16.920000000000002</v>
      </c>
      <c r="AC17" s="18">
        <f ca="1"/>
        <v>17.82</v>
      </c>
      <c r="AE17" s="7" t="str">
        <f ca="1"/>
        <v>Item_4</v>
      </c>
      <c r="AF17" s="8">
        <f ca="1"/>
        <v>17.170000000000002</v>
      </c>
      <c r="AH17" s="18" t="str">
        <f ca="1"/>
        <v>Item_4</v>
      </c>
      <c r="AK17" s="7" t="str">
        <f ca="1"/>
        <v>Item_224</v>
      </c>
      <c r="AL17" s="8">
        <f ca="1"/>
        <v>114.34</v>
      </c>
      <c r="AN17" s="18" t="str">
        <f ca="1"/>
        <v>Item_308</v>
      </c>
      <c r="AS17" s="7" t="str">
        <f ca="1"/>
        <v>Item_308</v>
      </c>
      <c r="AT17" s="8">
        <f ca="1"/>
        <v>-29.65</v>
      </c>
      <c r="AU17" s="18" t="str">
        <f ca="1"/>
        <v>Item_224</v>
      </c>
    </row>
    <row r="18" spans="3:47" ht="14.4" customHeight="1" x14ac:dyDescent="0.3">
      <c r="C18" s="18" t="s">
        <v>109</v>
      </c>
      <c r="D18">
        <v>2.41</v>
      </c>
      <c r="E18">
        <v>3.2</v>
      </c>
      <c r="F18">
        <v>0.34</v>
      </c>
      <c r="G18">
        <v>-10.25</v>
      </c>
      <c r="H18">
        <v>5.0199999999999996</v>
      </c>
      <c r="I18">
        <v>5.34</v>
      </c>
      <c r="J18" s="8">
        <v>-1.01</v>
      </c>
      <c r="M18" s="18">
        <f ca="1"/>
        <v>80.790000000000006</v>
      </c>
      <c r="O18" s="279"/>
      <c r="P18" s="271"/>
      <c r="Q18" s="280"/>
      <c r="T18" s="18">
        <f ca="1"/>
        <v>71.819999999999993</v>
      </c>
      <c r="V18" s="18">
        <f ca="1"/>
        <v>71.819999999999993</v>
      </c>
      <c r="Y18" s="18">
        <f ca="1"/>
        <v>71.819999999999993</v>
      </c>
      <c r="AA18" s="18">
        <f ca="1"/>
        <v>72.06</v>
      </c>
      <c r="AC18" s="18">
        <f ca="1"/>
        <v>63.65</v>
      </c>
      <c r="AE18" s="7" t="str">
        <f ca="1"/>
        <v>Item_5</v>
      </c>
      <c r="AF18" s="8">
        <f ca="1"/>
        <v>71.819999999999993</v>
      </c>
      <c r="AH18" s="18" t="str">
        <f ca="1"/>
        <v>Item_5</v>
      </c>
      <c r="AJ18" s="1"/>
      <c r="AK18" s="7" t="str">
        <f ca="1"/>
        <v>Item_74</v>
      </c>
      <c r="AL18" s="8">
        <f ca="1"/>
        <v>112.55</v>
      </c>
      <c r="AN18" s="18" t="str">
        <f ca="1"/>
        <v>Item_31</v>
      </c>
      <c r="AS18" s="9" t="str">
        <f ca="1"/>
        <v>Item_31</v>
      </c>
      <c r="AT18" s="6">
        <f ca="1"/>
        <v>-28.02</v>
      </c>
      <c r="AU18" s="18" t="str">
        <f ca="1"/>
        <v>Item_74</v>
      </c>
    </row>
    <row r="19" spans="3:47" ht="14.4" customHeight="1" x14ac:dyDescent="0.3">
      <c r="C19" s="18" t="s">
        <v>110</v>
      </c>
      <c r="D19">
        <v>3.11</v>
      </c>
      <c r="E19">
        <v>3.37</v>
      </c>
      <c r="F19">
        <v>3.19</v>
      </c>
      <c r="G19">
        <v>2.9</v>
      </c>
      <c r="H19">
        <v>6.19</v>
      </c>
      <c r="I19">
        <v>13.28</v>
      </c>
      <c r="J19" s="8">
        <v>2.93</v>
      </c>
      <c r="M19" s="18">
        <f ca="1"/>
        <v>34.54</v>
      </c>
      <c r="O19" s="279"/>
      <c r="P19" s="271"/>
      <c r="Q19" s="280"/>
      <c r="T19" s="18">
        <f ca="1"/>
        <v>36.43</v>
      </c>
      <c r="V19" s="18">
        <f ca="1"/>
        <v>36.43</v>
      </c>
      <c r="Y19" s="18">
        <f ca="1"/>
        <v>36.43</v>
      </c>
      <c r="AA19" s="18">
        <f ca="1"/>
        <v>36.35</v>
      </c>
      <c r="AC19" s="18">
        <f ca="1"/>
        <v>44.87</v>
      </c>
      <c r="AE19" s="7" t="str">
        <f ca="1"/>
        <v>Item_6</v>
      </c>
      <c r="AF19" s="8">
        <f ca="1"/>
        <v>36.43</v>
      </c>
      <c r="AH19" s="18" t="str">
        <f ca="1"/>
        <v>Item_6</v>
      </c>
      <c r="AK19" s="7" t="str">
        <f ca="1"/>
        <v>Item_301</v>
      </c>
      <c r="AL19" s="8">
        <f ca="1"/>
        <v>112.02</v>
      </c>
      <c r="AN19" s="18" t="str">
        <f ca="1"/>
        <v>Item_238</v>
      </c>
      <c r="AU19" s="18" t="str">
        <f ca="1"/>
        <v>Item_301</v>
      </c>
    </row>
    <row r="20" spans="3:47" ht="14.4" customHeight="1" x14ac:dyDescent="0.3">
      <c r="C20" s="18" t="s">
        <v>111</v>
      </c>
      <c r="D20">
        <v>-2.2599999999999998</v>
      </c>
      <c r="E20">
        <v>-0.97</v>
      </c>
      <c r="F20">
        <v>8.68</v>
      </c>
      <c r="G20">
        <v>2.0699999999999998</v>
      </c>
      <c r="H20">
        <v>6.05</v>
      </c>
      <c r="I20">
        <v>8.3800000000000008</v>
      </c>
      <c r="J20" s="8">
        <v>1.53</v>
      </c>
      <c r="M20" s="18">
        <f ca="1"/>
        <v>53.66</v>
      </c>
      <c r="O20" s="279"/>
      <c r="P20" s="271"/>
      <c r="Q20" s="280"/>
      <c r="T20" s="18">
        <f ca="1"/>
        <v>52.53</v>
      </c>
      <c r="V20" s="18">
        <f ca="1"/>
        <v>52.53</v>
      </c>
      <c r="Y20" s="18">
        <f ca="1"/>
        <v>52.53</v>
      </c>
      <c r="AA20" s="18">
        <f ca="1"/>
        <v>52.59</v>
      </c>
      <c r="AC20" s="18">
        <f ca="1"/>
        <v>65.48</v>
      </c>
      <c r="AE20" s="7" t="str">
        <f ca="1"/>
        <v>Item_7</v>
      </c>
      <c r="AF20" s="8">
        <f ca="1"/>
        <v>52.53</v>
      </c>
      <c r="AH20" s="18" t="str">
        <f ca="1"/>
        <v>Item_7</v>
      </c>
      <c r="AK20" s="7" t="str">
        <f ca="1"/>
        <v>Item_129</v>
      </c>
      <c r="AL20" s="8">
        <f ca="1"/>
        <v>108.07</v>
      </c>
      <c r="AN20" s="18" t="str">
        <f ca="1"/>
        <v>Item_109</v>
      </c>
      <c r="AU20" s="18" t="str">
        <f ca="1"/>
        <v>Item_129</v>
      </c>
    </row>
    <row r="21" spans="3:47" ht="14.4" customHeight="1" x14ac:dyDescent="0.3">
      <c r="C21" s="18" t="s">
        <v>112</v>
      </c>
      <c r="D21">
        <v>-11.01</v>
      </c>
      <c r="E21">
        <v>2.85</v>
      </c>
      <c r="F21">
        <v>10.44</v>
      </c>
      <c r="G21">
        <v>9.08</v>
      </c>
      <c r="H21">
        <v>8.2899999999999991</v>
      </c>
      <c r="I21">
        <v>3.13</v>
      </c>
      <c r="J21" s="8">
        <v>7.04</v>
      </c>
      <c r="M21" s="18">
        <f ca="1"/>
        <v>51.43</v>
      </c>
      <c r="O21" s="279"/>
      <c r="P21" s="271"/>
      <c r="Q21" s="280"/>
      <c r="T21" s="18">
        <f ca="1"/>
        <v>74.209999999999994</v>
      </c>
      <c r="V21" s="18">
        <f ca="1"/>
        <v>74.209999999999994</v>
      </c>
      <c r="Y21" s="18">
        <f ca="1"/>
        <v>74.209999999999994</v>
      </c>
      <c r="AA21" s="18">
        <f ca="1"/>
        <v>74.47</v>
      </c>
      <c r="AC21" s="18">
        <f ca="1"/>
        <v>81.510000000000005</v>
      </c>
      <c r="AE21" s="7" t="str">
        <f ca="1"/>
        <v>Item_8</v>
      </c>
      <c r="AF21" s="8">
        <f ca="1"/>
        <v>74.209999999999994</v>
      </c>
      <c r="AH21" s="18" t="str">
        <f ca="1"/>
        <v>Item_8</v>
      </c>
      <c r="AK21" s="7" t="str">
        <f ca="1"/>
        <v>Item_328</v>
      </c>
      <c r="AL21" s="8">
        <f ca="1"/>
        <v>107.66</v>
      </c>
      <c r="AN21" s="18" t="str">
        <f ca="1"/>
        <v>Item_226</v>
      </c>
      <c r="AU21" s="18" t="str">
        <f ca="1"/>
        <v>Item_328</v>
      </c>
    </row>
    <row r="22" spans="3:47" ht="14.4" customHeight="1" x14ac:dyDescent="0.3">
      <c r="C22" s="18" t="s">
        <v>113</v>
      </c>
      <c r="D22">
        <v>0.35</v>
      </c>
      <c r="E22">
        <v>3.25</v>
      </c>
      <c r="F22">
        <v>5.12</v>
      </c>
      <c r="G22">
        <v>2.78</v>
      </c>
      <c r="H22">
        <v>7.67</v>
      </c>
      <c r="I22">
        <v>8.93</v>
      </c>
      <c r="J22" s="8">
        <v>-3.69</v>
      </c>
      <c r="M22" s="18">
        <f ca="1"/>
        <v>76.400000000000006</v>
      </c>
      <c r="O22" s="279"/>
      <c r="P22" s="271"/>
      <c r="Q22" s="280"/>
      <c r="T22" s="18">
        <f ca="1"/>
        <v>74.83</v>
      </c>
      <c r="V22" s="18">
        <f ca="1"/>
        <v>74.83</v>
      </c>
      <c r="Y22" s="18">
        <f ca="1"/>
        <v>74.83</v>
      </c>
      <c r="AA22" s="18">
        <f ca="1"/>
        <v>75.09</v>
      </c>
      <c r="AC22" s="18">
        <f ca="1"/>
        <v>51.86</v>
      </c>
      <c r="AE22" s="7" t="str">
        <f ca="1"/>
        <v>Item_9</v>
      </c>
      <c r="AF22" s="8">
        <f ca="1"/>
        <v>74.83</v>
      </c>
      <c r="AH22" s="18" t="str">
        <f ca="1"/>
        <v>Item_9</v>
      </c>
      <c r="AK22" s="7" t="str">
        <f ca="1"/>
        <v>Item_463</v>
      </c>
      <c r="AL22" s="8">
        <f ca="1"/>
        <v>107.15</v>
      </c>
      <c r="AN22" s="18" t="str">
        <f ca="1"/>
        <v>Item_407</v>
      </c>
      <c r="AU22" s="18" t="str">
        <f ca="1"/>
        <v>Item_463</v>
      </c>
    </row>
    <row r="23" spans="3:47" ht="14.4" customHeight="1" x14ac:dyDescent="0.3">
      <c r="C23" s="18" t="s">
        <v>114</v>
      </c>
      <c r="D23">
        <v>-5.59</v>
      </c>
      <c r="E23">
        <v>7.07</v>
      </c>
      <c r="F23">
        <v>15.74</v>
      </c>
      <c r="G23">
        <v>2.08</v>
      </c>
      <c r="H23">
        <v>4.75</v>
      </c>
      <c r="I23">
        <v>6.7</v>
      </c>
      <c r="J23" s="8">
        <v>2.8</v>
      </c>
      <c r="M23" s="18">
        <f ca="1"/>
        <v>106.06</v>
      </c>
      <c r="O23" s="279"/>
      <c r="P23" s="271"/>
      <c r="Q23" s="280"/>
      <c r="T23" s="18">
        <f ca="1"/>
        <v>85.09</v>
      </c>
      <c r="V23" s="18">
        <f ca="1"/>
        <v>85.09</v>
      </c>
      <c r="Y23" s="18">
        <f ca="1"/>
        <v>85.09</v>
      </c>
      <c r="AA23" s="18">
        <f ca="1"/>
        <v>85.45</v>
      </c>
      <c r="AC23" s="18">
        <f ca="1"/>
        <v>86.93</v>
      </c>
      <c r="AE23" s="7" t="str">
        <f ca="1"/>
        <v>Item_10</v>
      </c>
      <c r="AF23" s="8">
        <f ca="1"/>
        <v>85.09</v>
      </c>
      <c r="AH23" s="18" t="str">
        <f ca="1"/>
        <v>Item_10</v>
      </c>
      <c r="AK23" s="7" t="str">
        <f ca="1"/>
        <v>Item_418</v>
      </c>
      <c r="AL23" s="8">
        <f ca="1"/>
        <v>106.07</v>
      </c>
      <c r="AN23" s="18" t="str">
        <f ca="1"/>
        <v>Item_242</v>
      </c>
      <c r="AU23" s="19" t="str">
        <f ca="1"/>
        <v>Item_418</v>
      </c>
    </row>
    <row r="24" spans="3:47" ht="14.4" customHeight="1" x14ac:dyDescent="0.3">
      <c r="C24" s="18" t="s">
        <v>115</v>
      </c>
      <c r="D24">
        <v>2.37</v>
      </c>
      <c r="E24">
        <v>4.26</v>
      </c>
      <c r="F24">
        <v>13.95</v>
      </c>
      <c r="G24">
        <v>5.61</v>
      </c>
      <c r="H24">
        <v>7.39</v>
      </c>
      <c r="I24">
        <v>5.74</v>
      </c>
      <c r="J24" s="8">
        <v>7.25</v>
      </c>
      <c r="M24" s="18">
        <f ca="1"/>
        <v>77.55</v>
      </c>
      <c r="O24" s="279"/>
      <c r="P24" s="271"/>
      <c r="Q24" s="280"/>
      <c r="T24" s="18">
        <f ca="1"/>
        <v>89.51</v>
      </c>
      <c r="V24" s="18">
        <f ca="1"/>
        <v>89.51</v>
      </c>
      <c r="Y24" s="18">
        <f ca="1"/>
        <v>89.51</v>
      </c>
      <c r="AA24" s="18">
        <f ca="1"/>
        <v>89.91</v>
      </c>
      <c r="AC24" s="18">
        <f ca="1"/>
        <v>68.39</v>
      </c>
      <c r="AE24" s="7" t="str">
        <f ca="1"/>
        <v>Item_11</v>
      </c>
      <c r="AF24" s="8">
        <f ca="1"/>
        <v>89.51</v>
      </c>
      <c r="AH24" s="18" t="str">
        <f ca="1"/>
        <v>Item_11</v>
      </c>
      <c r="AK24" s="7" t="str">
        <f ca="1"/>
        <v>Item_103</v>
      </c>
      <c r="AL24" s="8">
        <f ca="1"/>
        <v>104.41</v>
      </c>
      <c r="AN24" s="18" t="str">
        <f ca="1"/>
        <v>Item_387</v>
      </c>
    </row>
    <row r="25" spans="3:47" x14ac:dyDescent="0.3">
      <c r="C25" s="18" t="s">
        <v>116</v>
      </c>
      <c r="D25">
        <v>-0.76</v>
      </c>
      <c r="E25">
        <v>0.56999999999999995</v>
      </c>
      <c r="F25">
        <v>11.8</v>
      </c>
      <c r="G25">
        <v>0.57999999999999996</v>
      </c>
      <c r="H25">
        <v>10.78</v>
      </c>
      <c r="I25">
        <v>7.11</v>
      </c>
      <c r="J25" s="8">
        <v>3.54</v>
      </c>
      <c r="M25" s="18">
        <f ca="1"/>
        <v>-18.47</v>
      </c>
      <c r="O25" s="279"/>
      <c r="P25" s="271"/>
      <c r="Q25" s="280"/>
      <c r="T25" s="18">
        <f ca="1"/>
        <v>-2.4900000000000002</v>
      </c>
      <c r="V25" s="18">
        <f ca="1"/>
        <v>-2.4900000000000002</v>
      </c>
      <c r="Y25" s="18">
        <f ca="1"/>
        <v>-2.4900000000000002</v>
      </c>
      <c r="AA25" s="18">
        <f ca="1"/>
        <v>3.49</v>
      </c>
      <c r="AC25" s="18">
        <f ca="1"/>
        <v>2.34</v>
      </c>
      <c r="AE25" s="7" t="str">
        <f ca="1"/>
        <v>Item_12</v>
      </c>
      <c r="AF25" s="8">
        <f ca="1"/>
        <v>-2.4900000000000002</v>
      </c>
      <c r="AH25" s="18" t="str">
        <f ca="1"/>
        <v>Item_12</v>
      </c>
      <c r="AK25" s="7" t="str">
        <f ca="1"/>
        <v>Item_353</v>
      </c>
      <c r="AL25" s="8">
        <f ca="1"/>
        <v>102.56</v>
      </c>
      <c r="AN25" s="18" t="str">
        <f ca="1"/>
        <v>Item_183</v>
      </c>
    </row>
    <row r="26" spans="3:47" x14ac:dyDescent="0.3">
      <c r="C26" s="18" t="s">
        <v>117</v>
      </c>
      <c r="D26">
        <v>-5.84</v>
      </c>
      <c r="E26">
        <v>3.45</v>
      </c>
      <c r="F26">
        <v>3.3</v>
      </c>
      <c r="G26">
        <v>-21.91</v>
      </c>
      <c r="H26">
        <v>3.27</v>
      </c>
      <c r="I26">
        <v>7.57</v>
      </c>
      <c r="J26" s="8">
        <v>1.53</v>
      </c>
      <c r="M26" s="18">
        <f ca="1"/>
        <v>66.62</v>
      </c>
      <c r="O26" s="281"/>
      <c r="P26" s="282"/>
      <c r="Q26" s="283"/>
      <c r="T26" s="18">
        <f ca="1"/>
        <v>85.14</v>
      </c>
      <c r="V26" s="18">
        <f ca="1"/>
        <v>85.14</v>
      </c>
      <c r="Y26" s="18">
        <f ca="1"/>
        <v>85.14</v>
      </c>
      <c r="AA26" s="18">
        <f ca="1"/>
        <v>85.49</v>
      </c>
      <c r="AC26" s="18">
        <f ca="1"/>
        <v>83.03</v>
      </c>
      <c r="AE26" s="7" t="str">
        <f ca="1"/>
        <v>Item_13</v>
      </c>
      <c r="AF26" s="8">
        <f ca="1"/>
        <v>85.14</v>
      </c>
      <c r="AH26" s="18" t="str">
        <f ca="1"/>
        <v>Item_13</v>
      </c>
      <c r="AK26" s="7" t="str">
        <f ca="1"/>
        <v>Item_228</v>
      </c>
      <c r="AL26" s="8">
        <f ca="1"/>
        <v>102.5</v>
      </c>
      <c r="AN26" s="18" t="str">
        <f ca="1"/>
        <v>Item_219</v>
      </c>
    </row>
    <row r="27" spans="3:47" x14ac:dyDescent="0.3">
      <c r="C27" s="18" t="s">
        <v>118</v>
      </c>
      <c r="D27">
        <v>-3.58</v>
      </c>
      <c r="E27">
        <v>4.62</v>
      </c>
      <c r="F27">
        <v>11.8</v>
      </c>
      <c r="G27">
        <v>7.74</v>
      </c>
      <c r="H27">
        <v>4.68</v>
      </c>
      <c r="I27">
        <v>12.81</v>
      </c>
      <c r="J27" s="8">
        <v>-5.29</v>
      </c>
      <c r="M27" s="18">
        <f ca="1"/>
        <v>19.84</v>
      </c>
      <c r="T27" s="18">
        <f ca="1"/>
        <v>14.31</v>
      </c>
      <c r="V27" s="18">
        <f ca="1"/>
        <v>14.31</v>
      </c>
      <c r="Y27" s="18">
        <f ca="1"/>
        <v>14.31</v>
      </c>
      <c r="AA27" s="18">
        <f ca="1"/>
        <v>14.03</v>
      </c>
      <c r="AC27" s="18">
        <f ca="1"/>
        <v>7.98</v>
      </c>
      <c r="AE27" s="7" t="str">
        <f ca="1"/>
        <v>Item_14</v>
      </c>
      <c r="AF27" s="8">
        <f ca="1"/>
        <v>14.31</v>
      </c>
      <c r="AH27" s="18" t="str">
        <f ca="1"/>
        <v>Item_14</v>
      </c>
      <c r="AK27" s="7" t="str">
        <f ca="1"/>
        <v>Item_280</v>
      </c>
      <c r="AL27" s="8">
        <f ca="1"/>
        <v>101.01</v>
      </c>
      <c r="AN27" s="18" t="str">
        <f ca="1"/>
        <v>Item_230</v>
      </c>
    </row>
    <row r="28" spans="3:47" x14ac:dyDescent="0.3">
      <c r="C28" s="18" t="s">
        <v>119</v>
      </c>
      <c r="D28">
        <v>-8.61</v>
      </c>
      <c r="E28">
        <v>2.93</v>
      </c>
      <c r="F28">
        <v>4.0999999999999996</v>
      </c>
      <c r="G28">
        <v>7.61</v>
      </c>
      <c r="H28">
        <v>4.9000000000000004</v>
      </c>
      <c r="I28">
        <v>4.01</v>
      </c>
      <c r="J28" s="8">
        <v>4.09</v>
      </c>
      <c r="M28" s="18">
        <f ca="1"/>
        <v>68.489999999999995</v>
      </c>
      <c r="T28" s="18">
        <f ca="1"/>
        <v>56.73</v>
      </c>
      <c r="V28" s="18">
        <f ca="1"/>
        <v>56.73</v>
      </c>
      <c r="Y28" s="18">
        <f ca="1"/>
        <v>56.73</v>
      </c>
      <c r="AA28" s="18">
        <f ca="1"/>
        <v>56.83</v>
      </c>
      <c r="AC28" s="18">
        <f ca="1"/>
        <v>52.29</v>
      </c>
      <c r="AE28" s="7" t="str">
        <f ca="1"/>
        <v>Item_15</v>
      </c>
      <c r="AF28" s="8">
        <f ca="1"/>
        <v>56.73</v>
      </c>
      <c r="AH28" s="18" t="str">
        <f ca="1"/>
        <v>Item_15</v>
      </c>
      <c r="AK28" s="7" t="str">
        <f ca="1"/>
        <v>Item_296</v>
      </c>
      <c r="AL28" s="8">
        <f ca="1"/>
        <v>100.97</v>
      </c>
      <c r="AN28" s="18" t="str">
        <f ca="1"/>
        <v>Item_165</v>
      </c>
    </row>
    <row r="29" spans="3:47" x14ac:dyDescent="0.3">
      <c r="C29" s="18" t="s">
        <v>120</v>
      </c>
      <c r="D29">
        <v>-1.1499999999999999</v>
      </c>
      <c r="E29">
        <v>2.25</v>
      </c>
      <c r="F29">
        <v>13.01</v>
      </c>
      <c r="G29">
        <v>3.23</v>
      </c>
      <c r="H29">
        <v>5.77</v>
      </c>
      <c r="I29">
        <v>6.8</v>
      </c>
      <c r="J29" s="8">
        <v>4.62</v>
      </c>
      <c r="M29" s="18">
        <f ca="1"/>
        <v>66.02</v>
      </c>
      <c r="T29" s="18">
        <f ca="1"/>
        <v>50.17</v>
      </c>
      <c r="V29" s="18">
        <f ca="1"/>
        <v>50.17</v>
      </c>
      <c r="Y29" s="18">
        <f ca="1"/>
        <v>50.17</v>
      </c>
      <c r="AA29" s="18">
        <f ca="1"/>
        <v>50.21</v>
      </c>
      <c r="AC29" s="18">
        <f ca="1"/>
        <v>47.14</v>
      </c>
      <c r="AE29" s="7" t="str">
        <f ca="1"/>
        <v>Item_16</v>
      </c>
      <c r="AF29" s="8">
        <f ca="1"/>
        <v>50.17</v>
      </c>
      <c r="AH29" s="18" t="str">
        <f ca="1"/>
        <v>Item_16</v>
      </c>
      <c r="AK29" s="7" t="str">
        <f ca="1"/>
        <v>Item_180</v>
      </c>
      <c r="AL29" s="8">
        <f ca="1"/>
        <v>100.95</v>
      </c>
      <c r="AN29" s="18" t="str">
        <f ca="1"/>
        <v>Item_323</v>
      </c>
    </row>
    <row r="30" spans="3:47" x14ac:dyDescent="0.3">
      <c r="C30" s="18" t="s">
        <v>121</v>
      </c>
      <c r="D30">
        <v>-3.73</v>
      </c>
      <c r="E30">
        <v>1.41</v>
      </c>
      <c r="F30">
        <v>12</v>
      </c>
      <c r="G30">
        <v>5.9</v>
      </c>
      <c r="H30">
        <v>5.71</v>
      </c>
      <c r="I30">
        <v>7.78</v>
      </c>
      <c r="J30" s="8">
        <v>6.18</v>
      </c>
      <c r="M30" s="18">
        <f ca="1"/>
        <v>46.29</v>
      </c>
      <c r="T30" s="18">
        <f ca="1"/>
        <v>38.57</v>
      </c>
      <c r="V30" s="18">
        <f ca="1"/>
        <v>38.57</v>
      </c>
      <c r="Y30" s="18">
        <f ca="1"/>
        <v>38.57</v>
      </c>
      <c r="AA30" s="18">
        <f ca="1"/>
        <v>38.51</v>
      </c>
      <c r="AC30" s="18">
        <f ca="1"/>
        <v>38.119999999999997</v>
      </c>
      <c r="AE30" s="7" t="str">
        <f ca="1"/>
        <v>Item_17</v>
      </c>
      <c r="AF30" s="8">
        <f ca="1"/>
        <v>38.57</v>
      </c>
      <c r="AH30" s="18" t="str">
        <f ca="1"/>
        <v>Item_17</v>
      </c>
      <c r="AK30" s="7" t="str">
        <f ca="1"/>
        <v>Item_139</v>
      </c>
      <c r="AL30" s="8">
        <f ca="1"/>
        <v>97.55</v>
      </c>
      <c r="AN30" s="18" t="str">
        <f ca="1"/>
        <v>Item_154</v>
      </c>
    </row>
    <row r="31" spans="3:47" x14ac:dyDescent="0.3">
      <c r="C31" s="18" t="s">
        <v>122</v>
      </c>
      <c r="D31">
        <v>-7.63</v>
      </c>
      <c r="E31">
        <v>6.8</v>
      </c>
      <c r="F31">
        <v>5.71</v>
      </c>
      <c r="G31">
        <v>14.31</v>
      </c>
      <c r="H31">
        <v>2.14</v>
      </c>
      <c r="I31">
        <v>8.18</v>
      </c>
      <c r="J31" s="8">
        <v>0.02</v>
      </c>
      <c r="M31" s="18">
        <f ca="1"/>
        <v>65.94</v>
      </c>
      <c r="T31" s="18">
        <f ca="1"/>
        <v>67.83</v>
      </c>
      <c r="V31" s="18">
        <f ca="1"/>
        <v>67.83</v>
      </c>
      <c r="Y31" s="18">
        <f ca="1"/>
        <v>67.83</v>
      </c>
      <c r="AA31" s="18">
        <f ca="1"/>
        <v>68.03</v>
      </c>
      <c r="AC31" s="18">
        <f ca="1"/>
        <v>74.28</v>
      </c>
      <c r="AE31" s="7" t="str">
        <f ca="1"/>
        <v>Item_18</v>
      </c>
      <c r="AF31" s="8">
        <f ca="1"/>
        <v>67.83</v>
      </c>
      <c r="AH31" s="18" t="str">
        <f ca="1"/>
        <v>Item_18</v>
      </c>
      <c r="AK31" s="7" t="str">
        <f ca="1"/>
        <v>Item_350</v>
      </c>
      <c r="AL31" s="8">
        <f ca="1"/>
        <v>97.53</v>
      </c>
      <c r="AN31" s="18" t="str">
        <f ca="1"/>
        <v>Item_75</v>
      </c>
    </row>
    <row r="32" spans="3:47" x14ac:dyDescent="0.3">
      <c r="C32" s="18" t="s">
        <v>123</v>
      </c>
      <c r="D32">
        <v>-4.5199999999999996</v>
      </c>
      <c r="E32">
        <v>2.68</v>
      </c>
      <c r="F32">
        <v>11.01</v>
      </c>
      <c r="G32">
        <v>2.7</v>
      </c>
      <c r="H32">
        <v>6.51</v>
      </c>
      <c r="I32">
        <v>9.83</v>
      </c>
      <c r="J32" s="8">
        <v>3</v>
      </c>
      <c r="M32" s="18">
        <f ca="1"/>
        <v>57.37</v>
      </c>
      <c r="T32" s="18">
        <f ca="1"/>
        <v>52.72</v>
      </c>
      <c r="V32" s="18">
        <f ca="1"/>
        <v>52.72</v>
      </c>
      <c r="Y32" s="18">
        <f ca="1"/>
        <v>52.72</v>
      </c>
      <c r="AA32" s="18">
        <f ca="1"/>
        <v>52.78</v>
      </c>
      <c r="AC32" s="18">
        <f ca="1"/>
        <v>51.97</v>
      </c>
      <c r="AE32" s="7" t="str">
        <f ca="1"/>
        <v>Item_19</v>
      </c>
      <c r="AF32" s="8">
        <f ca="1"/>
        <v>52.72</v>
      </c>
      <c r="AH32" s="18" t="str">
        <f ca="1"/>
        <v>Item_19</v>
      </c>
      <c r="AK32" s="7" t="str">
        <f ca="1"/>
        <v>Item_298</v>
      </c>
      <c r="AL32" s="8">
        <f ca="1"/>
        <v>97.16</v>
      </c>
      <c r="AN32" s="18" t="str">
        <f ca="1"/>
        <v>Item_473</v>
      </c>
    </row>
    <row r="33" spans="3:40" x14ac:dyDescent="0.3">
      <c r="C33" s="18" t="s">
        <v>124</v>
      </c>
      <c r="D33">
        <v>-2.0299999999999998</v>
      </c>
      <c r="E33">
        <v>2.41</v>
      </c>
      <c r="F33">
        <v>11.49</v>
      </c>
      <c r="G33">
        <v>9.7799999999999994</v>
      </c>
      <c r="H33">
        <v>4.41</v>
      </c>
      <c r="I33">
        <v>8</v>
      </c>
      <c r="J33" s="8">
        <v>-0.03</v>
      </c>
      <c r="M33" s="18">
        <f ca="1"/>
        <v>43.18</v>
      </c>
      <c r="T33" s="18">
        <f ca="1"/>
        <v>60.71</v>
      </c>
      <c r="V33" s="18">
        <f ca="1"/>
        <v>60.71</v>
      </c>
      <c r="Y33" s="18">
        <f ca="1"/>
        <v>60.71</v>
      </c>
      <c r="AA33" s="18">
        <f ca="1"/>
        <v>60.85</v>
      </c>
      <c r="AC33" s="18">
        <f ca="1"/>
        <v>62.2</v>
      </c>
      <c r="AE33" s="7" t="str">
        <f ca="1"/>
        <v>Item_20</v>
      </c>
      <c r="AF33" s="8">
        <f ca="1"/>
        <v>60.71</v>
      </c>
      <c r="AH33" s="18" t="str">
        <f ca="1"/>
        <v>Item_20</v>
      </c>
      <c r="AK33" s="7" t="str">
        <f ca="1"/>
        <v>Item_457</v>
      </c>
      <c r="AL33" s="8">
        <f ca="1"/>
        <v>97.11</v>
      </c>
      <c r="AN33" s="18" t="str">
        <f ca="1"/>
        <v>Item_168</v>
      </c>
    </row>
    <row r="34" spans="3:40" x14ac:dyDescent="0.3">
      <c r="C34" s="18" t="s">
        <v>125</v>
      </c>
      <c r="D34">
        <v>-9.2200000000000006</v>
      </c>
      <c r="E34">
        <v>3.02</v>
      </c>
      <c r="F34">
        <v>7.24</v>
      </c>
      <c r="G34">
        <v>3.67</v>
      </c>
      <c r="H34">
        <v>5.99</v>
      </c>
      <c r="I34">
        <v>12.12</v>
      </c>
      <c r="J34" s="8">
        <v>-0.36</v>
      </c>
      <c r="M34" s="18">
        <f ca="1"/>
        <v>46.92</v>
      </c>
      <c r="T34" s="18">
        <f ca="1"/>
        <v>41.16</v>
      </c>
      <c r="V34" s="18">
        <f ca="1"/>
        <v>41.16</v>
      </c>
      <c r="Y34" s="18">
        <f ca="1"/>
        <v>41.16</v>
      </c>
      <c r="AA34" s="18">
        <f ca="1"/>
        <v>41.12</v>
      </c>
      <c r="AC34" s="18">
        <f ca="1"/>
        <v>35.770000000000003</v>
      </c>
      <c r="AE34" s="7" t="str">
        <f ca="1"/>
        <v>Item_21</v>
      </c>
      <c r="AF34" s="8">
        <f ca="1"/>
        <v>41.16</v>
      </c>
      <c r="AH34" s="18" t="str">
        <f ca="1"/>
        <v>Item_21</v>
      </c>
      <c r="AK34" s="7" t="str">
        <f ca="1"/>
        <v>Item_47</v>
      </c>
      <c r="AL34" s="8">
        <f ca="1"/>
        <v>97.02</v>
      </c>
      <c r="AN34" s="18" t="str">
        <f ca="1"/>
        <v>Item_57</v>
      </c>
    </row>
    <row r="35" spans="3:40" x14ac:dyDescent="0.3">
      <c r="C35" s="18" t="s">
        <v>126</v>
      </c>
      <c r="D35">
        <v>-10.02</v>
      </c>
      <c r="E35">
        <v>3.29</v>
      </c>
      <c r="F35">
        <v>13.14</v>
      </c>
      <c r="G35">
        <v>-0.34</v>
      </c>
      <c r="H35">
        <v>3.92</v>
      </c>
      <c r="I35">
        <v>9.44</v>
      </c>
      <c r="J35" s="8">
        <v>5.29</v>
      </c>
      <c r="M35" s="18">
        <f ca="1"/>
        <v>39.07</v>
      </c>
      <c r="T35" s="18">
        <f ca="1"/>
        <v>49.84</v>
      </c>
      <c r="V35" s="18">
        <f ca="1"/>
        <v>49.84</v>
      </c>
      <c r="Y35" s="18">
        <f ca="1"/>
        <v>49.84</v>
      </c>
      <c r="AA35" s="18">
        <f ca="1"/>
        <v>49.88</v>
      </c>
      <c r="AC35" s="18">
        <f ca="1"/>
        <v>41.75</v>
      </c>
      <c r="AE35" s="7" t="str">
        <f ca="1"/>
        <v>Item_22</v>
      </c>
      <c r="AF35" s="8">
        <f ca="1"/>
        <v>49.84</v>
      </c>
      <c r="AH35" s="18" t="str">
        <f ca="1"/>
        <v>Item_22</v>
      </c>
      <c r="AK35" s="7" t="str">
        <f ca="1"/>
        <v>Item_83</v>
      </c>
      <c r="AL35" s="8">
        <f ca="1"/>
        <v>96.92</v>
      </c>
      <c r="AN35" s="18" t="str">
        <f ca="1"/>
        <v>Item_12</v>
      </c>
    </row>
    <row r="36" spans="3:40" x14ac:dyDescent="0.3">
      <c r="C36" s="18" t="s">
        <v>127</v>
      </c>
      <c r="D36">
        <v>4.97</v>
      </c>
      <c r="E36">
        <v>0.92</v>
      </c>
      <c r="F36">
        <v>5.07</v>
      </c>
      <c r="G36">
        <v>0.35</v>
      </c>
      <c r="H36">
        <v>7.26</v>
      </c>
      <c r="I36">
        <v>5.81</v>
      </c>
      <c r="J36" s="8">
        <v>-2.11</v>
      </c>
      <c r="M36" s="18">
        <f ca="1"/>
        <v>25.03</v>
      </c>
      <c r="T36" s="18">
        <f ca="1"/>
        <v>32.35</v>
      </c>
      <c r="V36" s="18">
        <f ca="1"/>
        <v>32.35</v>
      </c>
      <c r="Y36" s="18">
        <f ca="1"/>
        <v>32.35</v>
      </c>
      <c r="AA36" s="18">
        <f ca="1"/>
        <v>32.229999999999997</v>
      </c>
      <c r="AC36" s="18">
        <f ca="1"/>
        <v>25.19</v>
      </c>
      <c r="AE36" s="7" t="str">
        <f ca="1"/>
        <v>Item_23</v>
      </c>
      <c r="AF36" s="8">
        <f ca="1"/>
        <v>32.35</v>
      </c>
      <c r="AH36" s="18" t="str">
        <f ca="1"/>
        <v>Item_23</v>
      </c>
      <c r="AK36" s="7" t="str">
        <f ca="1"/>
        <v>Item_346</v>
      </c>
      <c r="AL36" s="8">
        <f ca="1"/>
        <v>96.04</v>
      </c>
      <c r="AN36" s="18" t="str">
        <f ca="1"/>
        <v>Item_386</v>
      </c>
    </row>
    <row r="37" spans="3:40" x14ac:dyDescent="0.3">
      <c r="C37" s="18" t="s">
        <v>128</v>
      </c>
      <c r="D37">
        <v>-4.1100000000000003</v>
      </c>
      <c r="E37">
        <v>3.32</v>
      </c>
      <c r="F37">
        <v>8.2100000000000009</v>
      </c>
      <c r="G37">
        <v>-2.44</v>
      </c>
      <c r="H37">
        <v>4.83</v>
      </c>
      <c r="I37">
        <v>5.51</v>
      </c>
      <c r="J37" s="8">
        <v>0.61</v>
      </c>
      <c r="M37" s="18">
        <f ca="1"/>
        <v>79.8</v>
      </c>
      <c r="T37" s="18">
        <f ca="1"/>
        <v>76.849999999999994</v>
      </c>
      <c r="V37" s="18">
        <f ca="1"/>
        <v>76.849999999999994</v>
      </c>
      <c r="Y37" s="18">
        <f ca="1"/>
        <v>76.849999999999994</v>
      </c>
      <c r="AA37" s="18">
        <f ca="1"/>
        <v>77.14</v>
      </c>
      <c r="AC37" s="18">
        <f ca="1"/>
        <v>73.819999999999993</v>
      </c>
      <c r="AE37" s="7" t="str">
        <f ca="1"/>
        <v>Item_24</v>
      </c>
      <c r="AF37" s="8">
        <f ca="1"/>
        <v>76.849999999999994</v>
      </c>
      <c r="AH37" s="18" t="str">
        <f ca="1"/>
        <v>Item_24</v>
      </c>
      <c r="AK37" s="7" t="str">
        <f ca="1"/>
        <v>Item_388</v>
      </c>
      <c r="AL37" s="8">
        <f ca="1"/>
        <v>96.02</v>
      </c>
      <c r="AN37" s="18" t="str">
        <f ca="1"/>
        <v>Item_99</v>
      </c>
    </row>
    <row r="38" spans="3:40" x14ac:dyDescent="0.3">
      <c r="C38" s="18" t="s">
        <v>129</v>
      </c>
      <c r="D38">
        <v>-3.25</v>
      </c>
      <c r="E38">
        <v>2.2000000000000002</v>
      </c>
      <c r="F38">
        <v>13.09</v>
      </c>
      <c r="G38">
        <v>2.2000000000000002</v>
      </c>
      <c r="H38">
        <v>6.23</v>
      </c>
      <c r="I38">
        <v>12.08</v>
      </c>
      <c r="J38" s="8">
        <v>3.65</v>
      </c>
      <c r="M38" s="18">
        <f ca="1"/>
        <v>91.38</v>
      </c>
      <c r="T38" s="18">
        <f ca="1"/>
        <v>94.48</v>
      </c>
      <c r="V38" s="18">
        <f ca="1"/>
        <v>94.48</v>
      </c>
      <c r="Y38" s="18">
        <f ca="1"/>
        <v>94.48</v>
      </c>
      <c r="AA38" s="18">
        <f ca="1"/>
        <v>94.92</v>
      </c>
      <c r="AC38" s="18">
        <f ca="1"/>
        <v>106.42</v>
      </c>
      <c r="AE38" s="7" t="str">
        <f ca="1"/>
        <v>Item_25</v>
      </c>
      <c r="AF38" s="8">
        <f ca="1"/>
        <v>94.48</v>
      </c>
      <c r="AH38" s="18" t="str">
        <f ca="1"/>
        <v>Item_25</v>
      </c>
      <c r="AK38" s="7" t="str">
        <f ca="1"/>
        <v>Item_461</v>
      </c>
      <c r="AL38" s="8">
        <f ca="1"/>
        <v>96</v>
      </c>
      <c r="AN38" s="18" t="str">
        <f ca="1"/>
        <v>Item_111</v>
      </c>
    </row>
    <row r="39" spans="3:40" x14ac:dyDescent="0.3">
      <c r="C39" s="18" t="s">
        <v>130</v>
      </c>
      <c r="D39">
        <v>0.43</v>
      </c>
      <c r="E39">
        <v>4.8499999999999996</v>
      </c>
      <c r="F39">
        <v>8.56</v>
      </c>
      <c r="G39">
        <v>16.41</v>
      </c>
      <c r="H39">
        <v>7.07</v>
      </c>
      <c r="I39">
        <v>8.8800000000000008</v>
      </c>
      <c r="J39" s="8">
        <v>-1.63</v>
      </c>
      <c r="M39" s="18">
        <f ca="1"/>
        <v>43.51</v>
      </c>
      <c r="T39" s="18">
        <f ca="1"/>
        <v>24.05</v>
      </c>
      <c r="V39" s="18">
        <f ca="1"/>
        <v>24.05</v>
      </c>
      <c r="Y39" s="18">
        <f ca="1"/>
        <v>24.05</v>
      </c>
      <c r="AA39" s="18">
        <f ca="1"/>
        <v>23.85</v>
      </c>
      <c r="AC39" s="18">
        <f ca="1"/>
        <v>19.420000000000002</v>
      </c>
      <c r="AE39" s="7" t="str">
        <f ca="1"/>
        <v>Item_26</v>
      </c>
      <c r="AF39" s="8">
        <f ca="1"/>
        <v>24.05</v>
      </c>
      <c r="AH39" s="18" t="str">
        <f ca="1"/>
        <v>Item_26</v>
      </c>
      <c r="AK39" s="7" t="str">
        <f ca="1"/>
        <v>Item_458</v>
      </c>
      <c r="AL39" s="8">
        <f ca="1"/>
        <v>95.91</v>
      </c>
      <c r="AN39" s="18" t="str">
        <f ca="1"/>
        <v>Item_50</v>
      </c>
    </row>
    <row r="40" spans="3:40" x14ac:dyDescent="0.3">
      <c r="C40" s="18" t="s">
        <v>131</v>
      </c>
      <c r="D40">
        <v>-2.15</v>
      </c>
      <c r="E40">
        <v>4.37</v>
      </c>
      <c r="F40">
        <v>1.45</v>
      </c>
      <c r="G40">
        <v>-1.53</v>
      </c>
      <c r="H40">
        <v>3.76</v>
      </c>
      <c r="I40">
        <v>9.14</v>
      </c>
      <c r="J40" s="8">
        <v>6.53</v>
      </c>
      <c r="M40" s="18">
        <f ca="1"/>
        <v>60.36</v>
      </c>
      <c r="T40" s="18">
        <f ca="1"/>
        <v>45.25</v>
      </c>
      <c r="V40" s="18">
        <f ca="1"/>
        <v>45.25</v>
      </c>
      <c r="Y40" s="18">
        <f ca="1"/>
        <v>45.25</v>
      </c>
      <c r="AA40" s="18">
        <f ca="1"/>
        <v>45.24</v>
      </c>
      <c r="AC40" s="18">
        <f ca="1"/>
        <v>38.15</v>
      </c>
      <c r="AE40" s="7" t="str">
        <f ca="1"/>
        <v>Item_27</v>
      </c>
      <c r="AF40" s="8">
        <f ca="1"/>
        <v>45.25</v>
      </c>
      <c r="AH40" s="18" t="str">
        <f ca="1"/>
        <v>Item_27</v>
      </c>
      <c r="AK40" s="7" t="str">
        <f ca="1"/>
        <v>Item_376</v>
      </c>
      <c r="AL40" s="8">
        <f ca="1"/>
        <v>95.14</v>
      </c>
      <c r="AN40" s="18" t="str">
        <f ca="1"/>
        <v>Item_284</v>
      </c>
    </row>
    <row r="41" spans="3:40" x14ac:dyDescent="0.3">
      <c r="C41" s="18" t="s">
        <v>132</v>
      </c>
      <c r="D41">
        <v>2.21</v>
      </c>
      <c r="E41">
        <v>3.76</v>
      </c>
      <c r="F41">
        <v>-0.32</v>
      </c>
      <c r="G41">
        <v>2.94</v>
      </c>
      <c r="H41">
        <v>3.94</v>
      </c>
      <c r="I41">
        <v>13.56</v>
      </c>
      <c r="J41" s="8">
        <v>2.71</v>
      </c>
      <c r="M41" s="18">
        <f ca="1"/>
        <v>36.5</v>
      </c>
      <c r="T41" s="18">
        <f ca="1"/>
        <v>28.82</v>
      </c>
      <c r="V41" s="18">
        <f ca="1"/>
        <v>28.82</v>
      </c>
      <c r="Y41" s="18">
        <f ca="1"/>
        <v>28.82</v>
      </c>
      <c r="AA41" s="18">
        <f ca="1"/>
        <v>28.67</v>
      </c>
      <c r="AC41" s="18">
        <f ca="1"/>
        <v>16.8</v>
      </c>
      <c r="AE41" s="7" t="str">
        <f ca="1"/>
        <v>Item_28</v>
      </c>
      <c r="AF41" s="8">
        <f ca="1"/>
        <v>28.82</v>
      </c>
      <c r="AH41" s="18" t="str">
        <f ca="1"/>
        <v>Item_28</v>
      </c>
      <c r="AK41" s="7" t="str">
        <f ca="1"/>
        <v>Item_64</v>
      </c>
      <c r="AL41" s="8">
        <f ca="1"/>
        <v>95.09</v>
      </c>
      <c r="AN41" s="18" t="str">
        <f ca="1"/>
        <v>Item_61</v>
      </c>
    </row>
    <row r="42" spans="3:40" x14ac:dyDescent="0.3">
      <c r="C42" s="18" t="s">
        <v>133</v>
      </c>
      <c r="D42">
        <v>4.88</v>
      </c>
      <c r="E42">
        <v>1.72</v>
      </c>
      <c r="F42">
        <v>1.84</v>
      </c>
      <c r="G42">
        <v>5.36</v>
      </c>
      <c r="H42">
        <v>5.45</v>
      </c>
      <c r="I42">
        <v>4.9400000000000004</v>
      </c>
      <c r="J42" s="8">
        <v>0.34</v>
      </c>
      <c r="M42" s="18">
        <f ca="1"/>
        <v>56.01</v>
      </c>
      <c r="T42" s="18">
        <f ca="1"/>
        <v>79.14</v>
      </c>
      <c r="V42" s="18">
        <f ca="1"/>
        <v>79.14</v>
      </c>
      <c r="Y42" s="18">
        <f ca="1"/>
        <v>79.14</v>
      </c>
      <c r="AA42" s="18">
        <f ca="1"/>
        <v>79.44</v>
      </c>
      <c r="AC42" s="18">
        <f ca="1"/>
        <v>70.11</v>
      </c>
      <c r="AE42" s="7" t="str">
        <f ca="1"/>
        <v>Item_29</v>
      </c>
      <c r="AF42" s="8">
        <f ca="1"/>
        <v>79.14</v>
      </c>
      <c r="AH42" s="18" t="str">
        <f ca="1"/>
        <v>Item_29</v>
      </c>
      <c r="AK42" s="7" t="str">
        <f ca="1"/>
        <v>Item_25</v>
      </c>
      <c r="AL42" s="8">
        <f ca="1"/>
        <v>94.48</v>
      </c>
      <c r="AN42" s="18" t="str">
        <f ca="1"/>
        <v>Item_375</v>
      </c>
    </row>
    <row r="43" spans="3:40" x14ac:dyDescent="0.3">
      <c r="C43" s="18" t="s">
        <v>134</v>
      </c>
      <c r="D43">
        <v>-6.01</v>
      </c>
      <c r="E43">
        <v>2.52</v>
      </c>
      <c r="F43">
        <v>3.49</v>
      </c>
      <c r="G43">
        <v>4.28</v>
      </c>
      <c r="H43">
        <v>9.4700000000000006</v>
      </c>
      <c r="I43">
        <v>10.86</v>
      </c>
      <c r="J43" s="8">
        <v>0.44</v>
      </c>
      <c r="M43" s="18">
        <f ca="1"/>
        <v>77.11</v>
      </c>
      <c r="T43" s="18">
        <f ca="1"/>
        <v>66.09</v>
      </c>
      <c r="V43" s="18">
        <f ca="1"/>
        <v>66.09</v>
      </c>
      <c r="Y43" s="18">
        <f ca="1"/>
        <v>66.09</v>
      </c>
      <c r="AA43" s="18">
        <f ca="1"/>
        <v>66.28</v>
      </c>
      <c r="AC43" s="18">
        <f ca="1"/>
        <v>67.86</v>
      </c>
      <c r="AE43" s="7" t="str">
        <f ca="1"/>
        <v>Item_30</v>
      </c>
      <c r="AF43" s="8">
        <f ca="1"/>
        <v>66.09</v>
      </c>
      <c r="AH43" s="18" t="str">
        <f ca="1"/>
        <v>Item_30</v>
      </c>
      <c r="AK43" s="7" t="str">
        <f ca="1"/>
        <v>Item_478</v>
      </c>
      <c r="AL43" s="8">
        <f ca="1"/>
        <v>94.34</v>
      </c>
      <c r="AN43" s="18" t="str">
        <f ca="1"/>
        <v>Item_236</v>
      </c>
    </row>
    <row r="44" spans="3:40" x14ac:dyDescent="0.3">
      <c r="C44" s="18" t="s">
        <v>135</v>
      </c>
      <c r="D44">
        <v>-9.34</v>
      </c>
      <c r="E44">
        <v>5.84</v>
      </c>
      <c r="F44">
        <v>2.72</v>
      </c>
      <c r="G44">
        <v>12.01</v>
      </c>
      <c r="H44">
        <v>8.23</v>
      </c>
      <c r="I44">
        <v>7.04</v>
      </c>
      <c r="J44" s="8">
        <v>8.92</v>
      </c>
      <c r="M44" s="18">
        <f ca="1"/>
        <v>-22.85</v>
      </c>
      <c r="T44" s="18">
        <f ca="1"/>
        <v>-28.02</v>
      </c>
      <c r="V44" s="18">
        <f ca="1"/>
        <v>-28.02</v>
      </c>
      <c r="Y44" s="18">
        <f ca="1"/>
        <v>-28.02</v>
      </c>
      <c r="AA44" s="18">
        <f ca="1"/>
        <v>-28.68</v>
      </c>
      <c r="AC44" s="18">
        <f ca="1"/>
        <v>-15.62</v>
      </c>
      <c r="AE44" s="7" t="str">
        <f ca="1"/>
        <v>Item_31</v>
      </c>
      <c r="AF44" s="8">
        <f ca="1"/>
        <v>-28.02</v>
      </c>
      <c r="AH44" s="18" t="str">
        <f ca="1"/>
        <v>Item_31</v>
      </c>
      <c r="AK44" s="7" t="str">
        <f ca="1"/>
        <v>Item_448</v>
      </c>
      <c r="AL44" s="8">
        <f ca="1"/>
        <v>93.85</v>
      </c>
      <c r="AN44" s="18" t="str">
        <f ca="1"/>
        <v>Item_214</v>
      </c>
    </row>
    <row r="45" spans="3:40" x14ac:dyDescent="0.3">
      <c r="C45" s="18" t="s">
        <v>136</v>
      </c>
      <c r="D45">
        <v>-7.92</v>
      </c>
      <c r="E45">
        <v>-0.69</v>
      </c>
      <c r="F45">
        <v>-2.97</v>
      </c>
      <c r="G45">
        <v>1.41</v>
      </c>
      <c r="H45">
        <v>5.15</v>
      </c>
      <c r="I45">
        <v>3.18</v>
      </c>
      <c r="J45" s="8">
        <v>5.29</v>
      </c>
      <c r="M45" s="18">
        <f ca="1"/>
        <v>33.799999999999997</v>
      </c>
      <c r="T45" s="18">
        <f ca="1"/>
        <v>40.42</v>
      </c>
      <c r="V45" s="18">
        <f ca="1"/>
        <v>40.42</v>
      </c>
      <c r="Y45" s="18">
        <f ca="1"/>
        <v>40.42</v>
      </c>
      <c r="AA45" s="18">
        <f ca="1"/>
        <v>40.369999999999997</v>
      </c>
      <c r="AC45" s="18">
        <f ca="1"/>
        <v>40.83</v>
      </c>
      <c r="AE45" s="7" t="str">
        <f ca="1"/>
        <v>Item_32</v>
      </c>
      <c r="AF45" s="8">
        <f ca="1"/>
        <v>40.42</v>
      </c>
      <c r="AH45" s="18" t="str">
        <f ca="1"/>
        <v>Item_32</v>
      </c>
      <c r="AK45" s="7" t="str">
        <f ca="1"/>
        <v>Item_370</v>
      </c>
      <c r="AL45" s="8">
        <f ca="1"/>
        <v>93.1</v>
      </c>
      <c r="AN45" s="18" t="str">
        <f ca="1"/>
        <v>Item_294</v>
      </c>
    </row>
    <row r="46" spans="3:40" x14ac:dyDescent="0.3">
      <c r="C46" s="18" t="s">
        <v>137</v>
      </c>
      <c r="D46">
        <v>1.29</v>
      </c>
      <c r="E46">
        <v>0.24</v>
      </c>
      <c r="F46">
        <v>7.1</v>
      </c>
      <c r="G46">
        <v>-2.87</v>
      </c>
      <c r="H46">
        <v>6.41</v>
      </c>
      <c r="I46">
        <v>7.34</v>
      </c>
      <c r="J46" s="8">
        <v>0.31</v>
      </c>
      <c r="M46" s="18">
        <f ca="1"/>
        <v>59.85</v>
      </c>
      <c r="T46" s="18">
        <f ca="1"/>
        <v>26.05</v>
      </c>
      <c r="V46" s="18">
        <f ca="1"/>
        <v>26.05</v>
      </c>
      <c r="Y46" s="18">
        <f ca="1"/>
        <v>26.05</v>
      </c>
      <c r="AA46" s="18">
        <f ca="1"/>
        <v>25.88</v>
      </c>
      <c r="AC46" s="18">
        <f ca="1"/>
        <v>25.64</v>
      </c>
      <c r="AE46" s="7" t="str">
        <f ca="1"/>
        <v>Item_33</v>
      </c>
      <c r="AF46" s="8">
        <f ca="1"/>
        <v>26.05</v>
      </c>
      <c r="AH46" s="18" t="str">
        <f ca="1"/>
        <v>Item_33</v>
      </c>
      <c r="AK46" s="7" t="str">
        <f ca="1"/>
        <v>Item_479</v>
      </c>
      <c r="AL46" s="8">
        <f ca="1"/>
        <v>92.71</v>
      </c>
      <c r="AN46" s="18" t="str">
        <f ca="1"/>
        <v>Item_404</v>
      </c>
    </row>
    <row r="47" spans="3:40" x14ac:dyDescent="0.3">
      <c r="C47" s="18" t="s">
        <v>138</v>
      </c>
      <c r="D47">
        <v>0.25</v>
      </c>
      <c r="E47">
        <v>-1.23</v>
      </c>
      <c r="F47">
        <v>3.52</v>
      </c>
      <c r="G47">
        <v>11.17</v>
      </c>
      <c r="H47">
        <v>4.13</v>
      </c>
      <c r="I47">
        <v>12.47</v>
      </c>
      <c r="J47" s="8">
        <v>6.96</v>
      </c>
      <c r="M47" s="18">
        <f ca="1"/>
        <v>81.540000000000006</v>
      </c>
      <c r="T47" s="18">
        <f ca="1"/>
        <v>86.26</v>
      </c>
      <c r="V47" s="18">
        <f ca="1"/>
        <v>86.26</v>
      </c>
      <c r="Y47" s="18">
        <f ca="1"/>
        <v>86.26</v>
      </c>
      <c r="AA47" s="18">
        <f ca="1"/>
        <v>86.63</v>
      </c>
      <c r="AC47" s="18">
        <f ca="1"/>
        <v>91.29</v>
      </c>
      <c r="AE47" s="7" t="str">
        <f ca="1"/>
        <v>Item_34</v>
      </c>
      <c r="AF47" s="8">
        <f ca="1"/>
        <v>86.26</v>
      </c>
      <c r="AH47" s="18" t="str">
        <f ca="1"/>
        <v>Item_34</v>
      </c>
      <c r="AK47" s="7" t="str">
        <f ca="1"/>
        <v>Item_245</v>
      </c>
      <c r="AL47" s="8">
        <f ca="1"/>
        <v>92.56</v>
      </c>
      <c r="AN47" s="18" t="str">
        <f ca="1"/>
        <v>Item_354</v>
      </c>
    </row>
    <row r="48" spans="3:40" x14ac:dyDescent="0.3">
      <c r="C48" s="18" t="s">
        <v>139</v>
      </c>
      <c r="D48">
        <v>-3.8</v>
      </c>
      <c r="E48">
        <v>2.29</v>
      </c>
      <c r="F48">
        <v>13.22</v>
      </c>
      <c r="G48">
        <v>10.85</v>
      </c>
      <c r="H48">
        <v>7.95</v>
      </c>
      <c r="I48">
        <v>8.3000000000000007</v>
      </c>
      <c r="J48" s="8">
        <v>1.56</v>
      </c>
      <c r="M48" s="18">
        <f ca="1"/>
        <v>73.430000000000007</v>
      </c>
      <c r="T48" s="18">
        <f ca="1"/>
        <v>87.9</v>
      </c>
      <c r="V48" s="18">
        <f ca="1"/>
        <v>87.9</v>
      </c>
      <c r="Y48" s="18">
        <f ca="1"/>
        <v>87.9</v>
      </c>
      <c r="AA48" s="18">
        <f ca="1"/>
        <v>88.28</v>
      </c>
      <c r="AC48" s="18">
        <f ca="1"/>
        <v>97.23</v>
      </c>
      <c r="AE48" s="7" t="str">
        <f ca="1"/>
        <v>Item_35</v>
      </c>
      <c r="AF48" s="8">
        <f ca="1"/>
        <v>87.9</v>
      </c>
      <c r="AH48" s="18" t="str">
        <f ca="1"/>
        <v>Item_35</v>
      </c>
      <c r="AK48" s="7" t="str">
        <f ca="1"/>
        <v>Item_462</v>
      </c>
      <c r="AL48" s="8">
        <f ca="1"/>
        <v>92.01</v>
      </c>
      <c r="AN48" s="18" t="str">
        <f ca="1"/>
        <v>Item_122</v>
      </c>
    </row>
    <row r="49" spans="3:40" x14ac:dyDescent="0.3">
      <c r="C49" s="18" t="s">
        <v>140</v>
      </c>
      <c r="D49">
        <v>-8.2799999999999994</v>
      </c>
      <c r="E49">
        <v>5.07</v>
      </c>
      <c r="F49">
        <v>8.51</v>
      </c>
      <c r="G49">
        <v>6.8</v>
      </c>
      <c r="H49">
        <v>7.16</v>
      </c>
      <c r="I49">
        <v>12.08</v>
      </c>
      <c r="J49" s="8">
        <v>0.85</v>
      </c>
      <c r="M49" s="18">
        <f ca="1"/>
        <v>65.48</v>
      </c>
      <c r="T49" s="18">
        <f ca="1"/>
        <v>76.52</v>
      </c>
      <c r="V49" s="18">
        <f ca="1"/>
        <v>76.52</v>
      </c>
      <c r="Y49" s="18">
        <f ca="1"/>
        <v>76.52</v>
      </c>
      <c r="AA49" s="18">
        <f ca="1"/>
        <v>76.8</v>
      </c>
      <c r="AC49" s="18">
        <f ca="1"/>
        <v>81.02</v>
      </c>
      <c r="AE49" s="7" t="str">
        <f ca="1"/>
        <v>Item_36</v>
      </c>
      <c r="AF49" s="8">
        <f ca="1"/>
        <v>76.52</v>
      </c>
      <c r="AH49" s="18" t="str">
        <f ca="1"/>
        <v>Item_36</v>
      </c>
      <c r="AK49" s="7" t="str">
        <f ca="1"/>
        <v>Item_366</v>
      </c>
      <c r="AL49" s="8">
        <f ca="1"/>
        <v>91.88</v>
      </c>
      <c r="AN49" s="18" t="str">
        <f ca="1"/>
        <v>Item_132</v>
      </c>
    </row>
    <row r="50" spans="3:40" x14ac:dyDescent="0.3">
      <c r="C50" s="18" t="s">
        <v>141</v>
      </c>
      <c r="D50">
        <v>-6.19</v>
      </c>
      <c r="E50">
        <v>4.84</v>
      </c>
      <c r="F50">
        <v>12.62</v>
      </c>
      <c r="G50">
        <v>0.06</v>
      </c>
      <c r="H50">
        <v>6.45</v>
      </c>
      <c r="I50">
        <v>8.9</v>
      </c>
      <c r="J50" s="8">
        <v>1.61</v>
      </c>
      <c r="M50" s="18">
        <f ca="1"/>
        <v>63.6</v>
      </c>
      <c r="T50" s="18">
        <f ca="1"/>
        <v>73.56</v>
      </c>
      <c r="V50" s="18">
        <f ca="1"/>
        <v>73.56</v>
      </c>
      <c r="Y50" s="18">
        <f ca="1"/>
        <v>73.56</v>
      </c>
      <c r="AA50" s="18">
        <f ca="1"/>
        <v>73.81</v>
      </c>
      <c r="AC50" s="18">
        <f ca="1"/>
        <v>82.28</v>
      </c>
      <c r="AE50" s="7" t="str">
        <f ca="1"/>
        <v>Item_37</v>
      </c>
      <c r="AF50" s="8">
        <f ca="1"/>
        <v>73.56</v>
      </c>
      <c r="AH50" s="18" t="str">
        <f ca="1"/>
        <v>Item_37</v>
      </c>
      <c r="AK50" s="7" t="str">
        <f ca="1"/>
        <v>Item_244</v>
      </c>
      <c r="AL50" s="8">
        <f ca="1"/>
        <v>91.69</v>
      </c>
      <c r="AN50" s="18" t="str">
        <f ca="1"/>
        <v>Item_482</v>
      </c>
    </row>
    <row r="51" spans="3:40" x14ac:dyDescent="0.3">
      <c r="C51" s="18" t="s">
        <v>142</v>
      </c>
      <c r="D51">
        <v>-7.04</v>
      </c>
      <c r="E51">
        <v>4.67</v>
      </c>
      <c r="F51">
        <v>10.050000000000001</v>
      </c>
      <c r="G51">
        <v>2.58</v>
      </c>
      <c r="H51">
        <v>6.24</v>
      </c>
      <c r="I51">
        <v>10.42</v>
      </c>
      <c r="J51" s="8">
        <v>1.53</v>
      </c>
      <c r="M51" s="18">
        <f ca="1"/>
        <v>104.13</v>
      </c>
      <c r="T51" s="18">
        <f ca="1"/>
        <v>117.25</v>
      </c>
      <c r="V51" s="18">
        <f ca="1"/>
        <v>117.25</v>
      </c>
      <c r="Y51" s="18">
        <f ca="1"/>
        <v>117.25</v>
      </c>
      <c r="AA51" s="18">
        <f ca="1"/>
        <v>117.9</v>
      </c>
      <c r="AC51" s="18">
        <f ca="1"/>
        <v>105.4</v>
      </c>
      <c r="AE51" s="7" t="str">
        <f ca="1"/>
        <v>Item_38</v>
      </c>
      <c r="AF51" s="8">
        <f ca="1"/>
        <v>117.25</v>
      </c>
      <c r="AH51" s="18" t="str">
        <f ca="1"/>
        <v>Item_38</v>
      </c>
      <c r="AK51" s="7" t="str">
        <f ca="1"/>
        <v>Item_94</v>
      </c>
      <c r="AL51" s="8">
        <f ca="1"/>
        <v>91.43</v>
      </c>
      <c r="AN51" s="18" t="str">
        <f ca="1"/>
        <v>Item_169</v>
      </c>
    </row>
    <row r="52" spans="3:40" x14ac:dyDescent="0.3">
      <c r="C52" s="18" t="s">
        <v>143</v>
      </c>
      <c r="D52">
        <v>5.96</v>
      </c>
      <c r="E52">
        <v>5.53</v>
      </c>
      <c r="F52">
        <v>13.91</v>
      </c>
      <c r="G52">
        <v>4.38</v>
      </c>
      <c r="H52">
        <v>8.9600000000000009</v>
      </c>
      <c r="I52">
        <v>6.13</v>
      </c>
      <c r="J52" s="8">
        <v>-2.13</v>
      </c>
      <c r="M52" s="18">
        <f ca="1"/>
        <v>92.28</v>
      </c>
      <c r="T52" s="18">
        <f ca="1"/>
        <v>79.64</v>
      </c>
      <c r="V52" s="18">
        <f ca="1"/>
        <v>79.64</v>
      </c>
      <c r="Y52" s="18">
        <f ca="1"/>
        <v>79.64</v>
      </c>
      <c r="AA52" s="18">
        <f ca="1"/>
        <v>79.95</v>
      </c>
      <c r="AC52" s="18">
        <f ca="1"/>
        <v>75.22</v>
      </c>
      <c r="AE52" s="7" t="str">
        <f ca="1"/>
        <v>Item_39</v>
      </c>
      <c r="AF52" s="8">
        <f ca="1"/>
        <v>79.64</v>
      </c>
      <c r="AH52" s="18" t="str">
        <f ca="1"/>
        <v>Item_39</v>
      </c>
      <c r="AK52" s="7" t="str">
        <f ca="1"/>
        <v>Item_72</v>
      </c>
      <c r="AL52" s="8">
        <f ca="1"/>
        <v>89.56</v>
      </c>
      <c r="AN52" s="18" t="str">
        <f ca="1"/>
        <v>Item_449</v>
      </c>
    </row>
    <row r="53" spans="3:40" x14ac:dyDescent="0.3">
      <c r="C53" s="18" t="s">
        <v>144</v>
      </c>
      <c r="D53">
        <v>0.49</v>
      </c>
      <c r="E53">
        <v>2.64</v>
      </c>
      <c r="F53">
        <v>14.88</v>
      </c>
      <c r="G53">
        <v>14.02</v>
      </c>
      <c r="H53">
        <v>5.23</v>
      </c>
      <c r="I53">
        <v>9.24</v>
      </c>
      <c r="J53" s="8">
        <v>1.2</v>
      </c>
      <c r="M53" s="18">
        <f ca="1"/>
        <v>41.17</v>
      </c>
      <c r="T53" s="18">
        <f ca="1"/>
        <v>35.99</v>
      </c>
      <c r="V53" s="18">
        <f ca="1"/>
        <v>35.99</v>
      </c>
      <c r="Y53" s="18">
        <f ca="1"/>
        <v>35.99</v>
      </c>
      <c r="AA53" s="18">
        <f ca="1"/>
        <v>35.9</v>
      </c>
      <c r="AC53" s="18">
        <f ca="1"/>
        <v>32.770000000000003</v>
      </c>
      <c r="AE53" s="7" t="str">
        <f ca="1"/>
        <v>Item_40</v>
      </c>
      <c r="AF53" s="8">
        <f ca="1"/>
        <v>35.99</v>
      </c>
      <c r="AH53" s="18" t="str">
        <f ca="1"/>
        <v>Item_40</v>
      </c>
      <c r="AK53" s="7" t="str">
        <f ca="1"/>
        <v>Item_11</v>
      </c>
      <c r="AL53" s="8">
        <f ca="1"/>
        <v>89.51</v>
      </c>
      <c r="AN53" s="18" t="str">
        <f ca="1"/>
        <v>Item_397</v>
      </c>
    </row>
    <row r="54" spans="3:40" x14ac:dyDescent="0.3">
      <c r="C54" s="18" t="s">
        <v>145</v>
      </c>
      <c r="D54">
        <v>-1.1499999999999999</v>
      </c>
      <c r="E54">
        <v>4.34</v>
      </c>
      <c r="F54">
        <v>4.8099999999999996</v>
      </c>
      <c r="G54">
        <v>0.39</v>
      </c>
      <c r="H54">
        <v>5.53</v>
      </c>
      <c r="I54">
        <v>4.47</v>
      </c>
      <c r="J54" s="8">
        <v>3.35</v>
      </c>
      <c r="M54" s="18">
        <f ca="1"/>
        <v>76.27</v>
      </c>
      <c r="T54" s="18">
        <f ca="1"/>
        <v>63.59</v>
      </c>
      <c r="V54" s="18">
        <f ca="1"/>
        <v>63.59</v>
      </c>
      <c r="Y54" s="18">
        <f ca="1"/>
        <v>63.59</v>
      </c>
      <c r="AA54" s="18">
        <f ca="1"/>
        <v>63.75</v>
      </c>
      <c r="AC54" s="18">
        <f ca="1"/>
        <v>64.97</v>
      </c>
      <c r="AE54" s="7" t="str">
        <f ca="1"/>
        <v>Item_41</v>
      </c>
      <c r="AF54" s="8">
        <f ca="1"/>
        <v>63.59</v>
      </c>
      <c r="AH54" s="18" t="str">
        <f ca="1"/>
        <v>Item_41</v>
      </c>
      <c r="AK54" s="7" t="str">
        <f ca="1"/>
        <v>Item_247</v>
      </c>
      <c r="AL54" s="8">
        <f ca="1"/>
        <v>89.14</v>
      </c>
      <c r="AN54" s="18" t="str">
        <f ca="1"/>
        <v>Item_390</v>
      </c>
    </row>
    <row r="55" spans="3:40" x14ac:dyDescent="0.3">
      <c r="C55" s="18" t="s">
        <v>146</v>
      </c>
      <c r="D55">
        <v>-1.1200000000000001</v>
      </c>
      <c r="E55">
        <v>1.87</v>
      </c>
      <c r="F55">
        <v>4.51</v>
      </c>
      <c r="G55">
        <v>6.05</v>
      </c>
      <c r="H55">
        <v>7.08</v>
      </c>
      <c r="I55">
        <v>11.59</v>
      </c>
      <c r="J55" s="8">
        <v>5.88</v>
      </c>
      <c r="M55" s="18">
        <f ca="1"/>
        <v>65.489999999999995</v>
      </c>
      <c r="T55" s="18">
        <f ca="1"/>
        <v>75.599999999999994</v>
      </c>
      <c r="V55" s="18">
        <f ca="1"/>
        <v>75.599999999999994</v>
      </c>
      <c r="Y55" s="18">
        <f ca="1"/>
        <v>75.599999999999994</v>
      </c>
      <c r="AA55" s="18">
        <f ca="1"/>
        <v>71.09</v>
      </c>
      <c r="AC55" s="18">
        <f ca="1"/>
        <v>60.35</v>
      </c>
      <c r="AE55" s="7" t="str">
        <f ca="1"/>
        <v>Item_42</v>
      </c>
      <c r="AF55" s="8">
        <f ca="1"/>
        <v>75.599999999999994</v>
      </c>
      <c r="AH55" s="18" t="str">
        <f ca="1"/>
        <v>Item_42</v>
      </c>
      <c r="AK55" s="7" t="str">
        <f ca="1"/>
        <v>Item_105</v>
      </c>
      <c r="AL55" s="8">
        <f ca="1"/>
        <v>89.01</v>
      </c>
      <c r="AN55" s="18" t="str">
        <f ca="1"/>
        <v>Item_261</v>
      </c>
    </row>
    <row r="56" spans="3:40" x14ac:dyDescent="0.3">
      <c r="C56" s="18" t="s">
        <v>147</v>
      </c>
      <c r="D56">
        <v>2.0699999999999998</v>
      </c>
      <c r="E56">
        <v>2.88</v>
      </c>
      <c r="F56">
        <v>4.41</v>
      </c>
      <c r="G56">
        <v>7.46</v>
      </c>
      <c r="H56">
        <v>11.58</v>
      </c>
      <c r="I56">
        <v>0.28999999999999998</v>
      </c>
      <c r="J56" s="8">
        <v>2.54</v>
      </c>
      <c r="M56" s="18">
        <f ca="1"/>
        <v>58.39</v>
      </c>
      <c r="T56" s="18">
        <f ca="1"/>
        <v>56.5</v>
      </c>
      <c r="V56" s="18">
        <f ca="1"/>
        <v>56.5</v>
      </c>
      <c r="Y56" s="18">
        <f ca="1"/>
        <v>56.5</v>
      </c>
      <c r="AA56" s="18">
        <f ca="1"/>
        <v>56.6</v>
      </c>
      <c r="AC56" s="18">
        <f ca="1"/>
        <v>45.91</v>
      </c>
      <c r="AE56" s="7" t="str">
        <f ca="1"/>
        <v>Item_43</v>
      </c>
      <c r="AF56" s="8">
        <f ca="1"/>
        <v>56.5</v>
      </c>
      <c r="AH56" s="18" t="str">
        <f ca="1"/>
        <v>Item_43</v>
      </c>
      <c r="AK56" s="7" t="str">
        <f ca="1"/>
        <v>Item_150</v>
      </c>
      <c r="AL56" s="8">
        <f ca="1"/>
        <v>88.17</v>
      </c>
      <c r="AN56" s="18" t="str">
        <f ca="1"/>
        <v>Item_305</v>
      </c>
    </row>
    <row r="57" spans="3:40" x14ac:dyDescent="0.3">
      <c r="C57" s="18" t="s">
        <v>148</v>
      </c>
      <c r="D57">
        <v>-8.08</v>
      </c>
      <c r="E57">
        <v>0.81</v>
      </c>
      <c r="F57">
        <v>7.56</v>
      </c>
      <c r="G57">
        <v>6.25</v>
      </c>
      <c r="H57">
        <v>6</v>
      </c>
      <c r="I57">
        <v>13.95</v>
      </c>
      <c r="J57" s="8">
        <v>4.18</v>
      </c>
      <c r="M57" s="18">
        <f ca="1"/>
        <v>36.92</v>
      </c>
      <c r="T57" s="18">
        <f ca="1"/>
        <v>45.3</v>
      </c>
      <c r="V57" s="18">
        <f ca="1"/>
        <v>45.3</v>
      </c>
      <c r="Y57" s="18">
        <f ca="1"/>
        <v>45.3</v>
      </c>
      <c r="AA57" s="18">
        <f ca="1"/>
        <v>45.3</v>
      </c>
      <c r="AC57" s="18">
        <f ca="1"/>
        <v>46.93</v>
      </c>
      <c r="AE57" s="7" t="str">
        <f ca="1"/>
        <v>Item_44</v>
      </c>
      <c r="AF57" s="8">
        <f ca="1"/>
        <v>45.3</v>
      </c>
      <c r="AH57" s="18" t="str">
        <f ca="1"/>
        <v>Item_44</v>
      </c>
      <c r="AK57" s="7" t="str">
        <f ca="1"/>
        <v>Item_118</v>
      </c>
      <c r="AL57" s="8">
        <f ca="1"/>
        <v>88.1</v>
      </c>
      <c r="AN57" s="18" t="str">
        <f ca="1"/>
        <v>Item_287</v>
      </c>
    </row>
    <row r="58" spans="3:40" x14ac:dyDescent="0.3">
      <c r="C58" s="18" t="s">
        <v>149</v>
      </c>
      <c r="D58">
        <v>0.3</v>
      </c>
      <c r="E58">
        <v>0.39</v>
      </c>
      <c r="F58">
        <v>3.65</v>
      </c>
      <c r="G58">
        <v>1.7</v>
      </c>
      <c r="H58">
        <v>7.2</v>
      </c>
      <c r="I58">
        <v>8.32</v>
      </c>
      <c r="J58" s="8">
        <v>0.13</v>
      </c>
      <c r="M58" s="18">
        <f ca="1"/>
        <v>46.78</v>
      </c>
      <c r="T58" s="18">
        <f ca="1"/>
        <v>73.16</v>
      </c>
      <c r="V58" s="18">
        <f ca="1"/>
        <v>73.16</v>
      </c>
      <c r="Y58" s="18">
        <f ca="1"/>
        <v>73.16</v>
      </c>
      <c r="AA58" s="18">
        <f ca="1"/>
        <v>73.41</v>
      </c>
      <c r="AC58" s="18">
        <f ca="1"/>
        <v>55.44</v>
      </c>
      <c r="AE58" s="7" t="str">
        <f ca="1"/>
        <v>Item_45</v>
      </c>
      <c r="AF58" s="8">
        <f ca="1"/>
        <v>73.16</v>
      </c>
      <c r="AH58" s="18" t="str">
        <f ca="1"/>
        <v>Item_45</v>
      </c>
      <c r="AK58" s="7" t="str">
        <f ca="1"/>
        <v>Item_275</v>
      </c>
      <c r="AL58" s="8">
        <f ca="1"/>
        <v>87.91</v>
      </c>
      <c r="AN58" s="18" t="str">
        <f ca="1"/>
        <v>Item_465</v>
      </c>
    </row>
    <row r="59" spans="3:40" x14ac:dyDescent="0.3">
      <c r="C59" s="18" t="s">
        <v>150</v>
      </c>
      <c r="D59">
        <v>-5.98</v>
      </c>
      <c r="E59">
        <v>2.79</v>
      </c>
      <c r="F59">
        <v>9.2100000000000009</v>
      </c>
      <c r="G59">
        <v>-2.96</v>
      </c>
      <c r="H59">
        <v>10.029999999999999</v>
      </c>
      <c r="I59">
        <v>5.09</v>
      </c>
      <c r="J59" s="8">
        <v>1.57</v>
      </c>
      <c r="M59" s="18">
        <f ca="1"/>
        <v>61.39</v>
      </c>
      <c r="T59" s="18">
        <f ca="1"/>
        <v>66.59</v>
      </c>
      <c r="V59" s="18">
        <f ca="1"/>
        <v>66.59</v>
      </c>
      <c r="Y59" s="18">
        <f ca="1"/>
        <v>66.59</v>
      </c>
      <c r="AA59" s="18">
        <f ca="1"/>
        <v>66.78</v>
      </c>
      <c r="AC59" s="18">
        <f ca="1"/>
        <v>73.239999999999995</v>
      </c>
      <c r="AE59" s="7" t="str">
        <f ca="1"/>
        <v>Item_46</v>
      </c>
      <c r="AF59" s="8">
        <f ca="1"/>
        <v>66.59</v>
      </c>
      <c r="AH59" s="18" t="str">
        <f ca="1"/>
        <v>Item_46</v>
      </c>
      <c r="AK59" s="7" t="str">
        <f ca="1"/>
        <v>Item_35</v>
      </c>
      <c r="AL59" s="8">
        <f ca="1"/>
        <v>87.9</v>
      </c>
      <c r="AN59" s="18" t="str">
        <f ca="1"/>
        <v>Item_147</v>
      </c>
    </row>
    <row r="60" spans="3:40" x14ac:dyDescent="0.3">
      <c r="C60" s="18" t="s">
        <v>151</v>
      </c>
      <c r="D60">
        <v>-5.78</v>
      </c>
      <c r="E60">
        <v>-0.85</v>
      </c>
      <c r="F60">
        <v>12.99</v>
      </c>
      <c r="G60">
        <v>9.6300000000000008</v>
      </c>
      <c r="H60">
        <v>6.53</v>
      </c>
      <c r="I60">
        <v>12.05</v>
      </c>
      <c r="J60" s="8">
        <v>0.76</v>
      </c>
      <c r="M60" s="18">
        <f ca="1"/>
        <v>99.44</v>
      </c>
      <c r="T60" s="18">
        <f ca="1"/>
        <v>97.02</v>
      </c>
      <c r="V60" s="18">
        <f ca="1"/>
        <v>97.02</v>
      </c>
      <c r="Y60" s="18">
        <f ca="1"/>
        <v>97.02</v>
      </c>
      <c r="AA60" s="18">
        <f ca="1"/>
        <v>97.49</v>
      </c>
      <c r="AC60" s="18">
        <f ca="1"/>
        <v>97.26</v>
      </c>
      <c r="AE60" s="7" t="str">
        <f ca="1"/>
        <v>Item_47</v>
      </c>
      <c r="AF60" s="8">
        <f ca="1"/>
        <v>97.02</v>
      </c>
      <c r="AH60" s="18" t="str">
        <f ca="1"/>
        <v>Item_47</v>
      </c>
      <c r="AK60" s="7" t="str">
        <f ca="1"/>
        <v>Item_445</v>
      </c>
      <c r="AL60" s="8">
        <f ca="1"/>
        <v>87.5</v>
      </c>
      <c r="AN60" s="18" t="str">
        <f ca="1"/>
        <v>Item_67</v>
      </c>
    </row>
    <row r="61" spans="3:40" x14ac:dyDescent="0.3">
      <c r="C61" s="18" t="s">
        <v>152</v>
      </c>
      <c r="D61">
        <v>-11.61</v>
      </c>
      <c r="E61">
        <v>4.63</v>
      </c>
      <c r="F61">
        <v>15.85</v>
      </c>
      <c r="G61">
        <v>3.1</v>
      </c>
      <c r="H61">
        <v>8.92</v>
      </c>
      <c r="I61">
        <v>9.4499999999999993</v>
      </c>
      <c r="J61" s="8">
        <v>9.73</v>
      </c>
      <c r="M61" s="18">
        <f ca="1"/>
        <v>52.1</v>
      </c>
      <c r="T61" s="18">
        <f ca="1"/>
        <v>18.53</v>
      </c>
      <c r="V61" s="18">
        <f ca="1"/>
        <v>18.53</v>
      </c>
      <c r="Y61" s="18">
        <f ca="1"/>
        <v>18.53</v>
      </c>
      <c r="AA61" s="18">
        <f ca="1"/>
        <v>18.29</v>
      </c>
      <c r="AC61" s="18">
        <f ca="1"/>
        <v>35.83</v>
      </c>
      <c r="AE61" s="7" t="str">
        <f ca="1"/>
        <v>Item_48</v>
      </c>
      <c r="AF61" s="8">
        <f ca="1"/>
        <v>18.53</v>
      </c>
      <c r="AH61" s="18" t="str">
        <f ca="1"/>
        <v>Item_48</v>
      </c>
      <c r="AK61" s="7" t="str">
        <f ca="1"/>
        <v>Item_213</v>
      </c>
      <c r="AL61" s="8">
        <f ca="1"/>
        <v>86.54</v>
      </c>
      <c r="AN61" s="18" t="str">
        <f ca="1"/>
        <v>Item_172</v>
      </c>
    </row>
    <row r="62" spans="3:40" x14ac:dyDescent="0.3">
      <c r="C62" s="18" t="s">
        <v>153</v>
      </c>
      <c r="D62">
        <v>-4.7300000000000004</v>
      </c>
      <c r="E62">
        <v>5.27</v>
      </c>
      <c r="F62">
        <v>1.79</v>
      </c>
      <c r="G62">
        <v>12.77</v>
      </c>
      <c r="H62">
        <v>1.36</v>
      </c>
      <c r="I62">
        <v>9.9</v>
      </c>
      <c r="J62" s="8">
        <v>5.92</v>
      </c>
      <c r="M62" s="18">
        <f ca="1"/>
        <v>52.29</v>
      </c>
      <c r="T62" s="18">
        <f ca="1"/>
        <v>40.299999999999997</v>
      </c>
      <c r="V62" s="18">
        <f ca="1"/>
        <v>40.299999999999997</v>
      </c>
      <c r="Y62" s="18">
        <f ca="1"/>
        <v>40.299999999999997</v>
      </c>
      <c r="AA62" s="18">
        <f ca="1"/>
        <v>40.26</v>
      </c>
      <c r="AC62" s="18">
        <f ca="1"/>
        <v>39.93</v>
      </c>
      <c r="AE62" s="7" t="str">
        <f ca="1"/>
        <v>Item_49</v>
      </c>
      <c r="AF62" s="8">
        <f ca="1"/>
        <v>40.299999999999997</v>
      </c>
      <c r="AH62" s="18" t="str">
        <f ca="1"/>
        <v>Item_49</v>
      </c>
      <c r="AK62" s="7" t="str">
        <f ca="1"/>
        <v>Item_34</v>
      </c>
      <c r="AL62" s="8">
        <f ca="1"/>
        <v>86.26</v>
      </c>
      <c r="AN62" s="18" t="str">
        <f ca="1"/>
        <v>Item_59</v>
      </c>
    </row>
    <row r="63" spans="3:40" x14ac:dyDescent="0.3">
      <c r="C63" s="18" t="s">
        <v>154</v>
      </c>
      <c r="D63">
        <v>1.3</v>
      </c>
      <c r="E63">
        <v>0.23</v>
      </c>
      <c r="F63">
        <v>5.29</v>
      </c>
      <c r="G63">
        <v>11.85</v>
      </c>
      <c r="H63">
        <v>4.26</v>
      </c>
      <c r="I63">
        <v>10.91</v>
      </c>
      <c r="J63" s="8">
        <v>0.16</v>
      </c>
      <c r="M63" s="18">
        <f ca="1"/>
        <v>2.65</v>
      </c>
      <c r="T63" s="18">
        <f ca="1"/>
        <v>1.04</v>
      </c>
      <c r="V63" s="18">
        <f ca="1"/>
        <v>1.04</v>
      </c>
      <c r="Y63" s="18">
        <f ca="1"/>
        <v>1.04</v>
      </c>
      <c r="AA63" s="18">
        <f ca="1"/>
        <v>0.64</v>
      </c>
      <c r="AC63" s="18">
        <f ca="1"/>
        <v>0.62</v>
      </c>
      <c r="AE63" s="7" t="str">
        <f ca="1"/>
        <v>Item_50</v>
      </c>
      <c r="AF63" s="8">
        <f ca="1"/>
        <v>1.04</v>
      </c>
      <c r="AH63" s="18" t="str">
        <f ca="1"/>
        <v>Item_50</v>
      </c>
      <c r="AK63" s="7" t="str">
        <f ca="1"/>
        <v>Item_182</v>
      </c>
      <c r="AL63" s="8">
        <f ca="1"/>
        <v>86.2</v>
      </c>
      <c r="AN63" s="18" t="str">
        <f ca="1"/>
        <v>Item_438</v>
      </c>
    </row>
    <row r="64" spans="3:40" x14ac:dyDescent="0.3">
      <c r="C64" s="18" t="s">
        <v>155</v>
      </c>
      <c r="D64">
        <v>-4.34</v>
      </c>
      <c r="E64">
        <v>1.1000000000000001</v>
      </c>
      <c r="F64">
        <v>7.02</v>
      </c>
      <c r="G64">
        <v>-7.88</v>
      </c>
      <c r="H64">
        <v>2.67</v>
      </c>
      <c r="I64">
        <v>7.75</v>
      </c>
      <c r="J64" s="8">
        <v>2.06</v>
      </c>
      <c r="M64" s="18">
        <f ca="1"/>
        <v>64.08</v>
      </c>
      <c r="T64" s="18">
        <f ca="1"/>
        <v>76.55</v>
      </c>
      <c r="V64" s="18">
        <f ca="1"/>
        <v>76.55</v>
      </c>
      <c r="Y64" s="18">
        <f ca="1"/>
        <v>76.55</v>
      </c>
      <c r="AA64" s="18">
        <f ca="1"/>
        <v>76.83</v>
      </c>
      <c r="AC64" s="18">
        <f ca="1"/>
        <v>84.28</v>
      </c>
      <c r="AE64" s="7" t="str">
        <f ca="1"/>
        <v>Item_51</v>
      </c>
      <c r="AF64" s="8">
        <f ca="1"/>
        <v>76.55</v>
      </c>
      <c r="AH64" s="18" t="str">
        <f ca="1"/>
        <v>Item_51</v>
      </c>
      <c r="AK64" s="7" t="str">
        <f ca="1"/>
        <v>Item_88</v>
      </c>
      <c r="AL64" s="8">
        <f ca="1"/>
        <v>86.08</v>
      </c>
      <c r="AN64" s="18" t="str">
        <f ca="1"/>
        <v>Item_221</v>
      </c>
    </row>
    <row r="65" spans="3:40" x14ac:dyDescent="0.3">
      <c r="C65" s="18" t="s">
        <v>156</v>
      </c>
      <c r="D65">
        <v>-3.95</v>
      </c>
      <c r="E65">
        <v>1.72</v>
      </c>
      <c r="F65">
        <v>7.61</v>
      </c>
      <c r="G65">
        <v>6.48</v>
      </c>
      <c r="H65">
        <v>7.88</v>
      </c>
      <c r="I65">
        <v>11.22</v>
      </c>
      <c r="J65" s="8">
        <v>0.35</v>
      </c>
      <c r="M65" s="18">
        <f ca="1"/>
        <v>50.09</v>
      </c>
      <c r="T65" s="18">
        <f ca="1"/>
        <v>65.59</v>
      </c>
      <c r="V65" s="18">
        <f ca="1"/>
        <v>65.59</v>
      </c>
      <c r="Y65" s="18">
        <f ca="1"/>
        <v>65.59</v>
      </c>
      <c r="AA65" s="18">
        <f ca="1"/>
        <v>65.78</v>
      </c>
      <c r="AC65" s="18">
        <f ca="1"/>
        <v>79.55</v>
      </c>
      <c r="AE65" s="7" t="str">
        <f ca="1"/>
        <v>Item_52</v>
      </c>
      <c r="AF65" s="8">
        <f ca="1"/>
        <v>65.59</v>
      </c>
      <c r="AH65" s="18" t="str">
        <f ca="1"/>
        <v>Item_52</v>
      </c>
      <c r="AK65" s="7" t="str">
        <f ca="1"/>
        <v>Item_119</v>
      </c>
      <c r="AL65" s="8">
        <f ca="1"/>
        <v>85.4</v>
      </c>
      <c r="AN65" s="18" t="str">
        <f ca="1"/>
        <v>Item_429</v>
      </c>
    </row>
    <row r="66" spans="3:40" x14ac:dyDescent="0.3">
      <c r="C66" s="18" t="s">
        <v>157</v>
      </c>
      <c r="D66">
        <v>-7.0000000000000007E-2</v>
      </c>
      <c r="E66">
        <v>4.0199999999999996</v>
      </c>
      <c r="F66">
        <v>9.2100000000000009</v>
      </c>
      <c r="G66">
        <v>-10.88</v>
      </c>
      <c r="H66">
        <v>7.01</v>
      </c>
      <c r="I66">
        <v>7.91</v>
      </c>
      <c r="J66" s="8">
        <v>0.9</v>
      </c>
      <c r="M66" s="18">
        <f ca="1"/>
        <v>83.61</v>
      </c>
      <c r="T66" s="18">
        <f ca="1"/>
        <v>76.37</v>
      </c>
      <c r="V66" s="18">
        <f ca="1"/>
        <v>76.37</v>
      </c>
      <c r="Y66" s="18">
        <f ca="1"/>
        <v>76.37</v>
      </c>
      <c r="AA66" s="18">
        <f ca="1"/>
        <v>76.650000000000006</v>
      </c>
      <c r="AC66" s="18">
        <f ca="1"/>
        <v>79.95</v>
      </c>
      <c r="AE66" s="7" t="str">
        <f ca="1"/>
        <v>Item_53</v>
      </c>
      <c r="AF66" s="8">
        <f ca="1"/>
        <v>76.37</v>
      </c>
      <c r="AH66" s="18" t="str">
        <f ca="1"/>
        <v>Item_53</v>
      </c>
      <c r="AK66" s="7" t="str">
        <f ca="1"/>
        <v>Item_13</v>
      </c>
      <c r="AL66" s="8">
        <f ca="1"/>
        <v>85.14</v>
      </c>
      <c r="AN66" s="18" t="str">
        <f ca="1"/>
        <v>Item_399</v>
      </c>
    </row>
    <row r="67" spans="3:40" x14ac:dyDescent="0.3">
      <c r="C67" s="18" t="s">
        <v>158</v>
      </c>
      <c r="D67">
        <v>0.39</v>
      </c>
      <c r="E67">
        <v>3.26</v>
      </c>
      <c r="F67">
        <v>4.8099999999999996</v>
      </c>
      <c r="G67">
        <v>7.1</v>
      </c>
      <c r="H67">
        <v>6.88</v>
      </c>
      <c r="I67">
        <v>12.1</v>
      </c>
      <c r="J67" s="8">
        <v>3.3</v>
      </c>
      <c r="M67" s="18">
        <f ca="1"/>
        <v>83</v>
      </c>
      <c r="T67" s="18">
        <f ca="1"/>
        <v>63.78</v>
      </c>
      <c r="V67" s="18">
        <f ca="1"/>
        <v>63.78</v>
      </c>
      <c r="Y67" s="18">
        <f ca="1"/>
        <v>63.78</v>
      </c>
      <c r="AA67" s="18">
        <f ca="1"/>
        <v>63.95</v>
      </c>
      <c r="AC67" s="18">
        <f ca="1"/>
        <v>65.27</v>
      </c>
      <c r="AE67" s="7" t="str">
        <f ca="1"/>
        <v>Item_54</v>
      </c>
      <c r="AF67" s="8">
        <f ca="1"/>
        <v>63.78</v>
      </c>
      <c r="AH67" s="18" t="str">
        <f ca="1"/>
        <v>Item_54</v>
      </c>
      <c r="AK67" s="7" t="str">
        <f ca="1"/>
        <v>Item_10</v>
      </c>
      <c r="AL67" s="8">
        <f ca="1"/>
        <v>85.09</v>
      </c>
      <c r="AN67" s="18" t="str">
        <f ca="1"/>
        <v>Item_289</v>
      </c>
    </row>
    <row r="68" spans="3:40" x14ac:dyDescent="0.3">
      <c r="C68" s="18" t="s">
        <v>159</v>
      </c>
      <c r="D68">
        <v>-4.8499999999999996</v>
      </c>
      <c r="E68">
        <v>3.21</v>
      </c>
      <c r="F68">
        <v>11.15</v>
      </c>
      <c r="G68">
        <v>15.47</v>
      </c>
      <c r="H68">
        <v>6.39</v>
      </c>
      <c r="I68">
        <v>6.28</v>
      </c>
      <c r="J68" s="8">
        <v>6.35</v>
      </c>
      <c r="M68" s="18">
        <f ca="1"/>
        <v>49.7</v>
      </c>
      <c r="T68" s="18">
        <f ca="1"/>
        <v>27.51</v>
      </c>
      <c r="V68" s="18">
        <f ca="1"/>
        <v>27.51</v>
      </c>
      <c r="Y68" s="18">
        <f ca="1"/>
        <v>27.51</v>
      </c>
      <c r="AA68" s="18">
        <f ca="1"/>
        <v>27.34</v>
      </c>
      <c r="AC68" s="18">
        <f ca="1"/>
        <v>31.36</v>
      </c>
      <c r="AE68" s="7" t="str">
        <f ca="1"/>
        <v>Item_55</v>
      </c>
      <c r="AF68" s="8">
        <f ca="1"/>
        <v>27.51</v>
      </c>
      <c r="AH68" s="18" t="str">
        <f ca="1"/>
        <v>Item_55</v>
      </c>
      <c r="AK68" s="7" t="str">
        <f ca="1"/>
        <v>Item_249</v>
      </c>
      <c r="AL68" s="8">
        <f ca="1"/>
        <v>84.73</v>
      </c>
      <c r="AN68" s="18" t="str">
        <f ca="1"/>
        <v>Item_490</v>
      </c>
    </row>
    <row r="69" spans="3:40" x14ac:dyDescent="0.3">
      <c r="C69" s="18" t="s">
        <v>160</v>
      </c>
      <c r="D69">
        <v>-0.08</v>
      </c>
      <c r="E69">
        <v>-1.51</v>
      </c>
      <c r="F69">
        <v>6.27</v>
      </c>
      <c r="G69">
        <v>16.899999999999999</v>
      </c>
      <c r="H69">
        <v>5.0599999999999996</v>
      </c>
      <c r="I69">
        <v>7.39</v>
      </c>
      <c r="J69" s="8">
        <v>3.32</v>
      </c>
      <c r="M69" s="18">
        <f ca="1"/>
        <v>79.2</v>
      </c>
      <c r="T69" s="18">
        <f ca="1"/>
        <v>84.09</v>
      </c>
      <c r="V69" s="18">
        <f ca="1"/>
        <v>84.09</v>
      </c>
      <c r="Y69" s="18">
        <f ca="1"/>
        <v>84.09</v>
      </c>
      <c r="AA69" s="18">
        <f ca="1"/>
        <v>84.44</v>
      </c>
      <c r="AC69" s="18">
        <f ca="1"/>
        <v>65.599999999999994</v>
      </c>
      <c r="AE69" s="7" t="str">
        <f ca="1"/>
        <v>Item_56</v>
      </c>
      <c r="AF69" s="8">
        <f ca="1"/>
        <v>84.09</v>
      </c>
      <c r="AH69" s="18" t="str">
        <f ca="1"/>
        <v>Item_56</v>
      </c>
      <c r="AK69" s="7" t="str">
        <f ca="1"/>
        <v>Item_288</v>
      </c>
      <c r="AL69" s="8">
        <f ca="1"/>
        <v>84.56</v>
      </c>
      <c r="AN69" s="18" t="str">
        <f ca="1"/>
        <v>Item_232</v>
      </c>
    </row>
    <row r="70" spans="3:40" x14ac:dyDescent="0.3">
      <c r="C70" s="18" t="s">
        <v>161</v>
      </c>
      <c r="D70">
        <v>-4.2</v>
      </c>
      <c r="E70">
        <v>7.39</v>
      </c>
      <c r="F70">
        <v>2.27</v>
      </c>
      <c r="G70">
        <v>14.28</v>
      </c>
      <c r="H70">
        <v>8.9499999999999993</v>
      </c>
      <c r="I70">
        <v>4.74</v>
      </c>
      <c r="J70" s="8">
        <v>2.54</v>
      </c>
      <c r="M70" s="18">
        <f ca="1"/>
        <v>12.38</v>
      </c>
      <c r="T70" s="18">
        <f ca="1"/>
        <v>-2.61</v>
      </c>
      <c r="V70" s="18">
        <f ca="1"/>
        <v>-2.61</v>
      </c>
      <c r="Y70" s="18">
        <f ca="1"/>
        <v>-2.61</v>
      </c>
      <c r="AA70" s="18">
        <f ca="1"/>
        <v>-3.04</v>
      </c>
      <c r="AC70" s="18">
        <f ca="1"/>
        <v>-5.61</v>
      </c>
      <c r="AE70" s="7" t="str">
        <f ca="1"/>
        <v>Item_57</v>
      </c>
      <c r="AF70" s="8">
        <f ca="1"/>
        <v>-2.61</v>
      </c>
      <c r="AH70" s="18" t="str">
        <f ca="1"/>
        <v>Item_57</v>
      </c>
      <c r="AK70" s="7" t="str">
        <f ca="1"/>
        <v>Item_56</v>
      </c>
      <c r="AL70" s="8">
        <f ca="1"/>
        <v>84.09</v>
      </c>
      <c r="AN70" s="18" t="str">
        <f ca="1"/>
        <v>Item_78</v>
      </c>
    </row>
    <row r="71" spans="3:40" x14ac:dyDescent="0.3">
      <c r="C71" s="18" t="s">
        <v>162</v>
      </c>
      <c r="D71">
        <v>3.8</v>
      </c>
      <c r="E71">
        <v>0.03</v>
      </c>
      <c r="F71">
        <v>0.53</v>
      </c>
      <c r="G71">
        <v>-5.3</v>
      </c>
      <c r="H71">
        <v>3.31</v>
      </c>
      <c r="I71">
        <v>7.94</v>
      </c>
      <c r="J71" s="8">
        <v>2.89</v>
      </c>
      <c r="M71" s="18">
        <f ca="1"/>
        <v>92.95</v>
      </c>
      <c r="T71" s="18">
        <f ca="1"/>
        <v>75.849999999999994</v>
      </c>
      <c r="V71" s="18">
        <f ca="1"/>
        <v>75.849999999999994</v>
      </c>
      <c r="Y71" s="18">
        <f ca="1"/>
        <v>75.849999999999994</v>
      </c>
      <c r="AA71" s="18">
        <f ca="1"/>
        <v>76.67</v>
      </c>
      <c r="AC71" s="18">
        <f ca="1"/>
        <v>93.88</v>
      </c>
      <c r="AE71" s="7" t="str">
        <f ca="1"/>
        <v>Item_58</v>
      </c>
      <c r="AF71" s="8">
        <f ca="1"/>
        <v>75.849999999999994</v>
      </c>
      <c r="AH71" s="18" t="str">
        <f ca="1"/>
        <v>Item_58</v>
      </c>
      <c r="AK71" s="7" t="str">
        <f ca="1"/>
        <v>Item_257</v>
      </c>
      <c r="AL71" s="8">
        <f ca="1"/>
        <v>83.93</v>
      </c>
      <c r="AN71" s="18" t="str">
        <f ca="1"/>
        <v>Item_14</v>
      </c>
    </row>
    <row r="72" spans="3:40" x14ac:dyDescent="0.3">
      <c r="C72" s="18" t="s">
        <v>163</v>
      </c>
      <c r="D72">
        <v>3.71</v>
      </c>
      <c r="E72">
        <v>-2.2200000000000002</v>
      </c>
      <c r="F72">
        <v>10.85</v>
      </c>
      <c r="G72">
        <v>13.16</v>
      </c>
      <c r="H72">
        <v>7.35</v>
      </c>
      <c r="I72">
        <v>12.51</v>
      </c>
      <c r="J72" s="8">
        <v>3.54</v>
      </c>
      <c r="M72" s="18">
        <f ca="1"/>
        <v>14.44</v>
      </c>
      <c r="T72" s="18">
        <f ca="1"/>
        <v>11.25</v>
      </c>
      <c r="V72" s="18">
        <f ca="1"/>
        <v>11.25</v>
      </c>
      <c r="Y72" s="18">
        <f ca="1"/>
        <v>11.25</v>
      </c>
      <c r="AA72" s="18">
        <f ca="1"/>
        <v>20.399999999999999</v>
      </c>
      <c r="AC72" s="18">
        <f ca="1"/>
        <v>31.52</v>
      </c>
      <c r="AE72" s="7" t="str">
        <f ca="1"/>
        <v>Item_59</v>
      </c>
      <c r="AF72" s="8">
        <f ca="1"/>
        <v>11.25</v>
      </c>
      <c r="AH72" s="18" t="str">
        <f ca="1"/>
        <v>Item_59</v>
      </c>
      <c r="AK72" s="7" t="str">
        <f ca="1"/>
        <v>Item_271</v>
      </c>
      <c r="AL72" s="8">
        <f ca="1"/>
        <v>83.84</v>
      </c>
      <c r="AN72" s="18" t="str">
        <f ca="1"/>
        <v>Item_357</v>
      </c>
    </row>
    <row r="73" spans="3:40" x14ac:dyDescent="0.3">
      <c r="C73" s="18" t="s">
        <v>164</v>
      </c>
      <c r="D73">
        <v>-2.73</v>
      </c>
      <c r="E73">
        <v>4.21</v>
      </c>
      <c r="F73">
        <v>-7.03</v>
      </c>
      <c r="G73">
        <v>-3.89</v>
      </c>
      <c r="H73">
        <v>5.18</v>
      </c>
      <c r="I73">
        <v>8.44</v>
      </c>
      <c r="J73" s="8">
        <v>4.25</v>
      </c>
      <c r="M73" s="18">
        <f ca="1"/>
        <v>47.75</v>
      </c>
      <c r="T73" s="18">
        <f ca="1"/>
        <v>81.81</v>
      </c>
      <c r="V73" s="18">
        <f ca="1"/>
        <v>81.81</v>
      </c>
      <c r="Y73" s="18">
        <f ca="1"/>
        <v>81.81</v>
      </c>
      <c r="AA73" s="18">
        <f ca="1"/>
        <v>82.13</v>
      </c>
      <c r="AC73" s="18">
        <f ca="1"/>
        <v>87.24</v>
      </c>
      <c r="AE73" s="7" t="str">
        <f ca="1"/>
        <v>Item_60</v>
      </c>
      <c r="AF73" s="8">
        <f ca="1"/>
        <v>81.81</v>
      </c>
      <c r="AH73" s="18" t="str">
        <f ca="1"/>
        <v>Item_60</v>
      </c>
      <c r="AK73" s="7" t="str">
        <f ca="1"/>
        <v>Item_471</v>
      </c>
      <c r="AL73" s="8">
        <f ca="1"/>
        <v>83.28</v>
      </c>
      <c r="AN73" s="18" t="str">
        <f ca="1"/>
        <v>Item_143</v>
      </c>
    </row>
    <row r="74" spans="3:40" x14ac:dyDescent="0.3">
      <c r="C74" s="18" t="s">
        <v>165</v>
      </c>
      <c r="D74">
        <v>-2.73</v>
      </c>
      <c r="E74">
        <v>4.82</v>
      </c>
      <c r="F74">
        <v>2.52</v>
      </c>
      <c r="G74">
        <v>2.5099999999999998</v>
      </c>
      <c r="H74">
        <v>8.26</v>
      </c>
      <c r="I74">
        <v>9.9700000000000006</v>
      </c>
      <c r="J74" s="8">
        <v>-4.88</v>
      </c>
      <c r="M74" s="18">
        <f ca="1"/>
        <v>5.88</v>
      </c>
      <c r="T74" s="18">
        <f ca="1"/>
        <v>2.36</v>
      </c>
      <c r="V74" s="18">
        <f ca="1"/>
        <v>2.36</v>
      </c>
      <c r="Y74" s="18">
        <f ca="1"/>
        <v>2.36</v>
      </c>
      <c r="AA74" s="18">
        <f ca="1"/>
        <v>1.97</v>
      </c>
      <c r="AC74" s="18">
        <f ca="1"/>
        <v>4.76</v>
      </c>
      <c r="AE74" s="7" t="str">
        <f ca="1"/>
        <v>Item_61</v>
      </c>
      <c r="AF74" s="8">
        <f ca="1"/>
        <v>2.36</v>
      </c>
      <c r="AH74" s="18" t="str">
        <f ca="1"/>
        <v>Item_61</v>
      </c>
      <c r="AK74" s="7" t="str">
        <f ca="1"/>
        <v>Item_135</v>
      </c>
      <c r="AL74" s="8">
        <f ca="1"/>
        <v>83.1</v>
      </c>
      <c r="AN74" s="18" t="str">
        <f ca="1"/>
        <v>Item_481</v>
      </c>
    </row>
    <row r="75" spans="3:40" x14ac:dyDescent="0.3">
      <c r="C75" s="18" t="s">
        <v>166</v>
      </c>
      <c r="D75">
        <v>-9.86</v>
      </c>
      <c r="E75">
        <v>3.87</v>
      </c>
      <c r="F75">
        <v>8.4499999999999993</v>
      </c>
      <c r="G75">
        <v>-7.84</v>
      </c>
      <c r="H75">
        <v>3.01</v>
      </c>
      <c r="I75">
        <v>4.71</v>
      </c>
      <c r="J75" s="8">
        <v>5.35</v>
      </c>
      <c r="M75" s="18">
        <f ca="1"/>
        <v>-31.62</v>
      </c>
      <c r="T75" s="18">
        <f ca="1"/>
        <v>-35.06</v>
      </c>
      <c r="V75" s="18">
        <f ca="1"/>
        <v>-35.06</v>
      </c>
      <c r="Y75" s="18">
        <f ca="1"/>
        <v>-35.06</v>
      </c>
      <c r="AA75" s="18">
        <f ca="1"/>
        <v>-31.72</v>
      </c>
      <c r="AC75" s="18">
        <f ca="1"/>
        <v>-5.34</v>
      </c>
      <c r="AE75" s="7" t="str">
        <f ca="1"/>
        <v>Item_62</v>
      </c>
      <c r="AF75" s="8">
        <f ca="1"/>
        <v>-35.06</v>
      </c>
      <c r="AH75" s="18" t="str">
        <f ca="1"/>
        <v>Item_62</v>
      </c>
      <c r="AK75" s="7" t="str">
        <f ca="1"/>
        <v>Item_101</v>
      </c>
      <c r="AL75" s="8">
        <f ca="1"/>
        <v>82.7</v>
      </c>
      <c r="AN75" s="18" t="str">
        <f ca="1"/>
        <v>Item_167</v>
      </c>
    </row>
    <row r="76" spans="3:40" x14ac:dyDescent="0.3">
      <c r="C76" s="18" t="s">
        <v>167</v>
      </c>
      <c r="D76">
        <v>-8.67</v>
      </c>
      <c r="E76">
        <v>-0.28999999999999998</v>
      </c>
      <c r="F76">
        <v>0.72</v>
      </c>
      <c r="G76">
        <v>4.34</v>
      </c>
      <c r="H76">
        <v>0.23</v>
      </c>
      <c r="I76">
        <v>8.74</v>
      </c>
      <c r="J76" s="8">
        <v>-1.02</v>
      </c>
      <c r="M76" s="18">
        <f ca="1"/>
        <v>62.42</v>
      </c>
      <c r="T76" s="18">
        <f ca="1"/>
        <v>55.28</v>
      </c>
      <c r="V76" s="18">
        <f ca="1"/>
        <v>55.28</v>
      </c>
      <c r="Y76" s="18">
        <f ca="1"/>
        <v>55.28</v>
      </c>
      <c r="AA76" s="18">
        <f ca="1"/>
        <v>55.37</v>
      </c>
      <c r="AC76" s="18">
        <f ca="1"/>
        <v>58.49</v>
      </c>
      <c r="AE76" s="7" t="str">
        <f ca="1"/>
        <v>Item_63</v>
      </c>
      <c r="AF76" s="8">
        <f ca="1"/>
        <v>55.28</v>
      </c>
      <c r="AH76" s="18" t="str">
        <f ca="1"/>
        <v>Item_63</v>
      </c>
      <c r="AK76" s="7" t="str">
        <f ca="1"/>
        <v>Item_153</v>
      </c>
      <c r="AL76" s="8">
        <f ca="1"/>
        <v>82.23</v>
      </c>
      <c r="AN76" s="18" t="str">
        <f ca="1"/>
        <v>Item_96</v>
      </c>
    </row>
    <row r="77" spans="3:40" x14ac:dyDescent="0.3">
      <c r="C77" s="18" t="s">
        <v>168</v>
      </c>
      <c r="D77">
        <v>-2.15</v>
      </c>
      <c r="E77">
        <v>2.12</v>
      </c>
      <c r="F77">
        <v>2.4300000000000002</v>
      </c>
      <c r="G77">
        <v>3.99</v>
      </c>
      <c r="H77">
        <v>7.33</v>
      </c>
      <c r="I77">
        <v>10.43</v>
      </c>
      <c r="J77" s="8">
        <v>5.46</v>
      </c>
      <c r="M77" s="18">
        <f ca="1"/>
        <v>77.77</v>
      </c>
      <c r="T77" s="18">
        <f ca="1"/>
        <v>95.09</v>
      </c>
      <c r="V77" s="18">
        <f ca="1"/>
        <v>95.09</v>
      </c>
      <c r="Y77" s="18">
        <f ca="1"/>
        <v>95.09</v>
      </c>
      <c r="AA77" s="18">
        <f ca="1"/>
        <v>95.54</v>
      </c>
      <c r="AC77" s="18">
        <f ca="1"/>
        <v>94.74</v>
      </c>
      <c r="AE77" s="7" t="str">
        <f ca="1"/>
        <v>Item_64</v>
      </c>
      <c r="AF77" s="8">
        <f ca="1"/>
        <v>95.09</v>
      </c>
      <c r="AH77" s="18" t="str">
        <f ca="1"/>
        <v>Item_64</v>
      </c>
      <c r="AK77" s="7" t="str">
        <f ca="1"/>
        <v>Item_60</v>
      </c>
      <c r="AL77" s="8">
        <f ca="1"/>
        <v>81.81</v>
      </c>
      <c r="AN77" s="18" t="str">
        <f ca="1"/>
        <v>Item_342</v>
      </c>
    </row>
    <row r="78" spans="3:40" x14ac:dyDescent="0.3">
      <c r="C78" s="18" t="s">
        <v>169</v>
      </c>
      <c r="D78">
        <v>-2.85</v>
      </c>
      <c r="E78">
        <v>6.22</v>
      </c>
      <c r="F78">
        <v>1.05</v>
      </c>
      <c r="G78">
        <v>6.44</v>
      </c>
      <c r="H78">
        <v>8.49</v>
      </c>
      <c r="I78">
        <v>12.09</v>
      </c>
      <c r="J78" s="8">
        <v>-0.41</v>
      </c>
      <c r="M78" s="18">
        <f ca="1"/>
        <v>49.54</v>
      </c>
      <c r="T78" s="18">
        <f ca="1"/>
        <v>59.41</v>
      </c>
      <c r="V78" s="18">
        <f ca="1"/>
        <v>59.41</v>
      </c>
      <c r="Y78" s="18">
        <f ca="1"/>
        <v>59.41</v>
      </c>
      <c r="AA78" s="18">
        <f ca="1"/>
        <v>59.53</v>
      </c>
      <c r="AC78" s="18">
        <f ca="1"/>
        <v>60.41</v>
      </c>
      <c r="AE78" s="7" t="str">
        <f ca="1"/>
        <v>Item_65</v>
      </c>
      <c r="AF78" s="8">
        <f ca="1"/>
        <v>59.41</v>
      </c>
      <c r="AH78" s="18" t="str">
        <f ca="1"/>
        <v>Item_65</v>
      </c>
      <c r="AK78" s="7" t="str">
        <f ca="1"/>
        <v>Item_188</v>
      </c>
      <c r="AL78" s="8">
        <f ca="1"/>
        <v>81.22</v>
      </c>
      <c r="AN78" s="18" t="str">
        <f ca="1"/>
        <v>Item_199</v>
      </c>
    </row>
    <row r="79" spans="3:40" x14ac:dyDescent="0.3">
      <c r="C79" s="18" t="s">
        <v>170</v>
      </c>
      <c r="D79">
        <v>-4.33</v>
      </c>
      <c r="E79">
        <v>5.22</v>
      </c>
      <c r="F79">
        <v>9.9700000000000006</v>
      </c>
      <c r="G79">
        <v>-0.53</v>
      </c>
      <c r="H79">
        <v>5.69</v>
      </c>
      <c r="I79">
        <v>6.52</v>
      </c>
      <c r="J79" s="8">
        <v>0.56000000000000005</v>
      </c>
      <c r="M79" s="18">
        <f ca="1"/>
        <v>-29.25</v>
      </c>
      <c r="T79" s="18">
        <f ca="1"/>
        <v>-30.49</v>
      </c>
      <c r="V79" s="18">
        <f ca="1"/>
        <v>-30.49</v>
      </c>
      <c r="Y79" s="18">
        <f ca="1"/>
        <v>-30.49</v>
      </c>
      <c r="AA79" s="18">
        <f ca="1"/>
        <v>-31.18</v>
      </c>
      <c r="AC79" s="18">
        <f ca="1"/>
        <v>-22.07</v>
      </c>
      <c r="AE79" s="7" t="str">
        <f ca="1"/>
        <v>Item_66</v>
      </c>
      <c r="AF79" s="8">
        <f ca="1"/>
        <v>-30.49</v>
      </c>
      <c r="AH79" s="18" t="str">
        <f ca="1"/>
        <v>Item_66</v>
      </c>
      <c r="AK79" s="7" t="str">
        <f ca="1"/>
        <v>Item_419</v>
      </c>
      <c r="AL79" s="8">
        <f ca="1"/>
        <v>80.88</v>
      </c>
      <c r="AN79" s="18" t="str">
        <f ca="1"/>
        <v>Item_352</v>
      </c>
    </row>
    <row r="80" spans="3:40" x14ac:dyDescent="0.3">
      <c r="C80" s="18" t="s">
        <v>171</v>
      </c>
      <c r="D80">
        <v>-10.37</v>
      </c>
      <c r="E80">
        <v>-0.63</v>
      </c>
      <c r="F80">
        <v>5.41</v>
      </c>
      <c r="G80">
        <v>-4.42</v>
      </c>
      <c r="H80">
        <v>4.2300000000000004</v>
      </c>
      <c r="I80">
        <v>0.92</v>
      </c>
      <c r="J80" s="8">
        <v>5.23</v>
      </c>
      <c r="M80" s="18">
        <f ca="1"/>
        <v>27.78</v>
      </c>
      <c r="T80" s="18">
        <f ca="1"/>
        <v>11.12</v>
      </c>
      <c r="V80" s="18">
        <f ca="1"/>
        <v>11.12</v>
      </c>
      <c r="Y80" s="18">
        <f ca="1"/>
        <v>11.12</v>
      </c>
      <c r="AA80" s="18">
        <f ca="1"/>
        <v>10.81</v>
      </c>
      <c r="AC80" s="18">
        <f ca="1"/>
        <v>-5.12</v>
      </c>
      <c r="AE80" s="7" t="str">
        <f ca="1"/>
        <v>Item_67</v>
      </c>
      <c r="AF80" s="8">
        <f ca="1"/>
        <v>11.12</v>
      </c>
      <c r="AH80" s="18" t="str">
        <f ca="1"/>
        <v>Item_67</v>
      </c>
      <c r="AK80" s="7" t="str">
        <f ca="1"/>
        <v>Item_433</v>
      </c>
      <c r="AL80" s="8">
        <f ca="1"/>
        <v>80.42</v>
      </c>
      <c r="AN80" s="18" t="str">
        <f ca="1"/>
        <v>Item_486</v>
      </c>
    </row>
    <row r="81" spans="3:40" x14ac:dyDescent="0.3">
      <c r="C81" s="18" t="s">
        <v>172</v>
      </c>
      <c r="D81">
        <v>3.62</v>
      </c>
      <c r="E81">
        <v>0.35</v>
      </c>
      <c r="F81">
        <v>3.37</v>
      </c>
      <c r="G81">
        <v>1.98</v>
      </c>
      <c r="H81">
        <v>3.84</v>
      </c>
      <c r="I81">
        <v>6.51</v>
      </c>
      <c r="J81" s="8">
        <v>2.36</v>
      </c>
      <c r="M81" s="18">
        <f ca="1"/>
        <v>37.42</v>
      </c>
      <c r="T81" s="18">
        <f ca="1"/>
        <v>34.89</v>
      </c>
      <c r="V81" s="18">
        <f ca="1"/>
        <v>34.89</v>
      </c>
      <c r="Y81" s="18">
        <f ca="1"/>
        <v>34.89</v>
      </c>
      <c r="AA81" s="18">
        <f ca="1"/>
        <v>34.79</v>
      </c>
      <c r="AC81" s="18">
        <f ca="1"/>
        <v>33.31</v>
      </c>
      <c r="AE81" s="7" t="str">
        <f ca="1"/>
        <v>Item_68</v>
      </c>
      <c r="AF81" s="8">
        <f ca="1"/>
        <v>34.89</v>
      </c>
      <c r="AH81" s="18" t="str">
        <f ca="1"/>
        <v>Item_68</v>
      </c>
      <c r="AK81" s="7" t="str">
        <f ca="1"/>
        <v>Item_117</v>
      </c>
      <c r="AL81" s="8">
        <f ca="1"/>
        <v>80.010000000000005</v>
      </c>
      <c r="AN81" s="18" t="str">
        <f ca="1"/>
        <v>Item_4</v>
      </c>
    </row>
    <row r="82" spans="3:40" x14ac:dyDescent="0.3">
      <c r="C82" s="18" t="s">
        <v>173</v>
      </c>
      <c r="D82">
        <v>-6.89</v>
      </c>
      <c r="E82">
        <v>2.5099999999999998</v>
      </c>
      <c r="F82">
        <v>1.55</v>
      </c>
      <c r="G82">
        <v>0.48</v>
      </c>
      <c r="H82">
        <v>6.19</v>
      </c>
      <c r="I82">
        <v>10.039999999999999</v>
      </c>
      <c r="J82" s="8">
        <v>5.6</v>
      </c>
      <c r="M82" s="18">
        <f ca="1"/>
        <v>66.89</v>
      </c>
      <c r="T82" s="18">
        <f ca="1"/>
        <v>58.08</v>
      </c>
      <c r="V82" s="18">
        <f ca="1"/>
        <v>58.08</v>
      </c>
      <c r="Y82" s="18">
        <f ca="1"/>
        <v>58.08</v>
      </c>
      <c r="AA82" s="18">
        <f ca="1"/>
        <v>58.2</v>
      </c>
      <c r="AC82" s="18">
        <f ca="1"/>
        <v>57.68</v>
      </c>
      <c r="AE82" s="7" t="str">
        <f ca="1"/>
        <v>Item_69</v>
      </c>
      <c r="AF82" s="8">
        <f ca="1"/>
        <v>58.08</v>
      </c>
      <c r="AH82" s="18" t="str">
        <f ca="1"/>
        <v>Item_69</v>
      </c>
      <c r="AK82" s="7" t="str">
        <f ca="1"/>
        <v>Item_39</v>
      </c>
      <c r="AL82" s="8">
        <f ca="1"/>
        <v>79.64</v>
      </c>
      <c r="AN82" s="18" t="str">
        <f ca="1"/>
        <v>Item_85</v>
      </c>
    </row>
    <row r="83" spans="3:40" x14ac:dyDescent="0.3">
      <c r="C83" s="18" t="s">
        <v>174</v>
      </c>
      <c r="D83">
        <v>-4.3600000000000003</v>
      </c>
      <c r="E83">
        <v>6.34</v>
      </c>
      <c r="F83">
        <v>6.3</v>
      </c>
      <c r="G83">
        <v>-6.93</v>
      </c>
      <c r="H83">
        <v>6.95</v>
      </c>
      <c r="I83">
        <v>6.75</v>
      </c>
      <c r="J83" s="8">
        <v>9.0299999999999994</v>
      </c>
      <c r="M83" s="18">
        <f ca="1"/>
        <v>72.66</v>
      </c>
      <c r="T83" s="18">
        <f ca="1"/>
        <v>60.54</v>
      </c>
      <c r="V83" s="18">
        <f ca="1"/>
        <v>60.54</v>
      </c>
      <c r="Y83" s="18">
        <f ca="1"/>
        <v>60.54</v>
      </c>
      <c r="AA83" s="18">
        <f ca="1"/>
        <v>60.68</v>
      </c>
      <c r="AC83" s="18">
        <f ca="1"/>
        <v>64.19</v>
      </c>
      <c r="AE83" s="7" t="str">
        <f ca="1"/>
        <v>Item_70</v>
      </c>
      <c r="AF83" s="8">
        <f ca="1"/>
        <v>60.54</v>
      </c>
      <c r="AH83" s="18" t="str">
        <f ca="1"/>
        <v>Item_70</v>
      </c>
      <c r="AK83" s="7" t="str">
        <f ca="1"/>
        <v>Item_235</v>
      </c>
      <c r="AL83" s="8">
        <f ca="1"/>
        <v>79.58</v>
      </c>
      <c r="AN83" s="18" t="str">
        <f ca="1"/>
        <v>Item_337</v>
      </c>
    </row>
    <row r="84" spans="3:40" x14ac:dyDescent="0.3">
      <c r="C84" s="18" t="s">
        <v>175</v>
      </c>
      <c r="D84">
        <v>0.27</v>
      </c>
      <c r="E84">
        <v>3.83</v>
      </c>
      <c r="F84">
        <v>9.3000000000000007</v>
      </c>
      <c r="G84">
        <v>5.96</v>
      </c>
      <c r="H84">
        <v>5.82</v>
      </c>
      <c r="I84">
        <v>6.7</v>
      </c>
      <c r="J84" s="8">
        <v>3.77</v>
      </c>
      <c r="M84" s="18">
        <f ca="1"/>
        <v>55.87</v>
      </c>
      <c r="T84" s="18">
        <f ca="1"/>
        <v>63.74</v>
      </c>
      <c r="V84" s="18">
        <f ca="1"/>
        <v>63.74</v>
      </c>
      <c r="Y84" s="18">
        <f ca="1"/>
        <v>63.74</v>
      </c>
      <c r="AA84" s="18">
        <f ca="1"/>
        <v>63.9</v>
      </c>
      <c r="AC84" s="18">
        <f ca="1"/>
        <v>64.59</v>
      </c>
      <c r="AE84" s="7" t="str">
        <f ca="1"/>
        <v>Item_71</v>
      </c>
      <c r="AF84" s="8">
        <f ca="1"/>
        <v>63.74</v>
      </c>
      <c r="AH84" s="18" t="str">
        <f ca="1"/>
        <v>Item_71</v>
      </c>
      <c r="AK84" s="7" t="str">
        <f ca="1"/>
        <v>Item_470</v>
      </c>
      <c r="AL84" s="8">
        <f ca="1"/>
        <v>79.53</v>
      </c>
      <c r="AN84" s="18" t="str">
        <f ca="1"/>
        <v>Item_48</v>
      </c>
    </row>
    <row r="85" spans="3:40" x14ac:dyDescent="0.3">
      <c r="C85" s="18" t="s">
        <v>176</v>
      </c>
      <c r="D85">
        <v>-4.3499999999999996</v>
      </c>
      <c r="E85">
        <v>2.2799999999999998</v>
      </c>
      <c r="F85">
        <v>7.58</v>
      </c>
      <c r="G85">
        <v>15.7</v>
      </c>
      <c r="H85">
        <v>6.91</v>
      </c>
      <c r="I85">
        <v>7.22</v>
      </c>
      <c r="J85" s="8">
        <v>-1.26</v>
      </c>
      <c r="M85" s="18">
        <f ca="1"/>
        <v>77.63</v>
      </c>
      <c r="T85" s="18">
        <f ca="1"/>
        <v>89.56</v>
      </c>
      <c r="V85" s="18">
        <f ca="1"/>
        <v>89.56</v>
      </c>
      <c r="Y85" s="18">
        <f ca="1"/>
        <v>89.56</v>
      </c>
      <c r="AA85" s="18">
        <f ca="1"/>
        <v>89.96</v>
      </c>
      <c r="AC85" s="18">
        <f ca="1"/>
        <v>96.09</v>
      </c>
      <c r="AE85" s="7" t="str">
        <f ca="1"/>
        <v>Item_72</v>
      </c>
      <c r="AF85" s="8">
        <f ca="1"/>
        <v>89.56</v>
      </c>
      <c r="AH85" s="18" t="str">
        <f ca="1"/>
        <v>Item_72</v>
      </c>
      <c r="AK85" s="7" t="str">
        <f ca="1"/>
        <v>Item_207</v>
      </c>
      <c r="AL85" s="8">
        <f ca="1"/>
        <v>79.319999999999993</v>
      </c>
      <c r="AN85" s="18" t="str">
        <f ca="1"/>
        <v>Item_81</v>
      </c>
    </row>
    <row r="86" spans="3:40" x14ac:dyDescent="0.3">
      <c r="C86" s="18" t="s">
        <v>177</v>
      </c>
      <c r="D86">
        <v>-5.18</v>
      </c>
      <c r="E86">
        <v>4.7300000000000004</v>
      </c>
      <c r="F86">
        <v>12.43</v>
      </c>
      <c r="G86">
        <v>12.8</v>
      </c>
      <c r="H86">
        <v>8.06</v>
      </c>
      <c r="I86">
        <v>5.6</v>
      </c>
      <c r="J86" s="8">
        <v>-0.16</v>
      </c>
      <c r="M86" s="18">
        <f ca="1"/>
        <v>66.17</v>
      </c>
      <c r="T86" s="18">
        <f ca="1"/>
        <v>75.47</v>
      </c>
      <c r="V86" s="18">
        <f ca="1"/>
        <v>75.47</v>
      </c>
      <c r="Y86" s="18">
        <f ca="1"/>
        <v>75.47</v>
      </c>
      <c r="AA86" s="18">
        <f ca="1"/>
        <v>75.739999999999995</v>
      </c>
      <c r="AC86" s="18">
        <f ca="1"/>
        <v>71.150000000000006</v>
      </c>
      <c r="AE86" s="7" t="str">
        <f ca="1"/>
        <v>Item_73</v>
      </c>
      <c r="AF86" s="8">
        <f ca="1"/>
        <v>75.47</v>
      </c>
      <c r="AH86" s="18" t="str">
        <f ca="1"/>
        <v>Item_73</v>
      </c>
      <c r="AK86" s="7" t="str">
        <f ca="1"/>
        <v>Item_229</v>
      </c>
      <c r="AL86" s="8">
        <f ca="1"/>
        <v>79.2</v>
      </c>
      <c r="AN86" s="18" t="str">
        <f ca="1"/>
        <v>Item_389</v>
      </c>
    </row>
    <row r="87" spans="3:40" x14ac:dyDescent="0.3">
      <c r="C87" s="18" t="s">
        <v>178</v>
      </c>
      <c r="D87">
        <v>-4.8899999999999997</v>
      </c>
      <c r="E87">
        <v>6.88</v>
      </c>
      <c r="F87">
        <v>8.57</v>
      </c>
      <c r="G87">
        <v>-3.45</v>
      </c>
      <c r="H87">
        <v>5.62</v>
      </c>
      <c r="I87">
        <v>10.63</v>
      </c>
      <c r="J87" s="8">
        <v>1.69</v>
      </c>
      <c r="M87" s="18">
        <f ca="1"/>
        <v>86.15</v>
      </c>
      <c r="T87" s="18">
        <f ca="1"/>
        <v>112.55</v>
      </c>
      <c r="V87" s="18">
        <f ca="1"/>
        <v>112.55</v>
      </c>
      <c r="Y87" s="18">
        <f ca="1"/>
        <v>112.55</v>
      </c>
      <c r="AA87" s="18">
        <f ca="1"/>
        <v>113.15</v>
      </c>
      <c r="AC87" s="18">
        <f ca="1"/>
        <v>113.84</v>
      </c>
      <c r="AE87" s="7" t="str">
        <f ca="1"/>
        <v>Item_74</v>
      </c>
      <c r="AF87" s="8">
        <f ca="1"/>
        <v>112.55</v>
      </c>
      <c r="AH87" s="18" t="str">
        <f ca="1"/>
        <v>Item_74</v>
      </c>
      <c r="AK87" s="7" t="str">
        <f ca="1"/>
        <v>Item_324</v>
      </c>
      <c r="AL87" s="8">
        <f ca="1"/>
        <v>79.19</v>
      </c>
      <c r="AN87" s="18" t="str">
        <f ca="1"/>
        <v>Item_292</v>
      </c>
    </row>
    <row r="88" spans="3:40" x14ac:dyDescent="0.3">
      <c r="C88" s="18" t="s">
        <v>179</v>
      </c>
      <c r="D88">
        <v>0.92</v>
      </c>
      <c r="E88">
        <v>4.6500000000000004</v>
      </c>
      <c r="F88">
        <v>5.85</v>
      </c>
      <c r="G88">
        <v>9.4</v>
      </c>
      <c r="H88">
        <v>8.75</v>
      </c>
      <c r="I88">
        <v>12.51</v>
      </c>
      <c r="J88" s="8">
        <v>-5.18</v>
      </c>
      <c r="M88" s="18">
        <f ca="1"/>
        <v>19.8</v>
      </c>
      <c r="T88" s="18">
        <f ca="1"/>
        <v>-4.45</v>
      </c>
      <c r="V88" s="18">
        <f ca="1"/>
        <v>-4.45</v>
      </c>
      <c r="Y88" s="18">
        <f ca="1"/>
        <v>-4.45</v>
      </c>
      <c r="AA88" s="18">
        <f ca="1"/>
        <v>-4.9000000000000004</v>
      </c>
      <c r="AC88" s="18">
        <f ca="1"/>
        <v>-5.76</v>
      </c>
      <c r="AE88" s="7" t="str">
        <f ca="1"/>
        <v>Item_75</v>
      </c>
      <c r="AF88" s="8">
        <f ca="1"/>
        <v>-4.45</v>
      </c>
      <c r="AH88" s="18" t="str">
        <f ca="1"/>
        <v>Item_75</v>
      </c>
      <c r="AK88" s="7" t="str">
        <f ca="1"/>
        <v>Item_29</v>
      </c>
      <c r="AL88" s="8">
        <f ca="1"/>
        <v>79.14</v>
      </c>
      <c r="AN88" s="18" t="str">
        <f ca="1"/>
        <v>Item_131</v>
      </c>
    </row>
    <row r="89" spans="3:40" x14ac:dyDescent="0.3">
      <c r="C89" s="18" t="s">
        <v>180</v>
      </c>
      <c r="D89">
        <v>-4.07</v>
      </c>
      <c r="E89">
        <v>1.54</v>
      </c>
      <c r="F89">
        <v>2.93</v>
      </c>
      <c r="G89">
        <v>0.19</v>
      </c>
      <c r="H89">
        <v>5.25</v>
      </c>
      <c r="I89">
        <v>1.71</v>
      </c>
      <c r="J89" s="8">
        <v>9.7200000000000006</v>
      </c>
      <c r="M89" s="18">
        <f ca="1"/>
        <v>60.32</v>
      </c>
      <c r="T89" s="18">
        <f ca="1"/>
        <v>50.73</v>
      </c>
      <c r="V89" s="18">
        <f ca="1"/>
        <v>50.73</v>
      </c>
      <c r="Y89" s="18">
        <f ca="1"/>
        <v>50.73</v>
      </c>
      <c r="AA89" s="18">
        <f ca="1"/>
        <v>50.78</v>
      </c>
      <c r="AC89" s="18">
        <f ca="1"/>
        <v>46.39</v>
      </c>
      <c r="AE89" s="7" t="str">
        <f ca="1"/>
        <v>Item_76</v>
      </c>
      <c r="AF89" s="8">
        <f ca="1"/>
        <v>50.73</v>
      </c>
      <c r="AH89" s="18" t="str">
        <f ca="1"/>
        <v>Item_76</v>
      </c>
      <c r="AK89" s="7" t="str">
        <f ca="1"/>
        <v>Item_320</v>
      </c>
      <c r="AL89" s="8">
        <f ca="1"/>
        <v>79.099999999999994</v>
      </c>
      <c r="AN89" s="18" t="str">
        <f ca="1"/>
        <v>Item_361</v>
      </c>
    </row>
    <row r="90" spans="3:40" x14ac:dyDescent="0.3">
      <c r="C90" s="18" t="s">
        <v>181</v>
      </c>
      <c r="D90">
        <v>-0.87</v>
      </c>
      <c r="E90">
        <v>4.72</v>
      </c>
      <c r="F90">
        <v>4.42</v>
      </c>
      <c r="G90">
        <v>18.53</v>
      </c>
      <c r="H90">
        <v>5.33</v>
      </c>
      <c r="I90">
        <v>4.46</v>
      </c>
      <c r="J90" s="8">
        <v>0.28000000000000003</v>
      </c>
      <c r="M90" s="18">
        <f ca="1"/>
        <v>55.82</v>
      </c>
      <c r="T90" s="18">
        <f ca="1"/>
        <v>73.25</v>
      </c>
      <c r="V90" s="18">
        <f ca="1"/>
        <v>73.25</v>
      </c>
      <c r="Y90" s="18">
        <f ca="1"/>
        <v>73.25</v>
      </c>
      <c r="AA90" s="18">
        <f ca="1"/>
        <v>73.5</v>
      </c>
      <c r="AC90" s="18">
        <f ca="1"/>
        <v>70.930000000000007</v>
      </c>
      <c r="AE90" s="7" t="str">
        <f ca="1"/>
        <v>Item_77</v>
      </c>
      <c r="AF90" s="8">
        <f ca="1"/>
        <v>73.25</v>
      </c>
      <c r="AH90" s="18" t="str">
        <f ca="1"/>
        <v>Item_77</v>
      </c>
      <c r="AK90" s="7" t="str">
        <f ca="1"/>
        <v>Item_349</v>
      </c>
      <c r="AL90" s="8">
        <f ca="1"/>
        <v>78.989999999999995</v>
      </c>
      <c r="AN90" s="18" t="str">
        <f ca="1"/>
        <v>Item_365</v>
      </c>
    </row>
    <row r="91" spans="3:40" x14ac:dyDescent="0.3">
      <c r="C91" s="18" t="s">
        <v>182</v>
      </c>
      <c r="D91">
        <v>-3</v>
      </c>
      <c r="E91">
        <v>3.64</v>
      </c>
      <c r="F91">
        <v>4.6399999999999997</v>
      </c>
      <c r="G91">
        <v>2.1</v>
      </c>
      <c r="H91">
        <v>8.74</v>
      </c>
      <c r="I91">
        <v>7.91</v>
      </c>
      <c r="J91" s="8">
        <v>0.6</v>
      </c>
      <c r="M91" s="18">
        <f ca="1"/>
        <v>54.54</v>
      </c>
      <c r="T91" s="18">
        <f ca="1"/>
        <v>14.09</v>
      </c>
      <c r="V91" s="18">
        <f ca="1"/>
        <v>14.09</v>
      </c>
      <c r="Y91" s="18">
        <f ca="1"/>
        <v>14.09</v>
      </c>
      <c r="AA91" s="18">
        <f ca="1"/>
        <v>13.81</v>
      </c>
      <c r="AC91" s="18">
        <f ca="1"/>
        <v>11.34</v>
      </c>
      <c r="AE91" s="7" t="str">
        <f ca="1"/>
        <v>Item_78</v>
      </c>
      <c r="AF91" s="8">
        <f ca="1"/>
        <v>14.09</v>
      </c>
      <c r="AH91" s="18" t="str">
        <f ca="1"/>
        <v>Item_78</v>
      </c>
      <c r="AK91" s="7" t="str">
        <f ca="1"/>
        <v>Item_422</v>
      </c>
      <c r="AL91" s="8">
        <f ca="1"/>
        <v>78.03</v>
      </c>
      <c r="AN91" s="18" t="str">
        <f ca="1"/>
        <v>Item_316</v>
      </c>
    </row>
    <row r="92" spans="3:40" x14ac:dyDescent="0.3">
      <c r="C92" s="18" t="s">
        <v>183</v>
      </c>
      <c r="D92">
        <v>0.55000000000000004</v>
      </c>
      <c r="E92">
        <v>-0.18</v>
      </c>
      <c r="F92">
        <v>6.22</v>
      </c>
      <c r="G92">
        <v>9.19</v>
      </c>
      <c r="H92">
        <v>4.22</v>
      </c>
      <c r="I92">
        <v>6.18</v>
      </c>
      <c r="J92" s="8">
        <v>9.3000000000000007</v>
      </c>
      <c r="M92" s="18">
        <f ca="1"/>
        <v>84.2</v>
      </c>
      <c r="T92" s="18">
        <f ca="1"/>
        <v>63.62</v>
      </c>
      <c r="V92" s="18">
        <f ca="1"/>
        <v>63.62</v>
      </c>
      <c r="Y92" s="18">
        <f ca="1"/>
        <v>63.62</v>
      </c>
      <c r="AA92" s="18">
        <f ca="1"/>
        <v>63.78</v>
      </c>
      <c r="AC92" s="18">
        <f ca="1"/>
        <v>68.16</v>
      </c>
      <c r="AE92" s="7" t="str">
        <f ca="1"/>
        <v>Item_79</v>
      </c>
      <c r="AF92" s="8">
        <f ca="1"/>
        <v>63.62</v>
      </c>
      <c r="AH92" s="18" t="str">
        <f ca="1"/>
        <v>Item_79</v>
      </c>
      <c r="AK92" s="7" t="str">
        <f ca="1"/>
        <v>Item_312</v>
      </c>
      <c r="AL92" s="8">
        <f ca="1"/>
        <v>77.81</v>
      </c>
      <c r="AN92" s="18" t="str">
        <f ca="1"/>
        <v>Item_190</v>
      </c>
    </row>
    <row r="93" spans="3:40" x14ac:dyDescent="0.3">
      <c r="C93" s="18" t="s">
        <v>184</v>
      </c>
      <c r="D93">
        <v>0.56000000000000005</v>
      </c>
      <c r="E93">
        <v>4.41</v>
      </c>
      <c r="F93">
        <v>11.68</v>
      </c>
      <c r="G93">
        <v>-0.53</v>
      </c>
      <c r="H93">
        <v>5.84</v>
      </c>
      <c r="I93">
        <v>6.89</v>
      </c>
      <c r="J93" s="8">
        <v>7.6</v>
      </c>
      <c r="M93" s="18">
        <f ca="1"/>
        <v>38</v>
      </c>
      <c r="T93" s="18">
        <f ca="1"/>
        <v>68.989999999999995</v>
      </c>
      <c r="V93" s="18">
        <f ca="1"/>
        <v>68.989999999999995</v>
      </c>
      <c r="Y93" s="18">
        <f ca="1"/>
        <v>68.989999999999995</v>
      </c>
      <c r="AA93" s="18">
        <f ca="1"/>
        <v>69.2</v>
      </c>
      <c r="AC93" s="18">
        <f ca="1"/>
        <v>71.7</v>
      </c>
      <c r="AE93" s="7" t="str">
        <f ca="1"/>
        <v>Item_80</v>
      </c>
      <c r="AF93" s="8">
        <f ca="1"/>
        <v>68.989999999999995</v>
      </c>
      <c r="AH93" s="18" t="str">
        <f ca="1"/>
        <v>Item_80</v>
      </c>
      <c r="AK93" s="7" t="str">
        <f ca="1"/>
        <v>Item_24</v>
      </c>
      <c r="AL93" s="8">
        <f ca="1"/>
        <v>76.849999999999994</v>
      </c>
      <c r="AN93" s="18" t="str">
        <f ca="1"/>
        <v>Item_412</v>
      </c>
    </row>
    <row r="94" spans="3:40" x14ac:dyDescent="0.3">
      <c r="C94" s="18" t="s">
        <v>185</v>
      </c>
      <c r="D94">
        <v>-6.57</v>
      </c>
      <c r="E94">
        <v>2.3199999999999998</v>
      </c>
      <c r="F94">
        <v>9.4700000000000006</v>
      </c>
      <c r="G94">
        <v>1.29</v>
      </c>
      <c r="H94">
        <v>8.15</v>
      </c>
      <c r="I94">
        <v>7.7</v>
      </c>
      <c r="J94" s="8">
        <v>-2.59</v>
      </c>
      <c r="M94" s="18">
        <f ca="1"/>
        <v>15.23</v>
      </c>
      <c r="T94" s="18">
        <f ca="1"/>
        <v>18.579999999999998</v>
      </c>
      <c r="V94" s="18">
        <f ca="1"/>
        <v>18.579999999999998</v>
      </c>
      <c r="Y94" s="18">
        <f ca="1"/>
        <v>18.579999999999998</v>
      </c>
      <c r="AA94" s="18">
        <f ca="1"/>
        <v>18.329999999999998</v>
      </c>
      <c r="AC94" s="18">
        <f ca="1"/>
        <v>6.45</v>
      </c>
      <c r="AE94" s="7" t="str">
        <f ca="1"/>
        <v>Item_81</v>
      </c>
      <c r="AF94" s="8">
        <f ca="1"/>
        <v>18.579999999999998</v>
      </c>
      <c r="AH94" s="18" t="str">
        <f ca="1"/>
        <v>Item_81</v>
      </c>
      <c r="AK94" s="7" t="str">
        <f ca="1"/>
        <v>Item_251</v>
      </c>
      <c r="AL94" s="8">
        <f ca="1"/>
        <v>76.73</v>
      </c>
      <c r="AN94" s="18" t="str">
        <f ca="1"/>
        <v>Item_472</v>
      </c>
    </row>
    <row r="95" spans="3:40" x14ac:dyDescent="0.3">
      <c r="C95" s="18" t="s">
        <v>186</v>
      </c>
      <c r="D95">
        <v>-7.17</v>
      </c>
      <c r="E95">
        <v>3.05</v>
      </c>
      <c r="F95">
        <v>3.58</v>
      </c>
      <c r="G95">
        <v>2.66</v>
      </c>
      <c r="H95">
        <v>4.8499999999999996</v>
      </c>
      <c r="I95">
        <v>5.58</v>
      </c>
      <c r="J95" s="8">
        <v>1.98</v>
      </c>
      <c r="M95" s="18">
        <f ca="1"/>
        <v>61.28</v>
      </c>
      <c r="T95" s="18">
        <f ca="1"/>
        <v>73.45</v>
      </c>
      <c r="V95" s="18">
        <f ca="1"/>
        <v>73.45</v>
      </c>
      <c r="Y95" s="18">
        <f ca="1"/>
        <v>73.45</v>
      </c>
      <c r="AA95" s="18">
        <f ca="1"/>
        <v>69.73</v>
      </c>
      <c r="AC95" s="18">
        <f ca="1"/>
        <v>55.16</v>
      </c>
      <c r="AE95" s="7" t="str">
        <f ca="1"/>
        <v>Item_82</v>
      </c>
      <c r="AF95" s="8">
        <f ca="1"/>
        <v>73.45</v>
      </c>
      <c r="AH95" s="18" t="str">
        <f ca="1"/>
        <v>Item_82</v>
      </c>
      <c r="AK95" s="7" t="str">
        <f ca="1"/>
        <v>Item_51</v>
      </c>
      <c r="AL95" s="8">
        <f ca="1"/>
        <v>76.55</v>
      </c>
      <c r="AN95" s="18" t="str">
        <f ca="1"/>
        <v>Item_300</v>
      </c>
    </row>
    <row r="96" spans="3:40" x14ac:dyDescent="0.3">
      <c r="C96" s="18" t="s">
        <v>187</v>
      </c>
      <c r="D96">
        <v>2.37</v>
      </c>
      <c r="E96">
        <v>8.67</v>
      </c>
      <c r="F96">
        <v>5.67</v>
      </c>
      <c r="G96">
        <v>-7.12</v>
      </c>
      <c r="H96">
        <v>4.24</v>
      </c>
      <c r="I96">
        <v>10.08</v>
      </c>
      <c r="J96" s="8">
        <v>-2.63</v>
      </c>
      <c r="M96" s="18">
        <f ca="1"/>
        <v>105.35</v>
      </c>
      <c r="T96" s="18">
        <f ca="1"/>
        <v>96.92</v>
      </c>
      <c r="V96" s="18">
        <f ca="1"/>
        <v>96.92</v>
      </c>
      <c r="Y96" s="18">
        <f ca="1"/>
        <v>96.92</v>
      </c>
      <c r="AA96" s="18">
        <f ca="1"/>
        <v>97.39</v>
      </c>
      <c r="AC96" s="18">
        <f ca="1"/>
        <v>98.71</v>
      </c>
      <c r="AE96" s="7" t="str">
        <f ca="1"/>
        <v>Item_83</v>
      </c>
      <c r="AF96" s="8">
        <f ca="1"/>
        <v>96.92</v>
      </c>
      <c r="AH96" s="18" t="str">
        <f ca="1"/>
        <v>Item_83</v>
      </c>
      <c r="AK96" s="7" t="str">
        <f ca="1"/>
        <v>Item_36</v>
      </c>
      <c r="AL96" s="8">
        <f ca="1"/>
        <v>76.52</v>
      </c>
      <c r="AN96" s="18" t="str">
        <f ca="1"/>
        <v>Item_26</v>
      </c>
    </row>
    <row r="97" spans="3:40" x14ac:dyDescent="0.3">
      <c r="C97" s="18" t="s">
        <v>188</v>
      </c>
      <c r="D97">
        <v>0.8</v>
      </c>
      <c r="E97">
        <v>2.57</v>
      </c>
      <c r="F97">
        <v>11.82</v>
      </c>
      <c r="G97">
        <v>3.1</v>
      </c>
      <c r="H97">
        <v>9</v>
      </c>
      <c r="I97">
        <v>10.02</v>
      </c>
      <c r="J97" s="8">
        <v>6.51</v>
      </c>
      <c r="M97" s="18">
        <f ca="1"/>
        <v>70.84</v>
      </c>
      <c r="T97" s="18">
        <f ca="1"/>
        <v>71.400000000000006</v>
      </c>
      <c r="V97" s="18">
        <f ca="1"/>
        <v>71.400000000000006</v>
      </c>
      <c r="Y97" s="18">
        <f ca="1"/>
        <v>71.400000000000006</v>
      </c>
      <c r="AA97" s="18">
        <f ca="1"/>
        <v>71.63</v>
      </c>
      <c r="AC97" s="18">
        <f ca="1"/>
        <v>78.84</v>
      </c>
      <c r="AE97" s="7" t="str">
        <f ca="1"/>
        <v>Item_84</v>
      </c>
      <c r="AF97" s="8">
        <f ca="1"/>
        <v>71.400000000000006</v>
      </c>
      <c r="AH97" s="18" t="str">
        <f ca="1"/>
        <v>Item_84</v>
      </c>
      <c r="AK97" s="7" t="str">
        <f ca="1"/>
        <v>Item_231</v>
      </c>
      <c r="AL97" s="8">
        <f ca="1"/>
        <v>76.510000000000005</v>
      </c>
      <c r="AN97" s="18" t="str">
        <f ca="1"/>
        <v>Item_338</v>
      </c>
    </row>
    <row r="98" spans="3:40" x14ac:dyDescent="0.3">
      <c r="C98" s="18" t="s">
        <v>189</v>
      </c>
      <c r="D98">
        <v>-2.48</v>
      </c>
      <c r="E98">
        <v>2.09</v>
      </c>
      <c r="F98">
        <v>11.08</v>
      </c>
      <c r="G98">
        <v>12.04</v>
      </c>
      <c r="H98">
        <v>7.56</v>
      </c>
      <c r="I98">
        <v>6.19</v>
      </c>
      <c r="J98" s="8">
        <v>1.57</v>
      </c>
      <c r="M98" s="18">
        <f ca="1"/>
        <v>48.03</v>
      </c>
      <c r="T98" s="18">
        <f ca="1"/>
        <v>17.260000000000002</v>
      </c>
      <c r="V98" s="18">
        <f ca="1"/>
        <v>17.260000000000002</v>
      </c>
      <c r="Y98" s="18">
        <f ca="1"/>
        <v>17.260000000000002</v>
      </c>
      <c r="AA98" s="18">
        <f ca="1"/>
        <v>17</v>
      </c>
      <c r="AC98" s="18">
        <f ca="1"/>
        <v>29.4</v>
      </c>
      <c r="AE98" s="7" t="str">
        <f ca="1"/>
        <v>Item_85</v>
      </c>
      <c r="AF98" s="8">
        <f ca="1"/>
        <v>17.260000000000002</v>
      </c>
      <c r="AH98" s="18" t="str">
        <f ca="1"/>
        <v>Item_85</v>
      </c>
      <c r="AK98" s="7" t="str">
        <f ca="1"/>
        <v>Item_355</v>
      </c>
      <c r="AL98" s="8">
        <f ca="1"/>
        <v>76.39</v>
      </c>
      <c r="AN98" s="18" t="str">
        <f ca="1"/>
        <v>Item_383</v>
      </c>
    </row>
    <row r="99" spans="3:40" x14ac:dyDescent="0.3">
      <c r="C99" s="18" t="s">
        <v>190</v>
      </c>
      <c r="D99">
        <v>-5.75</v>
      </c>
      <c r="E99">
        <v>2.52</v>
      </c>
      <c r="F99">
        <v>6.99</v>
      </c>
      <c r="G99">
        <v>6.22</v>
      </c>
      <c r="H99">
        <v>1.8</v>
      </c>
      <c r="I99">
        <v>10.93</v>
      </c>
      <c r="J99" s="8">
        <v>7.19</v>
      </c>
      <c r="M99" s="18">
        <f ca="1"/>
        <v>67</v>
      </c>
      <c r="T99" s="18">
        <f ca="1"/>
        <v>71.27</v>
      </c>
      <c r="V99" s="18">
        <f ca="1"/>
        <v>71.27</v>
      </c>
      <c r="Y99" s="18">
        <f ca="1"/>
        <v>71.27</v>
      </c>
      <c r="AA99" s="18">
        <f ca="1"/>
        <v>71.5</v>
      </c>
      <c r="AC99" s="18">
        <f ca="1"/>
        <v>78.89</v>
      </c>
      <c r="AE99" s="7" t="str">
        <f ca="1"/>
        <v>Item_86</v>
      </c>
      <c r="AF99" s="8">
        <f ca="1"/>
        <v>71.27</v>
      </c>
      <c r="AH99" s="18" t="str">
        <f ca="1"/>
        <v>Item_86</v>
      </c>
      <c r="AK99" s="7" t="str">
        <f ca="1"/>
        <v>Item_53</v>
      </c>
      <c r="AL99" s="8">
        <f ca="1"/>
        <v>76.37</v>
      </c>
      <c r="AN99" s="18" t="str">
        <f ca="1"/>
        <v>Item_489</v>
      </c>
    </row>
    <row r="100" spans="3:40" x14ac:dyDescent="0.3">
      <c r="C100" s="18" t="s">
        <v>191</v>
      </c>
      <c r="D100">
        <v>-4.24</v>
      </c>
      <c r="E100">
        <v>2.91</v>
      </c>
      <c r="F100">
        <v>8.3800000000000008</v>
      </c>
      <c r="G100">
        <v>11.81</v>
      </c>
      <c r="H100">
        <v>6.5</v>
      </c>
      <c r="I100">
        <v>9.84</v>
      </c>
      <c r="J100" s="8">
        <v>0.21</v>
      </c>
      <c r="M100" s="18">
        <f ca="1"/>
        <v>36.020000000000003</v>
      </c>
      <c r="T100" s="18">
        <f ca="1"/>
        <v>32.299999999999997</v>
      </c>
      <c r="V100" s="18">
        <f ca="1"/>
        <v>32.299999999999997</v>
      </c>
      <c r="Y100" s="18">
        <f ca="1"/>
        <v>32.299999999999997</v>
      </c>
      <c r="AA100" s="18">
        <f ca="1"/>
        <v>32.18</v>
      </c>
      <c r="AC100" s="18">
        <f ca="1"/>
        <v>30.98</v>
      </c>
      <c r="AE100" s="7" t="str">
        <f ca="1"/>
        <v>Item_87</v>
      </c>
      <c r="AF100" s="8">
        <f ca="1"/>
        <v>32.299999999999997</v>
      </c>
      <c r="AH100" s="18" t="str">
        <f ca="1"/>
        <v>Item_87</v>
      </c>
      <c r="AK100" s="7" t="str">
        <f ca="1"/>
        <v>Item_58</v>
      </c>
      <c r="AL100" s="8">
        <f ca="1"/>
        <v>75.849999999999994</v>
      </c>
      <c r="AN100" s="18" t="str">
        <f ca="1"/>
        <v>Item_406</v>
      </c>
    </row>
    <row r="101" spans="3:40" x14ac:dyDescent="0.3">
      <c r="C101" s="18" t="s">
        <v>192</v>
      </c>
      <c r="D101">
        <v>-10.07</v>
      </c>
      <c r="E101">
        <v>5.88</v>
      </c>
      <c r="F101">
        <v>3.33</v>
      </c>
      <c r="G101">
        <v>5.9</v>
      </c>
      <c r="H101">
        <v>3.15</v>
      </c>
      <c r="I101">
        <v>10.07</v>
      </c>
      <c r="J101" s="8">
        <v>2.84</v>
      </c>
      <c r="M101" s="18">
        <f ca="1"/>
        <v>74.760000000000005</v>
      </c>
      <c r="T101" s="18">
        <f ca="1"/>
        <v>86.08</v>
      </c>
      <c r="V101" s="18">
        <f ca="1"/>
        <v>86.08</v>
      </c>
      <c r="Y101" s="18">
        <f ca="1"/>
        <v>86.08</v>
      </c>
      <c r="AA101" s="18">
        <f ca="1"/>
        <v>86.45</v>
      </c>
      <c r="AC101" s="18">
        <f ca="1"/>
        <v>90.24</v>
      </c>
      <c r="AE101" s="7" t="str">
        <f ca="1"/>
        <v>Item_88</v>
      </c>
      <c r="AF101" s="8">
        <f ca="1"/>
        <v>86.08</v>
      </c>
      <c r="AH101" s="18" t="str">
        <f ca="1"/>
        <v>Item_88</v>
      </c>
      <c r="AK101" s="7" t="str">
        <f ca="1"/>
        <v>Item_309</v>
      </c>
      <c r="AL101" s="8">
        <f ca="1"/>
        <v>75.650000000000006</v>
      </c>
      <c r="AN101" s="18" t="str">
        <f ca="1"/>
        <v>Item_500</v>
      </c>
    </row>
    <row r="102" spans="3:40" x14ac:dyDescent="0.3">
      <c r="C102" s="18" t="s">
        <v>193</v>
      </c>
      <c r="D102">
        <v>1.22</v>
      </c>
      <c r="E102">
        <v>3.96</v>
      </c>
      <c r="F102">
        <v>4.42</v>
      </c>
      <c r="G102">
        <v>-1.24</v>
      </c>
      <c r="H102">
        <v>8.49</v>
      </c>
      <c r="I102">
        <v>11.02</v>
      </c>
      <c r="J102" s="8">
        <v>1.2</v>
      </c>
      <c r="M102" s="18">
        <f ca="1"/>
        <v>38.590000000000003</v>
      </c>
      <c r="T102" s="18">
        <f ca="1"/>
        <v>61.45</v>
      </c>
      <c r="V102" s="18">
        <f ca="1"/>
        <v>61.45</v>
      </c>
      <c r="Y102" s="18">
        <f ca="1"/>
        <v>61.45</v>
      </c>
      <c r="AA102" s="18">
        <f ca="1"/>
        <v>61.6</v>
      </c>
      <c r="AC102" s="18">
        <f ca="1"/>
        <v>54.63</v>
      </c>
      <c r="AE102" s="7" t="str">
        <f ca="1"/>
        <v>Item_89</v>
      </c>
      <c r="AF102" s="8">
        <f ca="1"/>
        <v>61.45</v>
      </c>
      <c r="AH102" s="18" t="str">
        <f ca="1"/>
        <v>Item_89</v>
      </c>
      <c r="AK102" s="7" t="str">
        <f ca="1"/>
        <v>Item_42</v>
      </c>
      <c r="AL102" s="8">
        <f ca="1"/>
        <v>75.599999999999994</v>
      </c>
      <c r="AN102" s="18" t="str">
        <f ca="1"/>
        <v>Item_175</v>
      </c>
    </row>
    <row r="103" spans="3:40" x14ac:dyDescent="0.3">
      <c r="C103" s="18" t="s">
        <v>194</v>
      </c>
      <c r="D103">
        <v>-10.82</v>
      </c>
      <c r="E103">
        <v>2.33</v>
      </c>
      <c r="F103">
        <v>6.2</v>
      </c>
      <c r="G103">
        <v>4.88</v>
      </c>
      <c r="H103">
        <v>9.3000000000000007</v>
      </c>
      <c r="I103">
        <v>6.69</v>
      </c>
      <c r="J103" s="8">
        <v>2.0499999999999998</v>
      </c>
      <c r="M103" s="18">
        <f ca="1"/>
        <v>52.44</v>
      </c>
      <c r="T103" s="18">
        <f ca="1"/>
        <v>44.91</v>
      </c>
      <c r="V103" s="18">
        <f ca="1"/>
        <v>44.91</v>
      </c>
      <c r="Y103" s="18">
        <f ca="1"/>
        <v>44.91</v>
      </c>
      <c r="AA103" s="18">
        <f ca="1"/>
        <v>44.91</v>
      </c>
      <c r="AC103" s="18">
        <f ca="1"/>
        <v>46.31</v>
      </c>
      <c r="AE103" s="7" t="str">
        <f ca="1"/>
        <v>Item_90</v>
      </c>
      <c r="AF103" s="8">
        <f ca="1"/>
        <v>44.91</v>
      </c>
      <c r="AH103" s="18" t="str">
        <f ca="1"/>
        <v>Item_90</v>
      </c>
      <c r="AK103" s="7" t="str">
        <f ca="1"/>
        <v>Item_73</v>
      </c>
      <c r="AL103" s="8">
        <f ca="1"/>
        <v>75.47</v>
      </c>
      <c r="AN103" s="18" t="str">
        <f ca="1"/>
        <v>Item_33</v>
      </c>
    </row>
    <row r="104" spans="3:40" x14ac:dyDescent="0.3">
      <c r="C104" s="18" t="s">
        <v>195</v>
      </c>
      <c r="D104">
        <v>-9.74</v>
      </c>
      <c r="E104">
        <v>0.94</v>
      </c>
      <c r="F104">
        <v>8.3699999999999992</v>
      </c>
      <c r="G104">
        <v>12.89</v>
      </c>
      <c r="H104">
        <v>6.05</v>
      </c>
      <c r="I104">
        <v>9.27</v>
      </c>
      <c r="J104" s="8">
        <v>5.04</v>
      </c>
      <c r="M104" s="18">
        <f ca="1"/>
        <v>55.06</v>
      </c>
      <c r="T104" s="18">
        <f ca="1"/>
        <v>46.46</v>
      </c>
      <c r="V104" s="18">
        <f ca="1"/>
        <v>46.46</v>
      </c>
      <c r="Y104" s="18">
        <f ca="1"/>
        <v>46.46</v>
      </c>
      <c r="AA104" s="18">
        <f ca="1"/>
        <v>46.46</v>
      </c>
      <c r="AC104" s="18">
        <f ca="1"/>
        <v>44.7</v>
      </c>
      <c r="AE104" s="7" t="str">
        <f ca="1"/>
        <v>Item_91</v>
      </c>
      <c r="AF104" s="8">
        <f ca="1"/>
        <v>46.46</v>
      </c>
      <c r="AH104" s="18" t="str">
        <f ca="1"/>
        <v>Item_91</v>
      </c>
      <c r="AK104" s="7" t="str">
        <f ca="1"/>
        <v>Item_195</v>
      </c>
      <c r="AL104" s="8">
        <f ca="1"/>
        <v>75.27</v>
      </c>
      <c r="AN104" s="18" t="str">
        <f ca="1"/>
        <v>Item_197</v>
      </c>
    </row>
    <row r="105" spans="3:40" x14ac:dyDescent="0.3">
      <c r="C105" s="18" t="s">
        <v>196</v>
      </c>
      <c r="D105">
        <v>-5.21</v>
      </c>
      <c r="E105">
        <v>1.83</v>
      </c>
      <c r="F105">
        <v>7.45</v>
      </c>
      <c r="G105">
        <v>6.92</v>
      </c>
      <c r="H105">
        <v>5.21</v>
      </c>
      <c r="I105">
        <v>10.43</v>
      </c>
      <c r="J105" s="8">
        <v>4.01</v>
      </c>
      <c r="M105" s="18">
        <f ca="1"/>
        <v>31.91</v>
      </c>
      <c r="T105" s="18">
        <f ca="1"/>
        <v>28.24</v>
      </c>
      <c r="V105" s="18">
        <f ca="1"/>
        <v>28.24</v>
      </c>
      <c r="Y105" s="18">
        <f ca="1"/>
        <v>28.24</v>
      </c>
      <c r="AA105" s="18">
        <f ca="1"/>
        <v>28.09</v>
      </c>
      <c r="AC105" s="18">
        <f ca="1"/>
        <v>23.78</v>
      </c>
      <c r="AE105" s="7" t="str">
        <f ca="1"/>
        <v>Item_92</v>
      </c>
      <c r="AF105" s="8">
        <f ca="1"/>
        <v>28.24</v>
      </c>
      <c r="AH105" s="18" t="str">
        <f ca="1"/>
        <v>Item_92</v>
      </c>
      <c r="AK105" s="7" t="str">
        <f ca="1"/>
        <v>Item_160</v>
      </c>
      <c r="AL105" s="8">
        <f ca="1"/>
        <v>74.930000000000007</v>
      </c>
      <c r="AN105" s="18" t="str">
        <f ca="1"/>
        <v>Item_401</v>
      </c>
    </row>
    <row r="106" spans="3:40" x14ac:dyDescent="0.3">
      <c r="C106" s="18" t="s">
        <v>197</v>
      </c>
      <c r="D106">
        <v>-7.02</v>
      </c>
      <c r="E106">
        <v>0.69</v>
      </c>
      <c r="F106">
        <v>10.25</v>
      </c>
      <c r="G106">
        <v>15.64</v>
      </c>
      <c r="H106">
        <v>3.22</v>
      </c>
      <c r="I106">
        <v>8.0399999999999991</v>
      </c>
      <c r="J106" s="8">
        <v>-1</v>
      </c>
      <c r="M106" s="18">
        <f ca="1"/>
        <v>19.989999999999998</v>
      </c>
      <c r="T106" s="18">
        <f ca="1"/>
        <v>35.26</v>
      </c>
      <c r="V106" s="18">
        <f ca="1"/>
        <v>35.26</v>
      </c>
      <c r="Y106" s="18">
        <f ca="1"/>
        <v>35.26</v>
      </c>
      <c r="AA106" s="18">
        <f ca="1"/>
        <v>35.159999999999997</v>
      </c>
      <c r="AC106" s="18">
        <f ca="1"/>
        <v>37.42</v>
      </c>
      <c r="AE106" s="7" t="str">
        <f ca="1"/>
        <v>Item_93</v>
      </c>
      <c r="AF106" s="8">
        <f ca="1"/>
        <v>35.26</v>
      </c>
      <c r="AH106" s="18" t="str">
        <f ca="1"/>
        <v>Item_93</v>
      </c>
      <c r="AK106" s="7" t="str">
        <f ca="1"/>
        <v>Item_9</v>
      </c>
      <c r="AL106" s="8">
        <f ca="1"/>
        <v>74.83</v>
      </c>
      <c r="AN106" s="18" t="str">
        <f ca="1"/>
        <v>Item_108</v>
      </c>
    </row>
    <row r="107" spans="3:40" x14ac:dyDescent="0.3">
      <c r="C107" s="18" t="s">
        <v>198</v>
      </c>
      <c r="D107">
        <v>-5.76</v>
      </c>
      <c r="E107">
        <v>3.15</v>
      </c>
      <c r="F107">
        <v>3.04</v>
      </c>
      <c r="G107">
        <v>9.6</v>
      </c>
      <c r="H107">
        <v>6.69</v>
      </c>
      <c r="I107">
        <v>3.33</v>
      </c>
      <c r="J107" s="8">
        <v>-1.61</v>
      </c>
      <c r="M107" s="18">
        <f ca="1"/>
        <v>81</v>
      </c>
      <c r="T107" s="18">
        <f ca="1"/>
        <v>91.43</v>
      </c>
      <c r="V107" s="18">
        <f ca="1"/>
        <v>91.43</v>
      </c>
      <c r="Y107" s="18">
        <f ca="1"/>
        <v>91.43</v>
      </c>
      <c r="AA107" s="18">
        <f ca="1"/>
        <v>91.85</v>
      </c>
      <c r="AC107" s="18">
        <f ca="1"/>
        <v>97.67</v>
      </c>
      <c r="AE107" s="7" t="str">
        <f ca="1"/>
        <v>Item_94</v>
      </c>
      <c r="AF107" s="8">
        <f ca="1"/>
        <v>91.43</v>
      </c>
      <c r="AH107" s="18" t="str">
        <f ca="1"/>
        <v>Item_94</v>
      </c>
      <c r="AK107" s="7" t="str">
        <f ca="1"/>
        <v>Item_439</v>
      </c>
      <c r="AL107" s="8">
        <f ca="1"/>
        <v>74.78</v>
      </c>
      <c r="AN107" s="18" t="str">
        <f ca="1"/>
        <v>Item_55</v>
      </c>
    </row>
    <row r="108" spans="3:40" x14ac:dyDescent="0.3">
      <c r="C108" s="18" t="s">
        <v>199</v>
      </c>
      <c r="D108">
        <v>-3.33</v>
      </c>
      <c r="E108">
        <v>3.58</v>
      </c>
      <c r="F108">
        <v>12.23</v>
      </c>
      <c r="G108">
        <v>-0.14000000000000001</v>
      </c>
      <c r="H108">
        <v>8.2899999999999991</v>
      </c>
      <c r="I108">
        <v>9.8699999999999992</v>
      </c>
      <c r="J108" s="8">
        <v>2.64</v>
      </c>
      <c r="M108" s="18">
        <f ca="1"/>
        <v>37.93</v>
      </c>
      <c r="T108" s="18">
        <f ca="1"/>
        <v>30.37</v>
      </c>
      <c r="V108" s="18">
        <f ca="1"/>
        <v>30.37</v>
      </c>
      <c r="Y108" s="18">
        <f ca="1"/>
        <v>30.37</v>
      </c>
      <c r="AA108" s="18">
        <f ca="1"/>
        <v>30.24</v>
      </c>
      <c r="AC108" s="18">
        <f ca="1"/>
        <v>28.8</v>
      </c>
      <c r="AE108" s="7" t="str">
        <f ca="1"/>
        <v>Item_95</v>
      </c>
      <c r="AF108" s="8">
        <f ca="1"/>
        <v>30.37</v>
      </c>
      <c r="AH108" s="18" t="str">
        <f ca="1"/>
        <v>Item_95</v>
      </c>
      <c r="AK108" s="7" t="str">
        <f ca="1"/>
        <v>Item_456</v>
      </c>
      <c r="AL108" s="8">
        <f ca="1"/>
        <v>74.709999999999994</v>
      </c>
      <c r="AN108" s="18" t="str">
        <f ca="1"/>
        <v>Item_258</v>
      </c>
    </row>
    <row r="109" spans="3:40" x14ac:dyDescent="0.3">
      <c r="C109" s="18" t="s">
        <v>200</v>
      </c>
      <c r="D109">
        <v>-4.21</v>
      </c>
      <c r="E109">
        <v>5.2</v>
      </c>
      <c r="F109">
        <v>0.82</v>
      </c>
      <c r="G109">
        <v>-3.78</v>
      </c>
      <c r="H109">
        <v>4.68</v>
      </c>
      <c r="I109">
        <v>8.81</v>
      </c>
      <c r="J109" s="8">
        <v>5.45</v>
      </c>
      <c r="M109" s="18">
        <f ca="1"/>
        <v>-0.28000000000000003</v>
      </c>
      <c r="T109" s="18">
        <f ca="1"/>
        <v>15.79</v>
      </c>
      <c r="V109" s="18">
        <f ca="1"/>
        <v>15.79</v>
      </c>
      <c r="Y109" s="18">
        <f ca="1"/>
        <v>15.79</v>
      </c>
      <c r="AA109" s="18">
        <f ca="1"/>
        <v>15.52</v>
      </c>
      <c r="AC109" s="18">
        <f ca="1"/>
        <v>10.02</v>
      </c>
      <c r="AE109" s="7" t="str">
        <f ca="1"/>
        <v>Item_96</v>
      </c>
      <c r="AF109" s="8">
        <f ca="1"/>
        <v>15.79</v>
      </c>
      <c r="AH109" s="18" t="str">
        <f ca="1"/>
        <v>Item_96</v>
      </c>
      <c r="AK109" s="7" t="str">
        <f ca="1"/>
        <v>Item_130</v>
      </c>
      <c r="AL109" s="8">
        <f ca="1"/>
        <v>74.7</v>
      </c>
      <c r="AN109" s="18" t="str">
        <f ca="1"/>
        <v>Item_92</v>
      </c>
    </row>
    <row r="110" spans="3:40" x14ac:dyDescent="0.3">
      <c r="C110" s="18" t="s">
        <v>201</v>
      </c>
      <c r="D110">
        <v>-11.29</v>
      </c>
      <c r="E110">
        <v>1.76</v>
      </c>
      <c r="F110">
        <v>4.03</v>
      </c>
      <c r="G110">
        <v>-2</v>
      </c>
      <c r="H110">
        <v>4.74</v>
      </c>
      <c r="I110">
        <v>8.92</v>
      </c>
      <c r="J110" s="8">
        <v>0.77</v>
      </c>
      <c r="M110" s="18">
        <f ca="1"/>
        <v>58.87</v>
      </c>
      <c r="T110" s="18">
        <f ca="1"/>
        <v>56.37</v>
      </c>
      <c r="V110" s="18">
        <f ca="1"/>
        <v>56.37</v>
      </c>
      <c r="Y110" s="18">
        <f ca="1"/>
        <v>56.37</v>
      </c>
      <c r="AA110" s="18">
        <f ca="1"/>
        <v>56.47</v>
      </c>
      <c r="AC110" s="18">
        <f ca="1"/>
        <v>64.36</v>
      </c>
      <c r="AE110" s="7" t="str">
        <f ca="1"/>
        <v>Item_97</v>
      </c>
      <c r="AF110" s="8">
        <f ca="1"/>
        <v>56.37</v>
      </c>
      <c r="AH110" s="18" t="str">
        <f ca="1"/>
        <v>Item_97</v>
      </c>
      <c r="AK110" s="7" t="str">
        <f ca="1"/>
        <v>Item_307</v>
      </c>
      <c r="AL110" s="8">
        <f ca="1"/>
        <v>74.22</v>
      </c>
      <c r="AN110" s="18" t="str">
        <f ca="1"/>
        <v>Item_358</v>
      </c>
    </row>
    <row r="111" spans="3:40" x14ac:dyDescent="0.3">
      <c r="C111" s="18" t="s">
        <v>202</v>
      </c>
      <c r="D111">
        <v>-0.03</v>
      </c>
      <c r="E111">
        <v>3.06</v>
      </c>
      <c r="F111">
        <v>8.41</v>
      </c>
      <c r="G111">
        <v>18.190000000000001</v>
      </c>
      <c r="H111">
        <v>6.47</v>
      </c>
      <c r="I111">
        <v>2.48</v>
      </c>
      <c r="J111" s="8">
        <v>-1.01</v>
      </c>
      <c r="M111" s="18">
        <f ca="1"/>
        <v>79.03</v>
      </c>
      <c r="T111" s="18">
        <f ca="1"/>
        <v>66.02</v>
      </c>
      <c r="V111" s="18">
        <f ca="1"/>
        <v>66.02</v>
      </c>
      <c r="Y111" s="18">
        <f ca="1"/>
        <v>66.02</v>
      </c>
      <c r="AA111" s="18">
        <f ca="1"/>
        <v>66.209999999999994</v>
      </c>
      <c r="AC111" s="18">
        <f ca="1"/>
        <v>64.239999999999995</v>
      </c>
      <c r="AE111" s="7" t="str">
        <f ca="1"/>
        <v>Item_98</v>
      </c>
      <c r="AF111" s="8">
        <f ca="1"/>
        <v>66.02</v>
      </c>
      <c r="AH111" s="18" t="str">
        <f ca="1"/>
        <v>Item_98</v>
      </c>
      <c r="AK111" s="7" t="str">
        <f ca="1"/>
        <v>Item_8</v>
      </c>
      <c r="AL111" s="8">
        <f ca="1"/>
        <v>74.209999999999994</v>
      </c>
      <c r="AN111" s="18" t="str">
        <f ca="1"/>
        <v>Item_124</v>
      </c>
    </row>
    <row r="112" spans="3:40" x14ac:dyDescent="0.3">
      <c r="C112" s="18" t="s">
        <v>203</v>
      </c>
      <c r="D112">
        <v>0.55000000000000004</v>
      </c>
      <c r="E112">
        <v>6.14</v>
      </c>
      <c r="F112">
        <v>4.9400000000000004</v>
      </c>
      <c r="G112">
        <v>-3.6</v>
      </c>
      <c r="H112">
        <v>8.5299999999999994</v>
      </c>
      <c r="I112">
        <v>3.89</v>
      </c>
      <c r="J112" s="8">
        <v>9.27</v>
      </c>
      <c r="M112" s="18">
        <f ca="1"/>
        <v>35.93</v>
      </c>
      <c r="T112" s="18">
        <f ca="1"/>
        <v>-1.1200000000000001</v>
      </c>
      <c r="V112" s="18">
        <f ca="1"/>
        <v>-1.1200000000000001</v>
      </c>
      <c r="Y112" s="18">
        <f ca="1"/>
        <v>-1.1200000000000001</v>
      </c>
      <c r="AA112" s="18">
        <f ca="1"/>
        <v>-1.54</v>
      </c>
      <c r="AC112" s="18">
        <f ca="1"/>
        <v>18.22</v>
      </c>
      <c r="AE112" s="7" t="str">
        <f ca="1"/>
        <v>Item_99</v>
      </c>
      <c r="AF112" s="8">
        <f ca="1"/>
        <v>-1.1200000000000001</v>
      </c>
      <c r="AH112" s="18" t="str">
        <f ca="1"/>
        <v>Item_99</v>
      </c>
      <c r="AK112" s="7" t="str">
        <f ca="1"/>
        <v>Item_100</v>
      </c>
      <c r="AL112" s="8">
        <f ca="1"/>
        <v>74.14</v>
      </c>
      <c r="AN112" s="18" t="str">
        <f ca="1"/>
        <v>Item_336</v>
      </c>
    </row>
    <row r="113" spans="3:40" x14ac:dyDescent="0.3">
      <c r="C113" s="18" t="s">
        <v>204</v>
      </c>
      <c r="D113">
        <v>-1.59</v>
      </c>
      <c r="E113">
        <v>2.13</v>
      </c>
      <c r="F113">
        <v>6.46</v>
      </c>
      <c r="G113">
        <v>-6.46</v>
      </c>
      <c r="H113">
        <v>1.1599999999999999</v>
      </c>
      <c r="I113">
        <v>9.8000000000000007</v>
      </c>
      <c r="J113" s="8">
        <v>9.4600000000000009</v>
      </c>
      <c r="M113" s="18">
        <f ca="1"/>
        <v>44.34</v>
      </c>
      <c r="T113" s="18">
        <f ca="1"/>
        <v>74.14</v>
      </c>
      <c r="V113" s="18">
        <f ca="1"/>
        <v>74.14</v>
      </c>
      <c r="Y113" s="18">
        <f ca="1"/>
        <v>74.14</v>
      </c>
      <c r="AA113" s="18">
        <f ca="1"/>
        <v>74.400000000000006</v>
      </c>
      <c r="AC113" s="18">
        <f ca="1"/>
        <v>76.709999999999994</v>
      </c>
      <c r="AE113" s="7" t="str">
        <f ca="1"/>
        <v>Item_100</v>
      </c>
      <c r="AF113" s="8">
        <f ca="1"/>
        <v>74.14</v>
      </c>
      <c r="AH113" s="18" t="str">
        <f ca="1"/>
        <v>Item_100</v>
      </c>
      <c r="AK113" s="7" t="str">
        <f ca="1"/>
        <v>Item_37</v>
      </c>
      <c r="AL113" s="8">
        <f ca="1"/>
        <v>73.56</v>
      </c>
      <c r="AN113" s="18" t="str">
        <f ca="1"/>
        <v>Item_262</v>
      </c>
    </row>
    <row r="114" spans="3:40" x14ac:dyDescent="0.3">
      <c r="C114" s="18" t="s">
        <v>205</v>
      </c>
      <c r="D114">
        <v>-5.13</v>
      </c>
      <c r="E114">
        <v>3.03</v>
      </c>
      <c r="F114">
        <v>10.26</v>
      </c>
      <c r="G114">
        <v>9.17</v>
      </c>
      <c r="H114">
        <v>8.7100000000000009</v>
      </c>
      <c r="I114">
        <v>3.77</v>
      </c>
      <c r="J114" s="8">
        <v>-3.97</v>
      </c>
      <c r="M114" s="18">
        <f ca="1"/>
        <v>62.91</v>
      </c>
      <c r="T114" s="18">
        <f ca="1"/>
        <v>82.7</v>
      </c>
      <c r="V114" s="18">
        <f ca="1"/>
        <v>82.7</v>
      </c>
      <c r="Y114" s="18">
        <f ca="1"/>
        <v>82.7</v>
      </c>
      <c r="AA114" s="18">
        <f ca="1"/>
        <v>83.04</v>
      </c>
      <c r="AC114" s="18">
        <f ca="1"/>
        <v>89.05</v>
      </c>
      <c r="AE114" s="7" t="str">
        <f ca="1"/>
        <v>Item_101</v>
      </c>
      <c r="AF114" s="8">
        <f ca="1"/>
        <v>82.7</v>
      </c>
      <c r="AH114" s="18" t="str">
        <f ca="1"/>
        <v>Item_101</v>
      </c>
      <c r="AK114" s="7" t="str">
        <f ca="1"/>
        <v>Item_333</v>
      </c>
      <c r="AL114" s="8">
        <f ca="1"/>
        <v>73.52</v>
      </c>
      <c r="AN114" s="18" t="str">
        <f ca="1"/>
        <v>Item_464</v>
      </c>
    </row>
    <row r="115" spans="3:40" x14ac:dyDescent="0.3">
      <c r="C115" s="18" t="s">
        <v>206</v>
      </c>
      <c r="D115">
        <v>-4.2</v>
      </c>
      <c r="E115">
        <v>3.15</v>
      </c>
      <c r="F115">
        <v>15.33</v>
      </c>
      <c r="G115">
        <v>-11.31</v>
      </c>
      <c r="H115">
        <v>7.36</v>
      </c>
      <c r="I115">
        <v>10.61</v>
      </c>
      <c r="J115" s="8">
        <v>1.63</v>
      </c>
      <c r="M115" s="18">
        <f ca="1"/>
        <v>60.41</v>
      </c>
      <c r="T115" s="18">
        <f ca="1"/>
        <v>53.58</v>
      </c>
      <c r="V115" s="18">
        <f ca="1"/>
        <v>53.58</v>
      </c>
      <c r="Y115" s="18">
        <f ca="1"/>
        <v>53.58</v>
      </c>
      <c r="AA115" s="18">
        <f ca="1"/>
        <v>53.65</v>
      </c>
      <c r="AC115" s="18">
        <f ca="1"/>
        <v>55.93</v>
      </c>
      <c r="AE115" s="7" t="str">
        <f ca="1"/>
        <v>Item_102</v>
      </c>
      <c r="AF115" s="8">
        <f ca="1"/>
        <v>53.58</v>
      </c>
      <c r="AH115" s="18" t="str">
        <f ca="1"/>
        <v>Item_102</v>
      </c>
      <c r="AK115" s="7" t="str">
        <f ca="1"/>
        <v>Item_82</v>
      </c>
      <c r="AL115" s="8">
        <f ca="1"/>
        <v>73.45</v>
      </c>
      <c r="AN115" s="18" t="str">
        <f ca="1"/>
        <v>Item_137</v>
      </c>
    </row>
    <row r="116" spans="3:40" x14ac:dyDescent="0.3">
      <c r="C116" s="18" t="s">
        <v>207</v>
      </c>
      <c r="D116">
        <v>4.67</v>
      </c>
      <c r="E116">
        <v>4.1100000000000003</v>
      </c>
      <c r="F116">
        <v>2.58</v>
      </c>
      <c r="G116">
        <v>10.7</v>
      </c>
      <c r="H116">
        <v>6.76</v>
      </c>
      <c r="I116">
        <v>3.52</v>
      </c>
      <c r="J116" s="8">
        <v>0.55000000000000004</v>
      </c>
      <c r="M116" s="18">
        <f ca="1"/>
        <v>93.33</v>
      </c>
      <c r="T116" s="18">
        <f ca="1"/>
        <v>104.41</v>
      </c>
      <c r="V116" s="18">
        <f ca="1"/>
        <v>104.41</v>
      </c>
      <c r="Y116" s="18">
        <f ca="1"/>
        <v>104.41</v>
      </c>
      <c r="AA116" s="18">
        <f ca="1"/>
        <v>110.68</v>
      </c>
      <c r="AC116" s="18">
        <f ca="1"/>
        <v>114.19</v>
      </c>
      <c r="AE116" s="7" t="str">
        <f ca="1"/>
        <v>Item_103</v>
      </c>
      <c r="AF116" s="8">
        <f ca="1"/>
        <v>104.41</v>
      </c>
      <c r="AH116" s="18" t="str">
        <f ca="1"/>
        <v>Item_103</v>
      </c>
      <c r="AK116" s="7" t="str">
        <f ca="1"/>
        <v>Item_222</v>
      </c>
      <c r="AL116" s="8">
        <f ca="1"/>
        <v>73.38</v>
      </c>
      <c r="AN116" s="18" t="str">
        <f ca="1"/>
        <v>Item_112</v>
      </c>
    </row>
    <row r="117" spans="3:40" x14ac:dyDescent="0.3">
      <c r="C117" s="18" t="s">
        <v>208</v>
      </c>
      <c r="D117">
        <v>-17.21</v>
      </c>
      <c r="E117">
        <v>4.7699999999999996</v>
      </c>
      <c r="F117">
        <v>12.29</v>
      </c>
      <c r="G117">
        <v>21.54</v>
      </c>
      <c r="H117">
        <v>9.09</v>
      </c>
      <c r="I117">
        <v>10.65</v>
      </c>
      <c r="J117" s="8">
        <v>4.1900000000000004</v>
      </c>
      <c r="M117" s="18">
        <f ca="1"/>
        <v>45.52</v>
      </c>
      <c r="T117" s="18">
        <f ca="1"/>
        <v>54.35</v>
      </c>
      <c r="V117" s="18">
        <f ca="1"/>
        <v>54.35</v>
      </c>
      <c r="Y117" s="18">
        <f ca="1"/>
        <v>54.35</v>
      </c>
      <c r="AA117" s="18">
        <f ca="1"/>
        <v>54.43</v>
      </c>
      <c r="AC117" s="18">
        <f ca="1"/>
        <v>38.979999999999997</v>
      </c>
      <c r="AE117" s="7" t="str">
        <f ca="1"/>
        <v>Item_104</v>
      </c>
      <c r="AF117" s="8">
        <f ca="1"/>
        <v>54.35</v>
      </c>
      <c r="AH117" s="18" t="str">
        <f ca="1"/>
        <v>Item_104</v>
      </c>
      <c r="AK117" s="7" t="str">
        <f ca="1"/>
        <v>Item_77</v>
      </c>
      <c r="AL117" s="8">
        <f ca="1"/>
        <v>73.25</v>
      </c>
      <c r="AN117" s="18" t="str">
        <f ca="1"/>
        <v>Item_28</v>
      </c>
    </row>
    <row r="118" spans="3:40" x14ac:dyDescent="0.3">
      <c r="C118" s="18" t="s">
        <v>209</v>
      </c>
      <c r="D118">
        <v>-5.57</v>
      </c>
      <c r="E118">
        <v>1.69</v>
      </c>
      <c r="F118">
        <v>7.78</v>
      </c>
      <c r="G118">
        <v>-2.1800000000000002</v>
      </c>
      <c r="H118">
        <v>9.5500000000000007</v>
      </c>
      <c r="I118">
        <v>4.17</v>
      </c>
      <c r="J118" s="8">
        <v>5.81</v>
      </c>
      <c r="M118" s="18">
        <f ca="1"/>
        <v>79.05</v>
      </c>
      <c r="T118" s="18">
        <f ca="1"/>
        <v>89.01</v>
      </c>
      <c r="V118" s="18">
        <f ca="1"/>
        <v>89.01</v>
      </c>
      <c r="Y118" s="18">
        <f ca="1"/>
        <v>89.01</v>
      </c>
      <c r="AA118" s="18">
        <f ca="1"/>
        <v>89.4</v>
      </c>
      <c r="AC118" s="18">
        <f ca="1"/>
        <v>97.67</v>
      </c>
      <c r="AE118" s="7" t="str">
        <f ca="1"/>
        <v>Item_105</v>
      </c>
      <c r="AF118" s="8">
        <f ca="1"/>
        <v>89.01</v>
      </c>
      <c r="AH118" s="18" t="str">
        <f ca="1"/>
        <v>Item_105</v>
      </c>
      <c r="AK118" s="7" t="str">
        <f ca="1"/>
        <v>Item_409</v>
      </c>
      <c r="AL118" s="8">
        <f ca="1"/>
        <v>73.180000000000007</v>
      </c>
      <c r="AN118" s="18" t="str">
        <f ca="1"/>
        <v>Item_421</v>
      </c>
    </row>
    <row r="119" spans="3:40" x14ac:dyDescent="0.3">
      <c r="C119" s="18" t="s">
        <v>210</v>
      </c>
      <c r="D119">
        <v>-0.19</v>
      </c>
      <c r="E119">
        <v>2.6</v>
      </c>
      <c r="F119">
        <v>10.48</v>
      </c>
      <c r="G119">
        <v>16.43</v>
      </c>
      <c r="H119">
        <v>7.39</v>
      </c>
      <c r="I119">
        <v>8.56</v>
      </c>
      <c r="J119" s="8">
        <v>-3.23</v>
      </c>
      <c r="M119" s="18">
        <f ca="1"/>
        <v>32.729999999999997</v>
      </c>
      <c r="T119" s="18">
        <f ca="1"/>
        <v>56.35</v>
      </c>
      <c r="V119" s="18">
        <f ca="1"/>
        <v>56.35</v>
      </c>
      <c r="Y119" s="18">
        <f ca="1"/>
        <v>56.35</v>
      </c>
      <c r="AA119" s="18">
        <f ca="1"/>
        <v>56.45</v>
      </c>
      <c r="AC119" s="18">
        <f ca="1"/>
        <v>56.46</v>
      </c>
      <c r="AE119" s="7" t="str">
        <f ca="1"/>
        <v>Item_106</v>
      </c>
      <c r="AF119" s="8">
        <f ca="1"/>
        <v>56.35</v>
      </c>
      <c r="AH119" s="18" t="str">
        <f ca="1"/>
        <v>Item_106</v>
      </c>
      <c r="AK119" s="7" t="str">
        <f ca="1"/>
        <v>Item_45</v>
      </c>
      <c r="AL119" s="8">
        <f ca="1"/>
        <v>73.16</v>
      </c>
      <c r="AN119" s="18" t="str">
        <f ca="1"/>
        <v>Item_304</v>
      </c>
    </row>
    <row r="120" spans="3:40" x14ac:dyDescent="0.3">
      <c r="C120" s="18" t="s">
        <v>211</v>
      </c>
      <c r="D120">
        <v>-5.63</v>
      </c>
      <c r="E120">
        <v>3.62</v>
      </c>
      <c r="F120">
        <v>11.38</v>
      </c>
      <c r="G120">
        <v>5.24</v>
      </c>
      <c r="H120">
        <v>3.47</v>
      </c>
      <c r="I120">
        <v>10.55</v>
      </c>
      <c r="J120" s="8">
        <v>-6.8</v>
      </c>
      <c r="M120" s="18">
        <f ca="1"/>
        <v>66.61</v>
      </c>
      <c r="T120" s="18">
        <f ca="1"/>
        <v>36.130000000000003</v>
      </c>
      <c r="V120" s="18">
        <f ca="1"/>
        <v>36.130000000000003</v>
      </c>
      <c r="Y120" s="18">
        <f ca="1"/>
        <v>36.130000000000003</v>
      </c>
      <c r="AA120" s="18">
        <f ca="1"/>
        <v>36.049999999999997</v>
      </c>
      <c r="AC120" s="18">
        <f ca="1"/>
        <v>45.77</v>
      </c>
      <c r="AE120" s="7" t="str">
        <f ca="1"/>
        <v>Item_107</v>
      </c>
      <c r="AF120" s="8">
        <f ca="1"/>
        <v>36.130000000000003</v>
      </c>
      <c r="AH120" s="18" t="str">
        <f ca="1"/>
        <v>Item_107</v>
      </c>
      <c r="AK120" s="7" t="str">
        <f ca="1"/>
        <v>Item_395</v>
      </c>
      <c r="AL120" s="8">
        <f ca="1"/>
        <v>72.930000000000007</v>
      </c>
      <c r="AN120" s="18" t="str">
        <f ca="1"/>
        <v>Item_325</v>
      </c>
    </row>
    <row r="121" spans="3:40" x14ac:dyDescent="0.3">
      <c r="C121" s="18" t="s">
        <v>212</v>
      </c>
      <c r="D121">
        <v>-1.88</v>
      </c>
      <c r="E121">
        <v>2.93</v>
      </c>
      <c r="F121">
        <v>8.99</v>
      </c>
      <c r="G121">
        <v>7.16</v>
      </c>
      <c r="H121">
        <v>2.54</v>
      </c>
      <c r="I121">
        <v>10.56</v>
      </c>
      <c r="J121" s="8">
        <v>6.12</v>
      </c>
      <c r="M121" s="18">
        <f ca="1"/>
        <v>13.47</v>
      </c>
      <c r="T121" s="18">
        <f ca="1"/>
        <v>27.27</v>
      </c>
      <c r="V121" s="18">
        <f ca="1"/>
        <v>27.27</v>
      </c>
      <c r="Y121" s="18">
        <f ca="1"/>
        <v>27.27</v>
      </c>
      <c r="AA121" s="18">
        <f ca="1"/>
        <v>27.1</v>
      </c>
      <c r="AC121" s="18">
        <f ca="1"/>
        <v>28.47</v>
      </c>
      <c r="AE121" s="7" t="str">
        <f ca="1"/>
        <v>Item_108</v>
      </c>
      <c r="AF121" s="8">
        <f ca="1"/>
        <v>27.27</v>
      </c>
      <c r="AH121" s="18" t="str">
        <f ca="1"/>
        <v>Item_108</v>
      </c>
      <c r="AK121" s="7" t="str">
        <f ca="1"/>
        <v>Item_475</v>
      </c>
      <c r="AL121" s="8">
        <f ca="1"/>
        <v>72.849999999999994</v>
      </c>
      <c r="AN121" s="18" t="str">
        <f ca="1"/>
        <v>Item_334</v>
      </c>
    </row>
    <row r="122" spans="3:40" x14ac:dyDescent="0.3">
      <c r="C122" s="18" t="s">
        <v>213</v>
      </c>
      <c r="D122">
        <v>-10.199999999999999</v>
      </c>
      <c r="E122">
        <v>-0.32</v>
      </c>
      <c r="F122">
        <v>12.43</v>
      </c>
      <c r="G122">
        <v>4.21</v>
      </c>
      <c r="H122">
        <v>4.47</v>
      </c>
      <c r="I122">
        <v>8.14</v>
      </c>
      <c r="J122" s="8">
        <v>-1.01</v>
      </c>
      <c r="M122" s="18">
        <f ca="1"/>
        <v>-37.1</v>
      </c>
      <c r="T122" s="18">
        <f ca="1"/>
        <v>-26.81</v>
      </c>
      <c r="V122" s="18">
        <f ca="1"/>
        <v>-26.81</v>
      </c>
      <c r="Y122" s="18">
        <f ca="1"/>
        <v>-26.81</v>
      </c>
      <c r="AA122" s="18">
        <f ca="1"/>
        <v>-27.46</v>
      </c>
      <c r="AC122" s="18">
        <f ca="1"/>
        <v>-13.09</v>
      </c>
      <c r="AE122" s="7" t="str">
        <f ca="1"/>
        <v>Item_109</v>
      </c>
      <c r="AF122" s="8">
        <f ca="1"/>
        <v>-26.81</v>
      </c>
      <c r="AH122" s="18" t="str">
        <f ca="1"/>
        <v>Item_109</v>
      </c>
      <c r="AK122" s="7" t="str">
        <f ca="1"/>
        <v>Item_425</v>
      </c>
      <c r="AL122" s="8">
        <f ca="1"/>
        <v>72.67</v>
      </c>
      <c r="AN122" s="18" t="str">
        <f ca="1"/>
        <v>Item_95</v>
      </c>
    </row>
    <row r="123" spans="3:40" x14ac:dyDescent="0.3">
      <c r="C123" s="18" t="s">
        <v>214</v>
      </c>
      <c r="D123">
        <v>-4.72</v>
      </c>
      <c r="E123">
        <v>-1.59</v>
      </c>
      <c r="F123">
        <v>5.96</v>
      </c>
      <c r="G123">
        <v>-0.32</v>
      </c>
      <c r="H123">
        <v>2.57</v>
      </c>
      <c r="I123">
        <v>2.67</v>
      </c>
      <c r="J123" s="8">
        <v>-3.26</v>
      </c>
      <c r="M123" s="18">
        <f ca="1"/>
        <v>43.43</v>
      </c>
      <c r="T123" s="18">
        <f ca="1"/>
        <v>50.77</v>
      </c>
      <c r="V123" s="18">
        <f ca="1"/>
        <v>50.77</v>
      </c>
      <c r="Y123" s="18">
        <f ca="1"/>
        <v>50.77</v>
      </c>
      <c r="AA123" s="18">
        <f ca="1"/>
        <v>50.82</v>
      </c>
      <c r="AC123" s="18">
        <f ca="1"/>
        <v>49.42</v>
      </c>
      <c r="AE123" s="7" t="str">
        <f ca="1"/>
        <v>Item_110</v>
      </c>
      <c r="AF123" s="8">
        <f ca="1"/>
        <v>50.77</v>
      </c>
      <c r="AH123" s="18" t="str">
        <f ca="1"/>
        <v>Item_110</v>
      </c>
      <c r="AK123" s="7" t="str">
        <f ca="1"/>
        <v>Item_3</v>
      </c>
      <c r="AL123" s="8">
        <f ca="1"/>
        <v>72.56</v>
      </c>
      <c r="AN123" s="18" t="str">
        <f ca="1"/>
        <v>Item_206</v>
      </c>
    </row>
    <row r="124" spans="3:40" x14ac:dyDescent="0.3">
      <c r="C124" s="18" t="s">
        <v>215</v>
      </c>
      <c r="D124">
        <v>-7.94</v>
      </c>
      <c r="E124">
        <v>3.04</v>
      </c>
      <c r="F124">
        <v>9.41</v>
      </c>
      <c r="G124">
        <v>-1.32</v>
      </c>
      <c r="H124">
        <v>4.91</v>
      </c>
      <c r="I124">
        <v>11.46</v>
      </c>
      <c r="J124" s="8">
        <v>1.99</v>
      </c>
      <c r="M124" s="18">
        <f ca="1"/>
        <v>0.52</v>
      </c>
      <c r="T124" s="18">
        <f ca="1"/>
        <v>0.76</v>
      </c>
      <c r="V124" s="18">
        <f ca="1"/>
        <v>0.76</v>
      </c>
      <c r="Y124" s="18">
        <f ca="1"/>
        <v>0.76</v>
      </c>
      <c r="AA124" s="18">
        <f ca="1"/>
        <v>0.36</v>
      </c>
      <c r="AC124" s="18">
        <f ca="1"/>
        <v>2.6</v>
      </c>
      <c r="AE124" s="7" t="str">
        <f ca="1"/>
        <v>Item_111</v>
      </c>
      <c r="AF124" s="8">
        <f ca="1"/>
        <v>0.76</v>
      </c>
      <c r="AH124" s="18" t="str">
        <f ca="1"/>
        <v>Item_111</v>
      </c>
      <c r="AK124" s="7" t="str">
        <f ca="1"/>
        <v>Item_201</v>
      </c>
      <c r="AL124" s="8">
        <f ca="1"/>
        <v>72.5</v>
      </c>
      <c r="AN124" s="18" t="str">
        <f ca="1"/>
        <v>Item_1</v>
      </c>
    </row>
    <row r="125" spans="3:40" x14ac:dyDescent="0.3">
      <c r="C125" s="18" t="s">
        <v>216</v>
      </c>
      <c r="D125">
        <v>2.0299999999999998</v>
      </c>
      <c r="E125">
        <v>2.7</v>
      </c>
      <c r="F125">
        <v>2.04</v>
      </c>
      <c r="G125">
        <v>-12.37</v>
      </c>
      <c r="H125">
        <v>2.9</v>
      </c>
      <c r="I125">
        <v>6.41</v>
      </c>
      <c r="J125" s="8">
        <v>0.39</v>
      </c>
      <c r="M125" s="18">
        <f ca="1"/>
        <v>43.77</v>
      </c>
      <c r="T125" s="18">
        <f ca="1"/>
        <v>28.72</v>
      </c>
      <c r="V125" s="18">
        <f ca="1"/>
        <v>28.72</v>
      </c>
      <c r="Y125" s="18">
        <f ca="1"/>
        <v>28.72</v>
      </c>
      <c r="AA125" s="18">
        <f ca="1"/>
        <v>28.56</v>
      </c>
      <c r="AC125" s="18">
        <f ca="1"/>
        <v>22.25</v>
      </c>
      <c r="AE125" s="7" t="str">
        <f ca="1"/>
        <v>Item_112</v>
      </c>
      <c r="AF125" s="8">
        <f ca="1"/>
        <v>28.72</v>
      </c>
      <c r="AH125" s="18" t="str">
        <f ca="1"/>
        <v>Item_112</v>
      </c>
      <c r="AK125" s="7" t="str">
        <f ca="1"/>
        <v>Item_476</v>
      </c>
      <c r="AL125" s="8">
        <f ca="1"/>
        <v>72.02</v>
      </c>
      <c r="AN125" s="18" t="str">
        <f ca="1"/>
        <v>Item_444</v>
      </c>
    </row>
    <row r="126" spans="3:40" x14ac:dyDescent="0.3">
      <c r="C126" s="18" t="s">
        <v>217</v>
      </c>
      <c r="D126">
        <v>-1.3</v>
      </c>
      <c r="E126">
        <v>6.25</v>
      </c>
      <c r="F126">
        <v>2.85</v>
      </c>
      <c r="G126">
        <v>2.2400000000000002</v>
      </c>
      <c r="H126">
        <v>2.79</v>
      </c>
      <c r="I126">
        <v>7.32</v>
      </c>
      <c r="J126" s="8">
        <v>3.05</v>
      </c>
      <c r="M126" s="18">
        <f ca="1"/>
        <v>74.34</v>
      </c>
      <c r="T126" s="18">
        <f ca="1"/>
        <v>66.739999999999995</v>
      </c>
      <c r="V126" s="18">
        <f ca="1"/>
        <v>66.739999999999995</v>
      </c>
      <c r="Y126" s="18">
        <f ca="1"/>
        <v>66.739999999999995</v>
      </c>
      <c r="AA126" s="18">
        <f ca="1"/>
        <v>66.930000000000007</v>
      </c>
      <c r="AC126" s="18">
        <f ca="1"/>
        <v>72.760000000000005</v>
      </c>
      <c r="AE126" s="7" t="str">
        <f ca="1"/>
        <v>Item_113</v>
      </c>
      <c r="AF126" s="8">
        <f ca="1"/>
        <v>66.739999999999995</v>
      </c>
      <c r="AH126" s="18" t="str">
        <f ca="1"/>
        <v>Item_113</v>
      </c>
      <c r="AK126" s="7" t="str">
        <f ca="1"/>
        <v>Item_5</v>
      </c>
      <c r="AL126" s="8">
        <f ca="1"/>
        <v>71.819999999999993</v>
      </c>
      <c r="AN126" s="18" t="str">
        <f ca="1"/>
        <v>Item_212</v>
      </c>
    </row>
    <row r="127" spans="3:40" x14ac:dyDescent="0.3">
      <c r="C127" s="18" t="s">
        <v>218</v>
      </c>
      <c r="D127">
        <v>-0.56000000000000005</v>
      </c>
      <c r="E127">
        <v>2.38</v>
      </c>
      <c r="F127">
        <v>6.24</v>
      </c>
      <c r="G127">
        <v>7.09</v>
      </c>
      <c r="H127">
        <v>7.05</v>
      </c>
      <c r="I127">
        <v>9.7899999999999991</v>
      </c>
      <c r="J127" s="8">
        <v>3.88</v>
      </c>
      <c r="M127" s="18">
        <f ca="1"/>
        <v>50.01</v>
      </c>
      <c r="T127" s="18">
        <f ca="1"/>
        <v>52.94</v>
      </c>
      <c r="V127" s="18">
        <f ca="1"/>
        <v>52.94</v>
      </c>
      <c r="Y127" s="18">
        <f ca="1"/>
        <v>52.94</v>
      </c>
      <c r="AA127" s="18">
        <f ca="1"/>
        <v>53</v>
      </c>
      <c r="AC127" s="18">
        <f ca="1"/>
        <v>54.96</v>
      </c>
      <c r="AE127" s="7" t="str">
        <f ca="1"/>
        <v>Item_114</v>
      </c>
      <c r="AF127" s="8">
        <f ca="1"/>
        <v>52.94</v>
      </c>
      <c r="AH127" s="18" t="str">
        <f ca="1"/>
        <v>Item_114</v>
      </c>
      <c r="AK127" s="7" t="str">
        <f ca="1"/>
        <v>Item_270</v>
      </c>
      <c r="AL127" s="8">
        <f ca="1"/>
        <v>71.73</v>
      </c>
      <c r="AN127" s="18" t="str">
        <f ca="1"/>
        <v>Item_186</v>
      </c>
    </row>
    <row r="128" spans="3:40" x14ac:dyDescent="0.3">
      <c r="C128" s="18" t="s">
        <v>219</v>
      </c>
      <c r="D128">
        <v>-4.54</v>
      </c>
      <c r="E128">
        <v>4.9400000000000004</v>
      </c>
      <c r="F128">
        <v>11.16</v>
      </c>
      <c r="G128">
        <v>11.62</v>
      </c>
      <c r="H128">
        <v>3.59</v>
      </c>
      <c r="I128">
        <v>6.6</v>
      </c>
      <c r="J128" s="8">
        <v>-2.4</v>
      </c>
      <c r="M128" s="18">
        <f ca="1"/>
        <v>17.66</v>
      </c>
      <c r="T128" s="18">
        <f ca="1"/>
        <v>35.450000000000003</v>
      </c>
      <c r="V128" s="18">
        <f ca="1"/>
        <v>35.450000000000003</v>
      </c>
      <c r="Y128" s="18">
        <f ca="1"/>
        <v>35.450000000000003</v>
      </c>
      <c r="AA128" s="18">
        <f ca="1"/>
        <v>35.36</v>
      </c>
      <c r="AC128" s="18">
        <f ca="1"/>
        <v>33.64</v>
      </c>
      <c r="AE128" s="7" t="str">
        <f ca="1"/>
        <v>Item_115</v>
      </c>
      <c r="AF128" s="8">
        <f ca="1"/>
        <v>35.450000000000003</v>
      </c>
      <c r="AH128" s="18" t="str">
        <f ca="1"/>
        <v>Item_115</v>
      </c>
      <c r="AK128" s="7" t="str">
        <f ca="1"/>
        <v>Item_84</v>
      </c>
      <c r="AL128" s="8">
        <f ca="1"/>
        <v>71.400000000000006</v>
      </c>
      <c r="AN128" s="18" t="str">
        <f ca="1"/>
        <v>Item_416</v>
      </c>
    </row>
    <row r="129" spans="3:40" x14ac:dyDescent="0.3">
      <c r="C129" s="18" t="s">
        <v>220</v>
      </c>
      <c r="D129">
        <v>-10.71</v>
      </c>
      <c r="E129">
        <v>6.03</v>
      </c>
      <c r="F129">
        <v>7.02</v>
      </c>
      <c r="G129">
        <v>0</v>
      </c>
      <c r="H129">
        <v>3.29</v>
      </c>
      <c r="I129">
        <v>8.3699999999999992</v>
      </c>
      <c r="J129" s="8">
        <v>-1.82</v>
      </c>
      <c r="M129" s="18">
        <f ca="1"/>
        <v>14.29</v>
      </c>
      <c r="T129" s="18">
        <f ca="1"/>
        <v>52.89</v>
      </c>
      <c r="V129" s="18">
        <f ca="1"/>
        <v>52.89</v>
      </c>
      <c r="Y129" s="18">
        <f ca="1"/>
        <v>52.89</v>
      </c>
      <c r="AA129" s="18">
        <f ca="1"/>
        <v>52.8</v>
      </c>
      <c r="AC129" s="18">
        <f ca="1"/>
        <v>48.11</v>
      </c>
      <c r="AE129" s="7" t="str">
        <f ca="1"/>
        <v>Item_116</v>
      </c>
      <c r="AF129" s="8">
        <f ca="1"/>
        <v>52.89</v>
      </c>
      <c r="AH129" s="18" t="str">
        <f ca="1"/>
        <v>Item_116</v>
      </c>
      <c r="AK129" s="7" t="str">
        <f ca="1"/>
        <v>Item_86</v>
      </c>
      <c r="AL129" s="8">
        <f ca="1"/>
        <v>71.27</v>
      </c>
      <c r="AN129" s="18" t="str">
        <f ca="1"/>
        <v>Item_205</v>
      </c>
    </row>
    <row r="130" spans="3:40" x14ac:dyDescent="0.3">
      <c r="C130" s="18" t="s">
        <v>221</v>
      </c>
      <c r="D130">
        <v>-4.24</v>
      </c>
      <c r="E130">
        <v>2.59</v>
      </c>
      <c r="F130">
        <v>7.66</v>
      </c>
      <c r="G130">
        <v>3.61</v>
      </c>
      <c r="H130">
        <v>6.62</v>
      </c>
      <c r="I130">
        <v>5.54</v>
      </c>
      <c r="J130" s="8">
        <v>-7.94</v>
      </c>
      <c r="M130" s="18">
        <f ca="1"/>
        <v>61.97</v>
      </c>
      <c r="T130" s="18">
        <f ca="1"/>
        <v>80.010000000000005</v>
      </c>
      <c r="V130" s="18">
        <f ca="1"/>
        <v>80.010000000000005</v>
      </c>
      <c r="Y130" s="18">
        <f ca="1"/>
        <v>80.010000000000005</v>
      </c>
      <c r="AA130" s="18">
        <f ca="1"/>
        <v>80.319999999999993</v>
      </c>
      <c r="AC130" s="18">
        <f ca="1"/>
        <v>89.23</v>
      </c>
      <c r="AE130" s="7" t="str">
        <f ca="1"/>
        <v>Item_117</v>
      </c>
      <c r="AF130" s="8">
        <f ca="1"/>
        <v>80.010000000000005</v>
      </c>
      <c r="AH130" s="18" t="str">
        <f ca="1"/>
        <v>Item_117</v>
      </c>
      <c r="AK130" s="7" t="str">
        <f ca="1"/>
        <v>Item_264</v>
      </c>
      <c r="AL130" s="8">
        <f ca="1"/>
        <v>71.27</v>
      </c>
      <c r="AN130" s="18" t="str">
        <f ca="1"/>
        <v>Item_378</v>
      </c>
    </row>
    <row r="131" spans="3:40" x14ac:dyDescent="0.3">
      <c r="C131" s="18" t="s">
        <v>222</v>
      </c>
      <c r="D131">
        <v>1.4</v>
      </c>
      <c r="E131">
        <v>3.07</v>
      </c>
      <c r="F131">
        <v>9.31</v>
      </c>
      <c r="G131">
        <v>0.04</v>
      </c>
      <c r="H131">
        <v>7.07</v>
      </c>
      <c r="I131">
        <v>9.7200000000000006</v>
      </c>
      <c r="J131" s="8">
        <v>-2.87</v>
      </c>
      <c r="M131" s="18">
        <f ca="1"/>
        <v>100.64</v>
      </c>
      <c r="T131" s="18">
        <f ca="1"/>
        <v>88.1</v>
      </c>
      <c r="V131" s="18">
        <f ca="1"/>
        <v>88.1</v>
      </c>
      <c r="Y131" s="18">
        <f ca="1"/>
        <v>88.1</v>
      </c>
      <c r="AA131" s="18">
        <f ca="1"/>
        <v>88.48</v>
      </c>
      <c r="AC131" s="18">
        <f ca="1"/>
        <v>92.68</v>
      </c>
      <c r="AE131" s="7" t="str">
        <f ca="1"/>
        <v>Item_118</v>
      </c>
      <c r="AF131" s="8">
        <f ca="1"/>
        <v>88.1</v>
      </c>
      <c r="AH131" s="18" t="str">
        <f ca="1"/>
        <v>Item_118</v>
      </c>
      <c r="AK131" s="7" t="str">
        <f ca="1"/>
        <v>Item_265</v>
      </c>
      <c r="AL131" s="8">
        <f ca="1"/>
        <v>70.709999999999994</v>
      </c>
      <c r="AN131" s="18" t="str">
        <f ca="1"/>
        <v>Item_374</v>
      </c>
    </row>
    <row r="132" spans="3:40" x14ac:dyDescent="0.3">
      <c r="C132" s="18" t="s">
        <v>223</v>
      </c>
      <c r="D132">
        <v>-1.26</v>
      </c>
      <c r="E132">
        <v>3.11</v>
      </c>
      <c r="F132">
        <v>7.23</v>
      </c>
      <c r="G132">
        <v>5.82</v>
      </c>
      <c r="H132">
        <v>8.2200000000000006</v>
      </c>
      <c r="I132">
        <v>12.19</v>
      </c>
      <c r="J132" s="8">
        <v>7.23</v>
      </c>
      <c r="M132" s="18">
        <f ca="1"/>
        <v>93.58</v>
      </c>
      <c r="T132" s="18">
        <f ca="1"/>
        <v>85.4</v>
      </c>
      <c r="V132" s="18">
        <f ca="1"/>
        <v>85.4</v>
      </c>
      <c r="Y132" s="18">
        <f ca="1"/>
        <v>85.4</v>
      </c>
      <c r="AA132" s="18">
        <f ca="1"/>
        <v>85.76</v>
      </c>
      <c r="AC132" s="18">
        <f ca="1"/>
        <v>92.2</v>
      </c>
      <c r="AE132" s="7" t="str">
        <f ca="1"/>
        <v>Item_119</v>
      </c>
      <c r="AF132" s="8">
        <f ca="1"/>
        <v>85.4</v>
      </c>
      <c r="AH132" s="18" t="str">
        <f ca="1"/>
        <v>Item_119</v>
      </c>
      <c r="AK132" s="7" t="str">
        <f ca="1"/>
        <v>Item_126</v>
      </c>
      <c r="AL132" s="8">
        <f ca="1"/>
        <v>70.489999999999995</v>
      </c>
      <c r="AN132" s="18" t="str">
        <f ca="1"/>
        <v>Item_200</v>
      </c>
    </row>
    <row r="133" spans="3:40" x14ac:dyDescent="0.3">
      <c r="C133" s="18" t="s">
        <v>224</v>
      </c>
      <c r="D133">
        <v>1.62</v>
      </c>
      <c r="E133">
        <v>2.36</v>
      </c>
      <c r="F133">
        <v>8.34</v>
      </c>
      <c r="G133">
        <v>14.09</v>
      </c>
      <c r="H133">
        <v>6.86</v>
      </c>
      <c r="I133">
        <v>11.37</v>
      </c>
      <c r="J133" s="8">
        <v>1.35</v>
      </c>
      <c r="M133" s="18">
        <f ca="1"/>
        <v>43.49</v>
      </c>
      <c r="T133" s="18">
        <f ca="1"/>
        <v>34.909999999999997</v>
      </c>
      <c r="V133" s="18">
        <f ca="1"/>
        <v>34.909999999999997</v>
      </c>
      <c r="Y133" s="18">
        <f ca="1"/>
        <v>34.909999999999997</v>
      </c>
      <c r="AA133" s="18">
        <f ca="1"/>
        <v>34.81</v>
      </c>
      <c r="AC133" s="18">
        <f ca="1"/>
        <v>37.76</v>
      </c>
      <c r="AE133" s="7" t="str">
        <f ca="1"/>
        <v>Item_120</v>
      </c>
      <c r="AF133" s="8">
        <f ca="1"/>
        <v>34.909999999999997</v>
      </c>
      <c r="AH133" s="18" t="str">
        <f ca="1"/>
        <v>Item_120</v>
      </c>
      <c r="AK133" s="7" t="str">
        <f ca="1"/>
        <v>Item_276</v>
      </c>
      <c r="AL133" s="8">
        <f ca="1"/>
        <v>70.27</v>
      </c>
      <c r="AN133" s="18" t="str">
        <f ca="1"/>
        <v>Item_459</v>
      </c>
    </row>
    <row r="134" spans="3:40" x14ac:dyDescent="0.3">
      <c r="C134" s="18" t="s">
        <v>225</v>
      </c>
      <c r="D134">
        <v>-0.99</v>
      </c>
      <c r="E134">
        <v>2.79</v>
      </c>
      <c r="F134">
        <v>11.18</v>
      </c>
      <c r="G134">
        <v>2.64</v>
      </c>
      <c r="H134">
        <v>4.88</v>
      </c>
      <c r="I134">
        <v>3.1</v>
      </c>
      <c r="J134" s="8">
        <v>2.82</v>
      </c>
      <c r="M134" s="18">
        <f ca="1"/>
        <v>60.46</v>
      </c>
      <c r="T134" s="18">
        <f ca="1"/>
        <v>37.82</v>
      </c>
      <c r="V134" s="18">
        <f ca="1"/>
        <v>37.82</v>
      </c>
      <c r="Y134" s="18">
        <f ca="1"/>
        <v>37.82</v>
      </c>
      <c r="AA134" s="18">
        <f ca="1"/>
        <v>37.75</v>
      </c>
      <c r="AC134" s="18">
        <f ca="1"/>
        <v>33.56</v>
      </c>
      <c r="AE134" s="7" t="str">
        <f ca="1"/>
        <v>Item_121</v>
      </c>
      <c r="AF134" s="8">
        <f ca="1"/>
        <v>37.82</v>
      </c>
      <c r="AH134" s="18" t="str">
        <f ca="1"/>
        <v>Item_121</v>
      </c>
      <c r="AK134" s="7" t="str">
        <f ca="1"/>
        <v>Item_176</v>
      </c>
      <c r="AL134" s="8">
        <f ca="1"/>
        <v>70.05</v>
      </c>
      <c r="AN134" s="18" t="str">
        <f ca="1"/>
        <v>Item_497</v>
      </c>
    </row>
    <row r="135" spans="3:40" x14ac:dyDescent="0.3">
      <c r="C135" s="18" t="s">
        <v>226</v>
      </c>
      <c r="D135">
        <v>-3.56</v>
      </c>
      <c r="E135">
        <v>2.95</v>
      </c>
      <c r="F135">
        <v>4.28</v>
      </c>
      <c r="G135">
        <v>8.2100000000000009</v>
      </c>
      <c r="H135">
        <v>4.54</v>
      </c>
      <c r="I135">
        <v>9.8000000000000007</v>
      </c>
      <c r="J135" s="8">
        <v>6.57</v>
      </c>
      <c r="M135" s="18">
        <f ca="1"/>
        <v>38.39</v>
      </c>
      <c r="T135" s="18">
        <f ca="1"/>
        <v>7.83</v>
      </c>
      <c r="V135" s="18">
        <f ca="1"/>
        <v>7.83</v>
      </c>
      <c r="Y135" s="18">
        <f ca="1"/>
        <v>7.83</v>
      </c>
      <c r="AA135" s="18">
        <f ca="1"/>
        <v>7.49</v>
      </c>
      <c r="AC135" s="18">
        <f ca="1"/>
        <v>1.33</v>
      </c>
      <c r="AE135" s="7" t="str">
        <f ca="1"/>
        <v>Item_122</v>
      </c>
      <c r="AF135" s="8">
        <f ca="1"/>
        <v>7.83</v>
      </c>
      <c r="AH135" s="18" t="str">
        <f ca="1"/>
        <v>Item_122</v>
      </c>
      <c r="AK135" s="7" t="str">
        <f ca="1"/>
        <v>Item_290</v>
      </c>
      <c r="AL135" s="8">
        <f ca="1"/>
        <v>69.69</v>
      </c>
      <c r="AN135" s="18" t="str">
        <f ca="1"/>
        <v>Item_344</v>
      </c>
    </row>
    <row r="136" spans="3:40" x14ac:dyDescent="0.3">
      <c r="C136" s="18" t="s">
        <v>227</v>
      </c>
      <c r="D136">
        <v>-9.3699999999999992</v>
      </c>
      <c r="E136">
        <v>0.76</v>
      </c>
      <c r="F136">
        <v>5.82</v>
      </c>
      <c r="G136">
        <v>5.92</v>
      </c>
      <c r="H136">
        <v>3.75</v>
      </c>
      <c r="I136">
        <v>8.98</v>
      </c>
      <c r="J136" s="8">
        <v>10.72</v>
      </c>
      <c r="M136" s="18">
        <f ca="1"/>
        <v>32.549999999999997</v>
      </c>
      <c r="T136" s="18">
        <f ca="1"/>
        <v>58.53</v>
      </c>
      <c r="V136" s="18">
        <f ca="1"/>
        <v>58.53</v>
      </c>
      <c r="Y136" s="18">
        <f ca="1"/>
        <v>58.53</v>
      </c>
      <c r="AA136" s="18">
        <f ca="1"/>
        <v>58.64</v>
      </c>
      <c r="AC136" s="18">
        <f ca="1"/>
        <v>72.73</v>
      </c>
      <c r="AE136" s="7" t="str">
        <f ca="1"/>
        <v>Item_123</v>
      </c>
      <c r="AF136" s="8">
        <f ca="1"/>
        <v>58.53</v>
      </c>
      <c r="AH136" s="18" t="str">
        <f ca="1"/>
        <v>Item_123</v>
      </c>
      <c r="AK136" s="7" t="str">
        <f ca="1"/>
        <v>Item_148</v>
      </c>
      <c r="AL136" s="8">
        <f ca="1"/>
        <v>69.45</v>
      </c>
      <c r="AN136" s="18" t="str">
        <f ca="1"/>
        <v>Item_87</v>
      </c>
    </row>
    <row r="137" spans="3:40" x14ac:dyDescent="0.3">
      <c r="C137" s="18" t="s">
        <v>228</v>
      </c>
      <c r="D137">
        <v>-7.85</v>
      </c>
      <c r="E137">
        <v>4.51</v>
      </c>
      <c r="F137">
        <v>9.66</v>
      </c>
      <c r="G137">
        <v>-12.3</v>
      </c>
      <c r="H137">
        <v>7.67</v>
      </c>
      <c r="I137">
        <v>6.58</v>
      </c>
      <c r="J137" s="8">
        <v>2.04</v>
      </c>
      <c r="M137" s="18">
        <f ca="1"/>
        <v>63.54</v>
      </c>
      <c r="T137" s="18">
        <f ca="1"/>
        <v>28.49</v>
      </c>
      <c r="V137" s="18">
        <f ca="1"/>
        <v>28.49</v>
      </c>
      <c r="Y137" s="18">
        <f ca="1"/>
        <v>28.49</v>
      </c>
      <c r="AA137" s="18">
        <f ca="1"/>
        <v>28.34</v>
      </c>
      <c r="AC137" s="18">
        <f ca="1"/>
        <v>20.36</v>
      </c>
      <c r="AE137" s="7" t="str">
        <f ca="1"/>
        <v>Item_124</v>
      </c>
      <c r="AF137" s="8">
        <f ca="1"/>
        <v>28.49</v>
      </c>
      <c r="AH137" s="18" t="str">
        <f ca="1"/>
        <v>Item_124</v>
      </c>
      <c r="AK137" s="7" t="str">
        <f ca="1"/>
        <v>Item_499</v>
      </c>
      <c r="AL137" s="8">
        <f ca="1"/>
        <v>69.05</v>
      </c>
      <c r="AN137" s="18" t="str">
        <f ca="1"/>
        <v>Item_23</v>
      </c>
    </row>
    <row r="138" spans="3:40" x14ac:dyDescent="0.3">
      <c r="C138" s="18" t="s">
        <v>229</v>
      </c>
      <c r="D138">
        <v>-6.1</v>
      </c>
      <c r="E138">
        <v>1.06</v>
      </c>
      <c r="F138">
        <v>3.48</v>
      </c>
      <c r="G138">
        <v>16.079999999999998</v>
      </c>
      <c r="H138">
        <v>6.04</v>
      </c>
      <c r="I138">
        <v>7.07</v>
      </c>
      <c r="J138" s="8">
        <v>11.02</v>
      </c>
      <c r="M138" s="18">
        <f ca="1"/>
        <v>71.540000000000006</v>
      </c>
      <c r="T138" s="18">
        <f ca="1"/>
        <v>60.29</v>
      </c>
      <c r="V138" s="18">
        <f ca="1"/>
        <v>60.29</v>
      </c>
      <c r="Y138" s="18">
        <f ca="1"/>
        <v>60.29</v>
      </c>
      <c r="AA138" s="18">
        <f ca="1"/>
        <v>60.42</v>
      </c>
      <c r="AC138" s="18">
        <f ca="1"/>
        <v>65.84</v>
      </c>
      <c r="AE138" s="7" t="str">
        <f ca="1"/>
        <v>Item_125</v>
      </c>
      <c r="AF138" s="8">
        <f ca="1"/>
        <v>60.29</v>
      </c>
      <c r="AH138" s="18" t="str">
        <f ca="1"/>
        <v>Item_125</v>
      </c>
      <c r="AK138" s="7" t="str">
        <f ca="1"/>
        <v>Item_80</v>
      </c>
      <c r="AL138" s="8">
        <f ca="1"/>
        <v>68.989999999999995</v>
      </c>
      <c r="AN138" s="18" t="str">
        <f ca="1"/>
        <v>Item_184</v>
      </c>
    </row>
    <row r="139" spans="3:40" x14ac:dyDescent="0.3">
      <c r="C139" s="18" t="s">
        <v>230</v>
      </c>
      <c r="D139">
        <v>0.64</v>
      </c>
      <c r="E139">
        <v>0.52</v>
      </c>
      <c r="F139">
        <v>11.33</v>
      </c>
      <c r="G139">
        <v>-1.22</v>
      </c>
      <c r="H139">
        <v>6.64</v>
      </c>
      <c r="I139">
        <v>9.85</v>
      </c>
      <c r="J139" s="8">
        <v>5.65</v>
      </c>
      <c r="M139" s="18">
        <f ca="1"/>
        <v>57.54</v>
      </c>
      <c r="T139" s="18">
        <f ca="1"/>
        <v>70.489999999999995</v>
      </c>
      <c r="V139" s="18">
        <f ca="1"/>
        <v>70.489999999999995</v>
      </c>
      <c r="Y139" s="18">
        <f ca="1"/>
        <v>70.489999999999995</v>
      </c>
      <c r="AA139" s="18">
        <f ca="1"/>
        <v>70.72</v>
      </c>
      <c r="AC139" s="18">
        <f ca="1"/>
        <v>84.11</v>
      </c>
      <c r="AE139" s="7" t="str">
        <f ca="1"/>
        <v>Item_126</v>
      </c>
      <c r="AF139" s="8">
        <f ca="1"/>
        <v>70.489999999999995</v>
      </c>
      <c r="AH139" s="18" t="str">
        <f ca="1"/>
        <v>Item_126</v>
      </c>
      <c r="AK139" s="7" t="str">
        <f ca="1"/>
        <v>Item_408</v>
      </c>
      <c r="AL139" s="8">
        <f ca="1"/>
        <v>68.97</v>
      </c>
      <c r="AN139" s="18" t="str">
        <f ca="1"/>
        <v>Item_313</v>
      </c>
    </row>
    <row r="140" spans="3:40" x14ac:dyDescent="0.3">
      <c r="C140" s="18" t="s">
        <v>231</v>
      </c>
      <c r="D140">
        <v>-10.75</v>
      </c>
      <c r="E140">
        <v>1.85</v>
      </c>
      <c r="F140">
        <v>9.5299999999999994</v>
      </c>
      <c r="G140">
        <v>12.3</v>
      </c>
      <c r="H140">
        <v>7.31</v>
      </c>
      <c r="I140">
        <v>10.84</v>
      </c>
      <c r="J140" s="8">
        <v>1</v>
      </c>
      <c r="M140" s="18">
        <f ca="1"/>
        <v>45.86</v>
      </c>
      <c r="T140" s="18">
        <f ca="1"/>
        <v>39.200000000000003</v>
      </c>
      <c r="V140" s="18">
        <f ca="1"/>
        <v>39.200000000000003</v>
      </c>
      <c r="Y140" s="18">
        <f ca="1"/>
        <v>39.200000000000003</v>
      </c>
      <c r="AA140" s="18">
        <f ca="1"/>
        <v>39.15</v>
      </c>
      <c r="AC140" s="18">
        <f ca="1"/>
        <v>27.44</v>
      </c>
      <c r="AE140" s="7" t="str">
        <f ca="1"/>
        <v>Item_127</v>
      </c>
      <c r="AF140" s="8">
        <f ca="1"/>
        <v>39.200000000000003</v>
      </c>
      <c r="AH140" s="18" t="str">
        <f ca="1"/>
        <v>Item_127</v>
      </c>
      <c r="AK140" s="7" t="str">
        <f ca="1"/>
        <v>Item_414</v>
      </c>
      <c r="AL140" s="8">
        <f ca="1"/>
        <v>68.78</v>
      </c>
      <c r="AN140" s="18" t="str">
        <f ca="1"/>
        <v>Item_277</v>
      </c>
    </row>
    <row r="141" spans="3:40" x14ac:dyDescent="0.3">
      <c r="C141" s="18" t="s">
        <v>232</v>
      </c>
      <c r="D141">
        <v>1.87</v>
      </c>
      <c r="E141">
        <v>1.1599999999999999</v>
      </c>
      <c r="F141">
        <v>5.79</v>
      </c>
      <c r="G141">
        <v>16.23</v>
      </c>
      <c r="H141">
        <v>4.0599999999999996</v>
      </c>
      <c r="I141">
        <v>7.71</v>
      </c>
      <c r="J141" s="8">
        <v>-2.81</v>
      </c>
      <c r="M141" s="18">
        <f ca="1"/>
        <v>40.5</v>
      </c>
      <c r="T141" s="18">
        <f ca="1"/>
        <v>63.45</v>
      </c>
      <c r="V141" s="18">
        <f ca="1"/>
        <v>63.45</v>
      </c>
      <c r="Y141" s="18">
        <f ca="1"/>
        <v>63.45</v>
      </c>
      <c r="AA141" s="18">
        <f ca="1"/>
        <v>63.62</v>
      </c>
      <c r="AC141" s="18">
        <f ca="1"/>
        <v>80.56</v>
      </c>
      <c r="AE141" s="7" t="str">
        <f ca="1"/>
        <v>Item_128</v>
      </c>
      <c r="AF141" s="8">
        <f ca="1"/>
        <v>63.45</v>
      </c>
      <c r="AH141" s="18" t="str">
        <f ca="1"/>
        <v>Item_128</v>
      </c>
      <c r="AK141" s="7" t="str">
        <f ca="1"/>
        <v>Item_268</v>
      </c>
      <c r="AL141" s="8">
        <f ca="1"/>
        <v>68.599999999999994</v>
      </c>
      <c r="AN141" s="18" t="str">
        <f ca="1"/>
        <v>Item_441</v>
      </c>
    </row>
    <row r="142" spans="3:40" x14ac:dyDescent="0.3">
      <c r="C142" s="18" t="s">
        <v>233</v>
      </c>
      <c r="D142">
        <v>0.49</v>
      </c>
      <c r="E142">
        <v>-0.67</v>
      </c>
      <c r="F142">
        <v>8.07</v>
      </c>
      <c r="G142">
        <v>-6.99</v>
      </c>
      <c r="H142">
        <v>7.98</v>
      </c>
      <c r="I142">
        <v>11.35</v>
      </c>
      <c r="J142" s="8">
        <v>-1.56</v>
      </c>
      <c r="M142" s="18">
        <f ca="1"/>
        <v>104.14</v>
      </c>
      <c r="T142" s="18">
        <f ca="1"/>
        <v>108.07</v>
      </c>
      <c r="V142" s="18">
        <f ca="1"/>
        <v>108.07</v>
      </c>
      <c r="Y142" s="18">
        <f ca="1"/>
        <v>108.07</v>
      </c>
      <c r="AA142" s="18">
        <f ca="1"/>
        <v>108.63</v>
      </c>
      <c r="AC142" s="18">
        <f ca="1"/>
        <v>96.2</v>
      </c>
      <c r="AE142" s="7" t="str">
        <f ca="1"/>
        <v>Item_129</v>
      </c>
      <c r="AF142" s="8">
        <f ca="1"/>
        <v>108.07</v>
      </c>
      <c r="AH142" s="18" t="str">
        <f ca="1"/>
        <v>Item_129</v>
      </c>
      <c r="AK142" s="7" t="str">
        <f ca="1"/>
        <v>Item_402</v>
      </c>
      <c r="AL142" s="8">
        <f ca="1"/>
        <v>68.599999999999994</v>
      </c>
      <c r="AN142" s="18" t="str">
        <f ca="1"/>
        <v>Item_339</v>
      </c>
    </row>
    <row r="143" spans="3:40" x14ac:dyDescent="0.3">
      <c r="C143" s="18" t="s">
        <v>234</v>
      </c>
      <c r="D143">
        <v>-1.45</v>
      </c>
      <c r="E143">
        <v>3.25</v>
      </c>
      <c r="F143">
        <v>14.35</v>
      </c>
      <c r="G143">
        <v>6.9</v>
      </c>
      <c r="H143">
        <v>9.69</v>
      </c>
      <c r="I143">
        <v>8.17</v>
      </c>
      <c r="J143" s="8">
        <v>3.68</v>
      </c>
      <c r="M143" s="18">
        <f ca="1"/>
        <v>78.39</v>
      </c>
      <c r="T143" s="18">
        <f ca="1"/>
        <v>74.7</v>
      </c>
      <c r="V143" s="18">
        <f ca="1"/>
        <v>74.7</v>
      </c>
      <c r="Y143" s="18">
        <f ca="1"/>
        <v>74.7</v>
      </c>
      <c r="AA143" s="18">
        <f ca="1"/>
        <v>74.97</v>
      </c>
      <c r="AC143" s="18">
        <f ca="1"/>
        <v>80.510000000000005</v>
      </c>
      <c r="AE143" s="7" t="str">
        <f ca="1"/>
        <v>Item_130</v>
      </c>
      <c r="AF143" s="8">
        <f ca="1"/>
        <v>74.7</v>
      </c>
      <c r="AH143" s="18" t="str">
        <f ca="1"/>
        <v>Item_130</v>
      </c>
      <c r="AK143" s="7" t="str">
        <f ca="1"/>
        <v>Item_209</v>
      </c>
      <c r="AL143" s="8">
        <f ca="1"/>
        <v>68.44</v>
      </c>
      <c r="AN143" s="18" t="str">
        <f ca="1"/>
        <v>Item_260</v>
      </c>
    </row>
    <row r="144" spans="3:40" x14ac:dyDescent="0.3">
      <c r="C144" s="18" t="s">
        <v>235</v>
      </c>
      <c r="D144">
        <v>-5.14</v>
      </c>
      <c r="E144">
        <v>5.65</v>
      </c>
      <c r="F144">
        <v>9.08</v>
      </c>
      <c r="G144">
        <v>10.69</v>
      </c>
      <c r="H144">
        <v>7.71</v>
      </c>
      <c r="I144">
        <v>4.55</v>
      </c>
      <c r="J144" s="8">
        <v>4.62</v>
      </c>
      <c r="M144" s="18">
        <f ca="1"/>
        <v>36.08</v>
      </c>
      <c r="T144" s="18">
        <f ca="1"/>
        <v>19.579999999999998</v>
      </c>
      <c r="V144" s="18">
        <f ca="1"/>
        <v>19.579999999999998</v>
      </c>
      <c r="Y144" s="18">
        <f ca="1"/>
        <v>19.579999999999998</v>
      </c>
      <c r="AA144" s="18">
        <f ca="1"/>
        <v>19.34</v>
      </c>
      <c r="AC144" s="18">
        <f ca="1"/>
        <v>20.420000000000002</v>
      </c>
      <c r="AE144" s="7" t="str">
        <f ca="1"/>
        <v>Item_131</v>
      </c>
      <c r="AF144" s="8">
        <f ca="1"/>
        <v>19.579999999999998</v>
      </c>
      <c r="AH144" s="18" t="str">
        <f ca="1"/>
        <v>Item_131</v>
      </c>
      <c r="AK144" s="7" t="str">
        <f ca="1"/>
        <v>Item_453</v>
      </c>
      <c r="AL144" s="8">
        <f ca="1"/>
        <v>68.400000000000006</v>
      </c>
      <c r="AN144" s="18" t="str">
        <f ca="1"/>
        <v>Item_368</v>
      </c>
    </row>
    <row r="145" spans="3:40" x14ac:dyDescent="0.3">
      <c r="C145" s="18" t="s">
        <v>236</v>
      </c>
      <c r="D145">
        <v>-7.38</v>
      </c>
      <c r="E145">
        <v>3.7</v>
      </c>
      <c r="F145">
        <v>1.94</v>
      </c>
      <c r="G145">
        <v>11.26</v>
      </c>
      <c r="H145">
        <v>3.03</v>
      </c>
      <c r="I145">
        <v>9.25</v>
      </c>
      <c r="J145" s="8">
        <v>4.0599999999999996</v>
      </c>
      <c r="M145" s="18">
        <f ca="1"/>
        <v>-7.0000000000000007E-2</v>
      </c>
      <c r="T145" s="18">
        <f ca="1"/>
        <v>8.1</v>
      </c>
      <c r="V145" s="18">
        <f ca="1"/>
        <v>8.1</v>
      </c>
      <c r="Y145" s="18">
        <f ca="1"/>
        <v>8.1</v>
      </c>
      <c r="AA145" s="18">
        <f ca="1"/>
        <v>7.76</v>
      </c>
      <c r="AC145" s="18">
        <f ca="1"/>
        <v>6.06</v>
      </c>
      <c r="AE145" s="7" t="str">
        <f ca="1"/>
        <v>Item_132</v>
      </c>
      <c r="AF145" s="8">
        <f ca="1"/>
        <v>8.1</v>
      </c>
      <c r="AH145" s="18" t="str">
        <f ca="1"/>
        <v>Item_132</v>
      </c>
      <c r="AK145" s="7" t="str">
        <f ca="1"/>
        <v>Item_359</v>
      </c>
      <c r="AL145" s="8">
        <f ca="1"/>
        <v>68.33</v>
      </c>
      <c r="AN145" s="18" t="str">
        <f ca="1"/>
        <v>Item_322</v>
      </c>
    </row>
    <row r="146" spans="3:40" x14ac:dyDescent="0.3">
      <c r="C146" s="18" t="s">
        <v>237</v>
      </c>
      <c r="D146">
        <v>-1.77</v>
      </c>
      <c r="E146">
        <v>-0.52</v>
      </c>
      <c r="F146">
        <v>3.24</v>
      </c>
      <c r="G146">
        <v>-6.26</v>
      </c>
      <c r="H146">
        <v>4.41</v>
      </c>
      <c r="I146">
        <v>8.7799999999999994</v>
      </c>
      <c r="J146" s="8">
        <v>-0.31</v>
      </c>
      <c r="M146" s="18">
        <f ca="1"/>
        <v>53.03</v>
      </c>
      <c r="T146" s="18">
        <f ca="1"/>
        <v>43.07</v>
      </c>
      <c r="V146" s="18">
        <f ca="1"/>
        <v>43.07</v>
      </c>
      <c r="Y146" s="18">
        <f ca="1"/>
        <v>43.07</v>
      </c>
      <c r="AA146" s="18">
        <f ca="1"/>
        <v>43.05</v>
      </c>
      <c r="AC146" s="18">
        <f ca="1"/>
        <v>43.63</v>
      </c>
      <c r="AE146" s="7" t="str">
        <f ca="1"/>
        <v>Item_133</v>
      </c>
      <c r="AF146" s="8">
        <f ca="1"/>
        <v>43.07</v>
      </c>
      <c r="AH146" s="18" t="str">
        <f ca="1"/>
        <v>Item_133</v>
      </c>
      <c r="AK146" s="7" t="str">
        <f ca="1"/>
        <v>Item_136</v>
      </c>
      <c r="AL146" s="8">
        <f ca="1"/>
        <v>68.28</v>
      </c>
      <c r="AN146" s="18" t="str">
        <f ca="1"/>
        <v>Item_345</v>
      </c>
    </row>
    <row r="147" spans="3:40" x14ac:dyDescent="0.3">
      <c r="C147" s="18" t="s">
        <v>238</v>
      </c>
      <c r="D147">
        <v>-2.69</v>
      </c>
      <c r="E147">
        <v>0.15</v>
      </c>
      <c r="F147">
        <v>8.4700000000000006</v>
      </c>
      <c r="G147">
        <v>3.05</v>
      </c>
      <c r="H147">
        <v>5.18</v>
      </c>
      <c r="I147">
        <v>11.27</v>
      </c>
      <c r="J147" s="8">
        <v>4.0999999999999996</v>
      </c>
      <c r="M147" s="18">
        <f ca="1"/>
        <v>55.87</v>
      </c>
      <c r="T147" s="18">
        <f ca="1"/>
        <v>49.41</v>
      </c>
      <c r="V147" s="18">
        <f ca="1"/>
        <v>49.41</v>
      </c>
      <c r="Y147" s="18">
        <f ca="1"/>
        <v>49.41</v>
      </c>
      <c r="AA147" s="18">
        <f ca="1"/>
        <v>49.44</v>
      </c>
      <c r="AC147" s="18">
        <f ca="1"/>
        <v>48.79</v>
      </c>
      <c r="AE147" s="7" t="str">
        <f ca="1"/>
        <v>Item_134</v>
      </c>
      <c r="AF147" s="8">
        <f ca="1"/>
        <v>49.41</v>
      </c>
      <c r="AH147" s="18" t="str">
        <f ca="1"/>
        <v>Item_134</v>
      </c>
      <c r="AK147" s="7" t="str">
        <f ca="1"/>
        <v>Item_146</v>
      </c>
      <c r="AL147" s="8">
        <f ca="1"/>
        <v>68.27</v>
      </c>
      <c r="AN147" s="18" t="str">
        <f ca="1"/>
        <v>Item_364</v>
      </c>
    </row>
    <row r="148" spans="3:40" x14ac:dyDescent="0.3">
      <c r="C148" s="18" t="s">
        <v>239</v>
      </c>
      <c r="D148">
        <v>-0.94</v>
      </c>
      <c r="E148">
        <v>4.92</v>
      </c>
      <c r="F148">
        <v>6.29</v>
      </c>
      <c r="G148">
        <v>0.15</v>
      </c>
      <c r="H148">
        <v>5.52</v>
      </c>
      <c r="I148">
        <v>6.37</v>
      </c>
      <c r="J148" s="8">
        <v>3.7</v>
      </c>
      <c r="M148" s="18">
        <f ca="1"/>
        <v>44.36</v>
      </c>
      <c r="T148" s="18">
        <f ca="1"/>
        <v>83.1</v>
      </c>
      <c r="V148" s="18">
        <f ca="1"/>
        <v>83.1</v>
      </c>
      <c r="Y148" s="18">
        <f ca="1"/>
        <v>83.1</v>
      </c>
      <c r="AA148" s="18">
        <f ca="1"/>
        <v>83.44</v>
      </c>
      <c r="AC148" s="18">
        <f ca="1"/>
        <v>83.96</v>
      </c>
      <c r="AE148" s="7" t="str">
        <f ca="1"/>
        <v>Item_135</v>
      </c>
      <c r="AF148" s="8">
        <f ca="1"/>
        <v>83.1</v>
      </c>
      <c r="AH148" s="18" t="str">
        <f ca="1"/>
        <v>Item_135</v>
      </c>
      <c r="AK148" s="7" t="str">
        <f ca="1"/>
        <v>Item_437</v>
      </c>
      <c r="AL148" s="8">
        <f ca="1"/>
        <v>68.099999999999994</v>
      </c>
      <c r="AN148" s="18" t="str">
        <f ca="1"/>
        <v>Item_431</v>
      </c>
    </row>
    <row r="149" spans="3:40" x14ac:dyDescent="0.3">
      <c r="C149" s="18" t="s">
        <v>240</v>
      </c>
      <c r="D149">
        <v>-8.02</v>
      </c>
      <c r="E149">
        <v>2.2200000000000002</v>
      </c>
      <c r="F149">
        <v>6.44</v>
      </c>
      <c r="G149">
        <v>14.83</v>
      </c>
      <c r="H149">
        <v>8.3000000000000007</v>
      </c>
      <c r="I149">
        <v>10.49</v>
      </c>
      <c r="J149" s="8">
        <v>-7.07</v>
      </c>
      <c r="M149" s="18">
        <f ca="1"/>
        <v>78.47</v>
      </c>
      <c r="T149" s="18">
        <f ca="1"/>
        <v>68.28</v>
      </c>
      <c r="V149" s="18">
        <f ca="1"/>
        <v>68.28</v>
      </c>
      <c r="Y149" s="18">
        <f ca="1"/>
        <v>68.28</v>
      </c>
      <c r="AA149" s="18">
        <f ca="1"/>
        <v>68.48</v>
      </c>
      <c r="AC149" s="18">
        <f ca="1"/>
        <v>70.67</v>
      </c>
      <c r="AE149" s="7" t="str">
        <f ca="1"/>
        <v>Item_136</v>
      </c>
      <c r="AF149" s="8">
        <f ca="1"/>
        <v>68.28</v>
      </c>
      <c r="AH149" s="18" t="str">
        <f ca="1"/>
        <v>Item_136</v>
      </c>
      <c r="AK149" s="7" t="str">
        <f ca="1"/>
        <v>Item_254</v>
      </c>
      <c r="AL149" s="8">
        <f ca="1"/>
        <v>67.86</v>
      </c>
      <c r="AN149" s="18" t="str">
        <f ca="1"/>
        <v>Item_410</v>
      </c>
    </row>
    <row r="150" spans="3:40" x14ac:dyDescent="0.3">
      <c r="C150" s="18" t="s">
        <v>241</v>
      </c>
      <c r="D150">
        <v>-0.27</v>
      </c>
      <c r="E150">
        <v>4.18</v>
      </c>
      <c r="F150">
        <v>12.61</v>
      </c>
      <c r="G150">
        <v>1.05</v>
      </c>
      <c r="H150">
        <v>6.95</v>
      </c>
      <c r="I150">
        <v>4.78</v>
      </c>
      <c r="J150" s="8">
        <v>5.71</v>
      </c>
      <c r="M150" s="18">
        <f ca="1"/>
        <v>35.729999999999997</v>
      </c>
      <c r="T150" s="18">
        <f ca="1"/>
        <v>28.66</v>
      </c>
      <c r="V150" s="18">
        <f ca="1"/>
        <v>28.66</v>
      </c>
      <c r="Y150" s="18">
        <f ca="1"/>
        <v>28.66</v>
      </c>
      <c r="AA150" s="18">
        <f ca="1"/>
        <v>28.51</v>
      </c>
      <c r="AC150" s="18">
        <f ca="1"/>
        <v>32.31</v>
      </c>
      <c r="AE150" s="7" t="str">
        <f ca="1"/>
        <v>Item_137</v>
      </c>
      <c r="AF150" s="8">
        <f ca="1"/>
        <v>28.66</v>
      </c>
      <c r="AH150" s="18" t="str">
        <f ca="1"/>
        <v>Item_137</v>
      </c>
      <c r="AK150" s="7" t="str">
        <f ca="1"/>
        <v>Item_474</v>
      </c>
      <c r="AL150" s="8">
        <f ca="1"/>
        <v>67.849999999999994</v>
      </c>
      <c r="AN150" s="18" t="str">
        <f ca="1"/>
        <v>Item_68</v>
      </c>
    </row>
    <row r="151" spans="3:40" x14ac:dyDescent="0.3">
      <c r="C151" s="18" t="s">
        <v>242</v>
      </c>
      <c r="D151">
        <v>-3.13</v>
      </c>
      <c r="E151">
        <v>0.59</v>
      </c>
      <c r="F151">
        <v>11.17</v>
      </c>
      <c r="G151">
        <v>-1</v>
      </c>
      <c r="H151">
        <v>6.41</v>
      </c>
      <c r="I151">
        <v>2.93</v>
      </c>
      <c r="J151" s="8">
        <v>5.61</v>
      </c>
      <c r="M151" s="18">
        <f ca="1"/>
        <v>39.799999999999997</v>
      </c>
      <c r="T151" s="18">
        <f ca="1"/>
        <v>55.06</v>
      </c>
      <c r="V151" s="18">
        <f ca="1"/>
        <v>55.06</v>
      </c>
      <c r="Y151" s="18">
        <f ca="1"/>
        <v>55.06</v>
      </c>
      <c r="AA151" s="18">
        <f ca="1"/>
        <v>55.14</v>
      </c>
      <c r="AC151" s="18">
        <f ca="1"/>
        <v>63.44</v>
      </c>
      <c r="AE151" s="7" t="str">
        <f ca="1"/>
        <v>Item_138</v>
      </c>
      <c r="AF151" s="8">
        <f ca="1"/>
        <v>55.06</v>
      </c>
      <c r="AH151" s="18" t="str">
        <f ca="1"/>
        <v>Item_138</v>
      </c>
      <c r="AK151" s="7" t="str">
        <f ca="1"/>
        <v>Item_488</v>
      </c>
      <c r="AL151" s="8">
        <f ca="1"/>
        <v>67.84</v>
      </c>
      <c r="AN151" s="18" t="str">
        <f ca="1"/>
        <v>Item_250</v>
      </c>
    </row>
    <row r="152" spans="3:40" x14ac:dyDescent="0.3">
      <c r="C152" s="18" t="s">
        <v>243</v>
      </c>
      <c r="D152">
        <v>-1.8</v>
      </c>
      <c r="E152">
        <v>0.82</v>
      </c>
      <c r="F152">
        <v>13.09</v>
      </c>
      <c r="G152">
        <v>7.16</v>
      </c>
      <c r="H152">
        <v>7.52</v>
      </c>
      <c r="I152">
        <v>2.31</v>
      </c>
      <c r="J152" s="8">
        <v>-2.12</v>
      </c>
      <c r="M152" s="18">
        <f ca="1"/>
        <v>96.23</v>
      </c>
      <c r="T152" s="18">
        <f ca="1"/>
        <v>97.55</v>
      </c>
      <c r="V152" s="18">
        <f ca="1"/>
        <v>97.55</v>
      </c>
      <c r="Y152" s="18">
        <f ca="1"/>
        <v>97.55</v>
      </c>
      <c r="AA152" s="18">
        <f ca="1"/>
        <v>98.02</v>
      </c>
      <c r="AC152" s="18">
        <f ca="1"/>
        <v>84.97</v>
      </c>
      <c r="AE152" s="7" t="str">
        <f ca="1"/>
        <v>Item_139</v>
      </c>
      <c r="AF152" s="8">
        <f ca="1"/>
        <v>97.55</v>
      </c>
      <c r="AH152" s="18" t="str">
        <f ca="1"/>
        <v>Item_139</v>
      </c>
      <c r="AK152" s="7" t="str">
        <f ca="1"/>
        <v>Item_18</v>
      </c>
      <c r="AL152" s="8">
        <f ca="1"/>
        <v>67.83</v>
      </c>
      <c r="AN152" s="18" t="str">
        <f ca="1"/>
        <v>Item_120</v>
      </c>
    </row>
    <row r="153" spans="3:40" x14ac:dyDescent="0.3">
      <c r="C153" s="18" t="s">
        <v>244</v>
      </c>
      <c r="D153">
        <v>-3.2</v>
      </c>
      <c r="E153">
        <v>6.73</v>
      </c>
      <c r="F153">
        <v>5.41</v>
      </c>
      <c r="G153">
        <v>17.260000000000002</v>
      </c>
      <c r="H153">
        <v>5.95</v>
      </c>
      <c r="I153">
        <v>13.14</v>
      </c>
      <c r="J153" s="8">
        <v>-0.85</v>
      </c>
      <c r="M153" s="18">
        <f ca="1"/>
        <v>24.39</v>
      </c>
      <c r="T153" s="18">
        <f ca="1"/>
        <v>51.85</v>
      </c>
      <c r="V153" s="18">
        <f ca="1"/>
        <v>51.85</v>
      </c>
      <c r="Y153" s="18">
        <f ca="1"/>
        <v>51.85</v>
      </c>
      <c r="AA153" s="18">
        <f ca="1"/>
        <v>51.91</v>
      </c>
      <c r="AC153" s="18">
        <f ca="1"/>
        <v>48.3</v>
      </c>
      <c r="AE153" s="7" t="str">
        <f ca="1"/>
        <v>Item_140</v>
      </c>
      <c r="AF153" s="8">
        <f ca="1"/>
        <v>51.85</v>
      </c>
      <c r="AH153" s="18" t="str">
        <f ca="1"/>
        <v>Item_140</v>
      </c>
      <c r="AK153" s="7" t="str">
        <f ca="1"/>
        <v>Item_371</v>
      </c>
      <c r="AL153" s="8">
        <f ca="1"/>
        <v>67.790000000000006</v>
      </c>
      <c r="AN153" s="18" t="str">
        <f ca="1"/>
        <v>Item_93</v>
      </c>
    </row>
    <row r="154" spans="3:40" x14ac:dyDescent="0.3">
      <c r="C154" s="18" t="s">
        <v>245</v>
      </c>
      <c r="D154">
        <v>0.94</v>
      </c>
      <c r="E154">
        <v>2.04</v>
      </c>
      <c r="F154">
        <v>5.08</v>
      </c>
      <c r="G154">
        <v>2.77</v>
      </c>
      <c r="H154">
        <v>7.21</v>
      </c>
      <c r="I154">
        <v>5.07</v>
      </c>
      <c r="J154" s="8">
        <v>-5.91</v>
      </c>
      <c r="M154" s="18">
        <f ca="1"/>
        <v>23.47</v>
      </c>
      <c r="T154" s="18">
        <f ca="1"/>
        <v>57.41</v>
      </c>
      <c r="V154" s="18">
        <f ca="1"/>
        <v>57.41</v>
      </c>
      <c r="Y154" s="18">
        <f ca="1"/>
        <v>57.41</v>
      </c>
      <c r="AA154" s="18">
        <f ca="1"/>
        <v>57.51</v>
      </c>
      <c r="AC154" s="18">
        <f ca="1"/>
        <v>60.9</v>
      </c>
      <c r="AE154" s="7" t="str">
        <f ca="1"/>
        <v>Item_141</v>
      </c>
      <c r="AF154" s="8">
        <f ca="1"/>
        <v>57.41</v>
      </c>
      <c r="AH154" s="18" t="str">
        <f ca="1"/>
        <v>Item_141</v>
      </c>
      <c r="AK154" s="7" t="str">
        <f ca="1"/>
        <v>Item_202</v>
      </c>
      <c r="AL154" s="8">
        <f ca="1"/>
        <v>67.78</v>
      </c>
      <c r="AN154" s="18" t="str">
        <f ca="1"/>
        <v>Item_115</v>
      </c>
    </row>
    <row r="155" spans="3:40" x14ac:dyDescent="0.3">
      <c r="C155" s="18" t="s">
        <v>246</v>
      </c>
      <c r="D155">
        <v>-9.36</v>
      </c>
      <c r="E155">
        <v>2.92</v>
      </c>
      <c r="F155">
        <v>2.44</v>
      </c>
      <c r="G155">
        <v>-0.97</v>
      </c>
      <c r="H155">
        <v>7.42</v>
      </c>
      <c r="I155">
        <v>11.74</v>
      </c>
      <c r="J155" s="8">
        <v>-2.41</v>
      </c>
      <c r="M155" s="18">
        <f ca="1"/>
        <v>31.69</v>
      </c>
      <c r="T155" s="18">
        <f ca="1"/>
        <v>40.01</v>
      </c>
      <c r="V155" s="18">
        <f ca="1"/>
        <v>40.01</v>
      </c>
      <c r="Y155" s="18">
        <f ca="1"/>
        <v>40.01</v>
      </c>
      <c r="AA155" s="18">
        <f ca="1"/>
        <v>39.96</v>
      </c>
      <c r="AC155" s="18">
        <f ca="1"/>
        <v>35.78</v>
      </c>
      <c r="AE155" s="7" t="str">
        <f ca="1"/>
        <v>Item_142</v>
      </c>
      <c r="AF155" s="8">
        <f ca="1"/>
        <v>40.01</v>
      </c>
      <c r="AH155" s="18" t="str">
        <f ca="1"/>
        <v>Item_142</v>
      </c>
      <c r="AK155" s="7" t="str">
        <f ca="1"/>
        <v>Item_331</v>
      </c>
      <c r="AL155" s="8">
        <f ca="1"/>
        <v>67.510000000000005</v>
      </c>
      <c r="AN155" s="18" t="str">
        <f ca="1"/>
        <v>Item_198</v>
      </c>
    </row>
    <row r="156" spans="3:40" x14ac:dyDescent="0.3">
      <c r="C156" s="18" t="s">
        <v>247</v>
      </c>
      <c r="D156">
        <v>-4.6399999999999997</v>
      </c>
      <c r="E156">
        <v>1.72</v>
      </c>
      <c r="F156">
        <v>5.07</v>
      </c>
      <c r="G156">
        <v>8.68</v>
      </c>
      <c r="H156">
        <v>5.68</v>
      </c>
      <c r="I156">
        <v>7.79</v>
      </c>
      <c r="J156" s="8">
        <v>-1.04</v>
      </c>
      <c r="M156" s="18">
        <f ca="1"/>
        <v>43.91</v>
      </c>
      <c r="T156" s="18">
        <f ca="1"/>
        <v>15</v>
      </c>
      <c r="V156" s="18">
        <f ca="1"/>
        <v>15</v>
      </c>
      <c r="Y156" s="18">
        <f ca="1"/>
        <v>15</v>
      </c>
      <c r="AA156" s="18">
        <f ca="1"/>
        <v>14.73</v>
      </c>
      <c r="AC156" s="18">
        <f ca="1"/>
        <v>31.27</v>
      </c>
      <c r="AE156" s="7" t="str">
        <f ca="1"/>
        <v>Item_143</v>
      </c>
      <c r="AF156" s="8">
        <f ca="1"/>
        <v>15</v>
      </c>
      <c r="AH156" s="18" t="str">
        <f ca="1"/>
        <v>Item_143</v>
      </c>
      <c r="AK156" s="7" t="str">
        <f ca="1"/>
        <v>Item_204</v>
      </c>
      <c r="AL156" s="8">
        <f ca="1"/>
        <v>66.819999999999993</v>
      </c>
      <c r="AN156" s="18" t="str">
        <f ca="1"/>
        <v>Item_157</v>
      </c>
    </row>
    <row r="157" spans="3:40" x14ac:dyDescent="0.3">
      <c r="C157" s="18" t="s">
        <v>248</v>
      </c>
      <c r="D157">
        <v>-1.22</v>
      </c>
      <c r="E157">
        <v>4.9400000000000004</v>
      </c>
      <c r="F157">
        <v>5.71</v>
      </c>
      <c r="G157">
        <v>0.51</v>
      </c>
      <c r="H157">
        <v>1.3</v>
      </c>
      <c r="I157">
        <v>7.99</v>
      </c>
      <c r="J157" s="8">
        <v>5.69</v>
      </c>
      <c r="M157" s="18">
        <f ca="1"/>
        <v>71.569999999999993</v>
      </c>
      <c r="T157" s="18">
        <f ca="1"/>
        <v>65.33</v>
      </c>
      <c r="V157" s="18">
        <f ca="1"/>
        <v>65.33</v>
      </c>
      <c r="Y157" s="18">
        <f ca="1"/>
        <v>65.33</v>
      </c>
      <c r="AA157" s="18">
        <f ca="1"/>
        <v>65.510000000000005</v>
      </c>
      <c r="AC157" s="18">
        <f ca="1"/>
        <v>66.31</v>
      </c>
      <c r="AE157" s="7" t="str">
        <f ca="1"/>
        <v>Item_144</v>
      </c>
      <c r="AF157" s="8">
        <f ca="1"/>
        <v>65.33</v>
      </c>
      <c r="AH157" s="18" t="str">
        <f ca="1"/>
        <v>Item_144</v>
      </c>
      <c r="AK157" s="7" t="str">
        <f ca="1"/>
        <v>Item_113</v>
      </c>
      <c r="AL157" s="8">
        <f ca="1"/>
        <v>66.739999999999995</v>
      </c>
      <c r="AN157" s="18" t="str">
        <f ca="1"/>
        <v>Item_267</v>
      </c>
    </row>
    <row r="158" spans="3:40" x14ac:dyDescent="0.3">
      <c r="C158" s="18" t="s">
        <v>249</v>
      </c>
      <c r="D158">
        <v>-2.97</v>
      </c>
      <c r="E158">
        <v>3.1</v>
      </c>
      <c r="F158">
        <v>3.85</v>
      </c>
      <c r="G158">
        <v>16.190000000000001</v>
      </c>
      <c r="H158">
        <v>7.5</v>
      </c>
      <c r="I158">
        <v>7.74</v>
      </c>
      <c r="J158" s="8">
        <v>3</v>
      </c>
      <c r="M158" s="18">
        <f ca="1"/>
        <v>69.680000000000007</v>
      </c>
      <c r="T158" s="18">
        <f ca="1"/>
        <v>57.62</v>
      </c>
      <c r="V158" s="18">
        <f ca="1"/>
        <v>57.62</v>
      </c>
      <c r="Y158" s="18">
        <f ca="1"/>
        <v>57.62</v>
      </c>
      <c r="AA158" s="18">
        <f ca="1"/>
        <v>57.73</v>
      </c>
      <c r="AC158" s="18">
        <f ca="1"/>
        <v>58.35</v>
      </c>
      <c r="AE158" s="7" t="str">
        <f ca="1"/>
        <v>Item_145</v>
      </c>
      <c r="AF158" s="8">
        <f ca="1"/>
        <v>57.62</v>
      </c>
      <c r="AH158" s="18" t="str">
        <f ca="1"/>
        <v>Item_145</v>
      </c>
      <c r="AK158" s="7" t="str">
        <f ca="1"/>
        <v>Item_493</v>
      </c>
      <c r="AL158" s="8">
        <f ca="1"/>
        <v>66.67</v>
      </c>
      <c r="AN158" s="18" t="str">
        <f ca="1"/>
        <v>Item_272</v>
      </c>
    </row>
    <row r="159" spans="3:40" x14ac:dyDescent="0.3">
      <c r="C159" s="18" t="s">
        <v>250</v>
      </c>
      <c r="D159">
        <v>1.81</v>
      </c>
      <c r="E159">
        <v>2.2799999999999998</v>
      </c>
      <c r="F159">
        <v>5.53</v>
      </c>
      <c r="G159">
        <v>6.71</v>
      </c>
      <c r="H159">
        <v>5.52</v>
      </c>
      <c r="I159">
        <v>10.66</v>
      </c>
      <c r="J159" s="8">
        <v>2.64</v>
      </c>
      <c r="M159" s="18">
        <f ca="1"/>
        <v>78.44</v>
      </c>
      <c r="T159" s="18">
        <f ca="1"/>
        <v>68.27</v>
      </c>
      <c r="V159" s="18">
        <f ca="1"/>
        <v>68.27</v>
      </c>
      <c r="Y159" s="18">
        <f ca="1"/>
        <v>68.27</v>
      </c>
      <c r="AA159" s="18">
        <f ca="1"/>
        <v>68.48</v>
      </c>
      <c r="AC159" s="18">
        <f ca="1"/>
        <v>73.599999999999994</v>
      </c>
      <c r="AE159" s="7" t="str">
        <f ca="1"/>
        <v>Item_146</v>
      </c>
      <c r="AF159" s="8">
        <f ca="1"/>
        <v>68.27</v>
      </c>
      <c r="AH159" s="18" t="str">
        <f ca="1"/>
        <v>Item_146</v>
      </c>
      <c r="AK159" s="7" t="str">
        <f ca="1"/>
        <v>Item_46</v>
      </c>
      <c r="AL159" s="8">
        <f ca="1"/>
        <v>66.59</v>
      </c>
      <c r="AN159" s="18" t="str">
        <f ca="1"/>
        <v>Item_440</v>
      </c>
    </row>
    <row r="160" spans="3:40" x14ac:dyDescent="0.3">
      <c r="C160" s="18" t="s">
        <v>251</v>
      </c>
      <c r="D160">
        <v>-2.76</v>
      </c>
      <c r="E160">
        <v>1.37</v>
      </c>
      <c r="F160">
        <v>7.11</v>
      </c>
      <c r="G160">
        <v>12.96</v>
      </c>
      <c r="H160">
        <v>7.75</v>
      </c>
      <c r="I160">
        <v>9.2200000000000006</v>
      </c>
      <c r="J160" s="8">
        <v>4.9000000000000004</v>
      </c>
      <c r="M160" s="18">
        <f ca="1"/>
        <v>11.7</v>
      </c>
      <c r="T160" s="18">
        <f ca="1"/>
        <v>11.1</v>
      </c>
      <c r="V160" s="18">
        <f ca="1"/>
        <v>11.1</v>
      </c>
      <c r="Y160" s="18">
        <f ca="1"/>
        <v>11.1</v>
      </c>
      <c r="AA160" s="18">
        <f ca="1"/>
        <v>10.79</v>
      </c>
      <c r="AC160" s="18">
        <f ca="1"/>
        <v>7.37</v>
      </c>
      <c r="AE160" s="7" t="str">
        <f ca="1"/>
        <v>Item_147</v>
      </c>
      <c r="AF160" s="8">
        <f ca="1"/>
        <v>11.1</v>
      </c>
      <c r="AH160" s="18" t="str">
        <f ca="1"/>
        <v>Item_147</v>
      </c>
      <c r="AK160" s="7" t="str">
        <f ca="1"/>
        <v>Item_30</v>
      </c>
      <c r="AL160" s="8">
        <f ca="1"/>
        <v>66.09</v>
      </c>
      <c r="AN160" s="18" t="str">
        <f ca="1"/>
        <v>Item_40</v>
      </c>
    </row>
    <row r="161" spans="3:40" x14ac:dyDescent="0.3">
      <c r="C161" s="18" t="s">
        <v>252</v>
      </c>
      <c r="D161">
        <v>-4.71</v>
      </c>
      <c r="E161">
        <v>0.22</v>
      </c>
      <c r="F161">
        <v>7.7</v>
      </c>
      <c r="G161">
        <v>4.1900000000000004</v>
      </c>
      <c r="H161">
        <v>4.83</v>
      </c>
      <c r="I161">
        <v>3.68</v>
      </c>
      <c r="J161" s="8">
        <v>1.5</v>
      </c>
      <c r="M161" s="18">
        <f ca="1"/>
        <v>59.96</v>
      </c>
      <c r="T161" s="18">
        <f ca="1"/>
        <v>69.45</v>
      </c>
      <c r="V161" s="18">
        <f ca="1"/>
        <v>69.45</v>
      </c>
      <c r="Y161" s="18">
        <f ca="1"/>
        <v>69.45</v>
      </c>
      <c r="AA161" s="18">
        <f ca="1"/>
        <v>69.67</v>
      </c>
      <c r="AC161" s="18">
        <f ca="1"/>
        <v>76</v>
      </c>
      <c r="AE161" s="7" t="str">
        <f ca="1"/>
        <v>Item_148</v>
      </c>
      <c r="AF161" s="8">
        <f ca="1"/>
        <v>69.45</v>
      </c>
      <c r="AH161" s="18" t="str">
        <f ca="1"/>
        <v>Item_148</v>
      </c>
      <c r="AK161" s="7" t="str">
        <f ca="1"/>
        <v>Item_98</v>
      </c>
      <c r="AL161" s="8">
        <f ca="1"/>
        <v>66.02</v>
      </c>
      <c r="AN161" s="18" t="str">
        <f ca="1"/>
        <v>Item_413</v>
      </c>
    </row>
    <row r="162" spans="3:40" x14ac:dyDescent="0.3">
      <c r="C162" s="18" t="s">
        <v>253</v>
      </c>
      <c r="D162">
        <v>-1.37</v>
      </c>
      <c r="E162">
        <v>3.07</v>
      </c>
      <c r="F162">
        <v>10.31</v>
      </c>
      <c r="G162">
        <v>10.59</v>
      </c>
      <c r="H162">
        <v>6.27</v>
      </c>
      <c r="I162">
        <v>7.02</v>
      </c>
      <c r="J162" s="8">
        <v>-2.52</v>
      </c>
      <c r="M162" s="18">
        <f ca="1"/>
        <v>76.34</v>
      </c>
      <c r="T162" s="18">
        <f ca="1"/>
        <v>36.36</v>
      </c>
      <c r="V162" s="18">
        <f ca="1"/>
        <v>36.36</v>
      </c>
      <c r="Y162" s="18">
        <f ca="1"/>
        <v>36.36</v>
      </c>
      <c r="AA162" s="18">
        <f ca="1"/>
        <v>36.28</v>
      </c>
      <c r="AC162" s="18">
        <f ca="1"/>
        <v>43.62</v>
      </c>
      <c r="AE162" s="7" t="str">
        <f ca="1"/>
        <v>Item_149</v>
      </c>
      <c r="AF162" s="8">
        <f ca="1"/>
        <v>36.36</v>
      </c>
      <c r="AH162" s="18" t="str">
        <f ca="1"/>
        <v>Item_149</v>
      </c>
      <c r="AK162" s="7" t="str">
        <f ca="1"/>
        <v>Item_454</v>
      </c>
      <c r="AL162" s="8">
        <f ca="1"/>
        <v>65.989999999999995</v>
      </c>
      <c r="AN162" s="18" t="str">
        <f ca="1"/>
        <v>Item_173</v>
      </c>
    </row>
    <row r="163" spans="3:40" x14ac:dyDescent="0.3">
      <c r="C163" s="18" t="s">
        <v>254</v>
      </c>
      <c r="D163">
        <v>-2.78</v>
      </c>
      <c r="E163">
        <v>3.74</v>
      </c>
      <c r="F163">
        <v>-0.38</v>
      </c>
      <c r="G163">
        <v>11.07</v>
      </c>
      <c r="H163">
        <v>4.49</v>
      </c>
      <c r="I163">
        <v>11.48</v>
      </c>
      <c r="J163" s="8">
        <v>10.81</v>
      </c>
      <c r="M163" s="18">
        <f ca="1"/>
        <v>83.69</v>
      </c>
      <c r="T163" s="18">
        <f ca="1"/>
        <v>88.17</v>
      </c>
      <c r="V163" s="18">
        <f ca="1"/>
        <v>88.17</v>
      </c>
      <c r="Y163" s="18">
        <f ca="1"/>
        <v>88.17</v>
      </c>
      <c r="AA163" s="18">
        <f ca="1"/>
        <v>88.56</v>
      </c>
      <c r="AC163" s="18">
        <f ca="1"/>
        <v>86.94</v>
      </c>
      <c r="AE163" s="7" t="str">
        <f ca="1"/>
        <v>Item_150</v>
      </c>
      <c r="AF163" s="8">
        <f ca="1"/>
        <v>88.17</v>
      </c>
      <c r="AH163" s="18" t="str">
        <f ca="1"/>
        <v>Item_150</v>
      </c>
      <c r="AK163" s="7" t="str">
        <f ca="1"/>
        <v>Item_415</v>
      </c>
      <c r="AL163" s="8">
        <f ca="1"/>
        <v>65.94</v>
      </c>
      <c r="AN163" s="18" t="str">
        <f ca="1"/>
        <v>Item_156</v>
      </c>
    </row>
    <row r="164" spans="3:40" x14ac:dyDescent="0.3">
      <c r="C164" s="18" t="s">
        <v>255</v>
      </c>
      <c r="D164">
        <v>-4.68</v>
      </c>
      <c r="E164">
        <v>0.51</v>
      </c>
      <c r="F164">
        <v>14.28</v>
      </c>
      <c r="G164">
        <v>7.78</v>
      </c>
      <c r="H164">
        <v>8.4600000000000009</v>
      </c>
      <c r="I164">
        <v>10.75</v>
      </c>
      <c r="J164" s="8">
        <v>3.12</v>
      </c>
      <c r="M164" s="18">
        <f ca="1"/>
        <v>54.69</v>
      </c>
      <c r="T164" s="18">
        <f ca="1"/>
        <v>47.28</v>
      </c>
      <c r="V164" s="18">
        <f ca="1"/>
        <v>47.28</v>
      </c>
      <c r="Y164" s="18">
        <f ca="1"/>
        <v>47.28</v>
      </c>
      <c r="AA164" s="18">
        <f ca="1"/>
        <v>47.3</v>
      </c>
      <c r="AC164" s="18">
        <f ca="1"/>
        <v>45.84</v>
      </c>
      <c r="AE164" s="7" t="str">
        <f ca="1"/>
        <v>Item_151</v>
      </c>
      <c r="AF164" s="8">
        <f ca="1"/>
        <v>47.28</v>
      </c>
      <c r="AH164" s="18" t="str">
        <f ca="1"/>
        <v>Item_151</v>
      </c>
      <c r="AK164" s="7" t="str">
        <f ca="1"/>
        <v>Item_52</v>
      </c>
      <c r="AL164" s="8">
        <f ca="1"/>
        <v>65.59</v>
      </c>
      <c r="AN164" s="18" t="str">
        <f ca="1"/>
        <v>Item_107</v>
      </c>
    </row>
    <row r="165" spans="3:40" x14ac:dyDescent="0.3">
      <c r="C165" s="18" t="s">
        <v>256</v>
      </c>
      <c r="D165">
        <v>0.2</v>
      </c>
      <c r="E165">
        <v>2.1</v>
      </c>
      <c r="F165">
        <v>9.6</v>
      </c>
      <c r="G165">
        <v>5.17</v>
      </c>
      <c r="H165">
        <v>5.28</v>
      </c>
      <c r="I165">
        <v>6.58</v>
      </c>
      <c r="J165" s="8">
        <v>1.88</v>
      </c>
      <c r="M165" s="18">
        <f ca="1"/>
        <v>35.72</v>
      </c>
      <c r="T165" s="18">
        <f ca="1"/>
        <v>44.84</v>
      </c>
      <c r="V165" s="18">
        <f ca="1"/>
        <v>44.84</v>
      </c>
      <c r="Y165" s="18">
        <f ca="1"/>
        <v>44.84</v>
      </c>
      <c r="AA165" s="18">
        <f ca="1"/>
        <v>44.83</v>
      </c>
      <c r="AC165" s="18">
        <f ca="1"/>
        <v>41.84</v>
      </c>
      <c r="AE165" s="7" t="str">
        <f ca="1"/>
        <v>Item_152</v>
      </c>
      <c r="AF165" s="8">
        <f ca="1"/>
        <v>44.84</v>
      </c>
      <c r="AH165" s="18" t="str">
        <f ca="1"/>
        <v>Item_152</v>
      </c>
      <c r="AK165" s="7" t="str">
        <f ca="1"/>
        <v>Item_430</v>
      </c>
      <c r="AL165" s="8">
        <f ca="1"/>
        <v>65.59</v>
      </c>
      <c r="AN165" s="18" t="str">
        <f ca="1"/>
        <v>Item_494</v>
      </c>
    </row>
    <row r="166" spans="3:40" x14ac:dyDescent="0.3">
      <c r="C166" s="18" t="s">
        <v>257</v>
      </c>
      <c r="D166">
        <v>-3.44</v>
      </c>
      <c r="E166">
        <v>1.1399999999999999</v>
      </c>
      <c r="F166">
        <v>7.37</v>
      </c>
      <c r="G166">
        <v>11.74</v>
      </c>
      <c r="H166">
        <v>5.65</v>
      </c>
      <c r="I166">
        <v>7.16</v>
      </c>
      <c r="J166" s="8">
        <v>-2.57</v>
      </c>
      <c r="M166" s="18">
        <f ca="1"/>
        <v>49.98</v>
      </c>
      <c r="T166" s="18">
        <f ca="1"/>
        <v>82.23</v>
      </c>
      <c r="V166" s="18">
        <f ca="1"/>
        <v>82.23</v>
      </c>
      <c r="Y166" s="18">
        <f ca="1"/>
        <v>82.23</v>
      </c>
      <c r="AA166" s="18">
        <f ca="1"/>
        <v>82.56</v>
      </c>
      <c r="AC166" s="18">
        <f ca="1"/>
        <v>79.47</v>
      </c>
      <c r="AE166" s="7" t="str">
        <f ca="1"/>
        <v>Item_153</v>
      </c>
      <c r="AF166" s="8">
        <f ca="1"/>
        <v>82.23</v>
      </c>
      <c r="AH166" s="18" t="str">
        <f ca="1"/>
        <v>Item_153</v>
      </c>
      <c r="AK166" s="7" t="str">
        <f ca="1"/>
        <v>Item_144</v>
      </c>
      <c r="AL166" s="8">
        <f ca="1"/>
        <v>65.33</v>
      </c>
      <c r="AN166" s="18" t="str">
        <f ca="1"/>
        <v>Item_149</v>
      </c>
    </row>
    <row r="167" spans="3:40" x14ac:dyDescent="0.3">
      <c r="C167" s="18" t="s">
        <v>258</v>
      </c>
      <c r="D167">
        <v>-6.13</v>
      </c>
      <c r="E167">
        <v>4.47</v>
      </c>
      <c r="F167">
        <v>4.43</v>
      </c>
      <c r="G167">
        <v>3.57</v>
      </c>
      <c r="H167">
        <v>9.02</v>
      </c>
      <c r="I167">
        <v>8.89</v>
      </c>
      <c r="J167" s="8">
        <v>-2.44</v>
      </c>
      <c r="M167" s="18">
        <f ca="1"/>
        <v>5.44</v>
      </c>
      <c r="T167" s="18">
        <f ca="1"/>
        <v>-7.76</v>
      </c>
      <c r="V167" s="18">
        <f ca="1"/>
        <v>-7.76</v>
      </c>
      <c r="Y167" s="18">
        <f ca="1"/>
        <v>-7.76</v>
      </c>
      <c r="AA167" s="18">
        <f ca="1"/>
        <v>-8.24</v>
      </c>
      <c r="AC167" s="18">
        <f ca="1"/>
        <v>9.34</v>
      </c>
      <c r="AE167" s="7" t="str">
        <f ca="1"/>
        <v>Item_154</v>
      </c>
      <c r="AF167" s="8">
        <f ca="1"/>
        <v>-7.76</v>
      </c>
      <c r="AH167" s="18" t="str">
        <f ca="1"/>
        <v>Item_154</v>
      </c>
      <c r="AK167" s="7" t="str">
        <f ca="1"/>
        <v>Item_239</v>
      </c>
      <c r="AL167" s="8">
        <f ca="1"/>
        <v>65.14</v>
      </c>
      <c r="AN167" s="18" t="str">
        <f ca="1"/>
        <v>Item_227</v>
      </c>
    </row>
    <row r="168" spans="3:40" x14ac:dyDescent="0.3">
      <c r="C168" s="18" t="s">
        <v>259</v>
      </c>
      <c r="D168">
        <v>-5.15</v>
      </c>
      <c r="E168">
        <v>1.8</v>
      </c>
      <c r="F168">
        <v>2.0299999999999998</v>
      </c>
      <c r="G168">
        <v>2.54</v>
      </c>
      <c r="H168">
        <v>0.77</v>
      </c>
      <c r="I168">
        <v>10.5</v>
      </c>
      <c r="J168" s="8">
        <v>1.53</v>
      </c>
      <c r="M168" s="18">
        <f ca="1"/>
        <v>67.900000000000006</v>
      </c>
      <c r="T168" s="18">
        <f ca="1"/>
        <v>62.31</v>
      </c>
      <c r="V168" s="18">
        <f ca="1"/>
        <v>62.31</v>
      </c>
      <c r="Y168" s="18">
        <f ca="1"/>
        <v>62.31</v>
      </c>
      <c r="AA168" s="18">
        <f ca="1"/>
        <v>62.46</v>
      </c>
      <c r="AC168" s="18">
        <f ca="1"/>
        <v>62.94</v>
      </c>
      <c r="AE168" s="7" t="str">
        <f ca="1"/>
        <v>Item_155</v>
      </c>
      <c r="AF168" s="8">
        <f ca="1"/>
        <v>62.31</v>
      </c>
      <c r="AH168" s="18" t="str">
        <f ca="1"/>
        <v>Item_155</v>
      </c>
      <c r="AK168" s="7" t="str">
        <f ca="1"/>
        <v>Item_446</v>
      </c>
      <c r="AL168" s="8">
        <f ca="1"/>
        <v>64.95</v>
      </c>
      <c r="AN168" s="18" t="str">
        <f ca="1"/>
        <v>Item_6</v>
      </c>
    </row>
    <row r="169" spans="3:40" x14ac:dyDescent="0.3">
      <c r="C169" s="18" t="s">
        <v>260</v>
      </c>
      <c r="D169">
        <v>3.2</v>
      </c>
      <c r="E169">
        <v>2.5299999999999998</v>
      </c>
      <c r="F169">
        <v>2.71</v>
      </c>
      <c r="G169">
        <v>11.11</v>
      </c>
      <c r="H169">
        <v>7.51</v>
      </c>
      <c r="I169">
        <v>7.01</v>
      </c>
      <c r="J169" s="8">
        <v>1.44</v>
      </c>
      <c r="M169" s="18">
        <f ca="1"/>
        <v>26.07</v>
      </c>
      <c r="T169" s="18">
        <f ca="1"/>
        <v>36.11</v>
      </c>
      <c r="V169" s="18">
        <f ca="1"/>
        <v>36.11</v>
      </c>
      <c r="Y169" s="18">
        <f ca="1"/>
        <v>36.11</v>
      </c>
      <c r="AA169" s="18">
        <f ca="1"/>
        <v>36.020000000000003</v>
      </c>
      <c r="AC169" s="18">
        <f ca="1"/>
        <v>39.26</v>
      </c>
      <c r="AE169" s="7" t="str">
        <f ca="1"/>
        <v>Item_156</v>
      </c>
      <c r="AF169" s="8">
        <f ca="1"/>
        <v>36.11</v>
      </c>
      <c r="AH169" s="18" t="str">
        <f ca="1"/>
        <v>Item_156</v>
      </c>
      <c r="AK169" s="7" t="str">
        <f ca="1"/>
        <v>Item_455</v>
      </c>
      <c r="AL169" s="8">
        <f ca="1"/>
        <v>64.78</v>
      </c>
      <c r="AN169" s="18" t="str">
        <f ca="1"/>
        <v>Item_297</v>
      </c>
    </row>
    <row r="170" spans="3:40" x14ac:dyDescent="0.3">
      <c r="C170" s="18" t="s">
        <v>261</v>
      </c>
      <c r="D170">
        <v>-7.69</v>
      </c>
      <c r="E170">
        <v>2.1</v>
      </c>
      <c r="F170">
        <v>8.8699999999999992</v>
      </c>
      <c r="G170">
        <v>-10.130000000000001</v>
      </c>
      <c r="H170">
        <v>5.15</v>
      </c>
      <c r="I170">
        <v>10.49</v>
      </c>
      <c r="J170" s="8">
        <v>3.28</v>
      </c>
      <c r="M170" s="18">
        <f ca="1"/>
        <v>36.369999999999997</v>
      </c>
      <c r="T170" s="18">
        <f ca="1"/>
        <v>35.520000000000003</v>
      </c>
      <c r="V170" s="18">
        <f ca="1"/>
        <v>35.520000000000003</v>
      </c>
      <c r="Y170" s="18">
        <f ca="1"/>
        <v>35.520000000000003</v>
      </c>
      <c r="AA170" s="18">
        <f ca="1"/>
        <v>35.43</v>
      </c>
      <c r="AC170" s="18">
        <f ca="1"/>
        <v>33.99</v>
      </c>
      <c r="AE170" s="7" t="str">
        <f ca="1"/>
        <v>Item_157</v>
      </c>
      <c r="AF170" s="8">
        <f ca="1"/>
        <v>35.520000000000003</v>
      </c>
      <c r="AH170" s="18" t="str">
        <f ca="1"/>
        <v>Item_157</v>
      </c>
      <c r="AK170" s="7" t="str">
        <f ca="1"/>
        <v>Item_164</v>
      </c>
      <c r="AL170" s="8">
        <f ca="1"/>
        <v>64.77</v>
      </c>
      <c r="AN170" s="18" t="str">
        <f ca="1"/>
        <v>Item_192</v>
      </c>
    </row>
    <row r="171" spans="3:40" x14ac:dyDescent="0.3">
      <c r="C171" s="18" t="s">
        <v>262</v>
      </c>
      <c r="D171">
        <v>-3.87</v>
      </c>
      <c r="E171">
        <v>5.97</v>
      </c>
      <c r="F171">
        <v>6.9</v>
      </c>
      <c r="G171">
        <v>-0.54</v>
      </c>
      <c r="H171">
        <v>2.76</v>
      </c>
      <c r="I171">
        <v>7.91</v>
      </c>
      <c r="J171" s="8">
        <v>0.41</v>
      </c>
      <c r="M171" s="18">
        <f ca="1"/>
        <v>29.01</v>
      </c>
      <c r="T171" s="18">
        <f ca="1"/>
        <v>49.08</v>
      </c>
      <c r="V171" s="18">
        <f ca="1"/>
        <v>49.08</v>
      </c>
      <c r="Y171" s="18">
        <f ca="1"/>
        <v>49.08</v>
      </c>
      <c r="AA171" s="18">
        <f ca="1"/>
        <v>49.11</v>
      </c>
      <c r="AC171" s="18">
        <f ca="1"/>
        <v>47.36</v>
      </c>
      <c r="AE171" s="7" t="str">
        <f ca="1"/>
        <v>Item_158</v>
      </c>
      <c r="AF171" s="8">
        <f ca="1"/>
        <v>49.08</v>
      </c>
      <c r="AH171" s="18" t="str">
        <f ca="1"/>
        <v>Item_158</v>
      </c>
      <c r="AK171" s="7" t="str">
        <f ca="1"/>
        <v>Item_295</v>
      </c>
      <c r="AL171" s="8">
        <f ca="1"/>
        <v>64.739999999999995</v>
      </c>
      <c r="AN171" s="18" t="str">
        <f ca="1"/>
        <v>Item_340</v>
      </c>
    </row>
    <row r="172" spans="3:40" x14ac:dyDescent="0.3">
      <c r="C172" s="18" t="s">
        <v>263</v>
      </c>
      <c r="D172">
        <v>-6.55</v>
      </c>
      <c r="E172">
        <v>4.99</v>
      </c>
      <c r="F172">
        <v>4.79</v>
      </c>
      <c r="G172">
        <v>5.33</v>
      </c>
      <c r="H172">
        <v>5.93</v>
      </c>
      <c r="I172">
        <v>6.05</v>
      </c>
      <c r="J172" s="8">
        <v>-2.4900000000000002</v>
      </c>
      <c r="M172" s="18">
        <f ca="1"/>
        <v>41.03</v>
      </c>
      <c r="T172" s="18">
        <f ca="1"/>
        <v>43.97</v>
      </c>
      <c r="V172" s="18">
        <f ca="1"/>
        <v>43.97</v>
      </c>
      <c r="Y172" s="18">
        <f ca="1"/>
        <v>43.97</v>
      </c>
      <c r="AA172" s="18">
        <f ca="1"/>
        <v>43.96</v>
      </c>
      <c r="AC172" s="18">
        <f ca="1"/>
        <v>43.53</v>
      </c>
      <c r="AE172" s="7" t="str">
        <f ca="1"/>
        <v>Item_159</v>
      </c>
      <c r="AF172" s="8">
        <f ca="1"/>
        <v>43.97</v>
      </c>
      <c r="AH172" s="18" t="str">
        <f ca="1"/>
        <v>Item_159</v>
      </c>
      <c r="AK172" s="7" t="str">
        <f ca="1"/>
        <v>Item_469</v>
      </c>
      <c r="AL172" s="8">
        <f ca="1"/>
        <v>64.67</v>
      </c>
      <c r="AN172" s="18" t="str">
        <f ca="1"/>
        <v>Item_286</v>
      </c>
    </row>
    <row r="173" spans="3:40" x14ac:dyDescent="0.3">
      <c r="C173" s="18" t="s">
        <v>264</v>
      </c>
      <c r="D173">
        <v>1.66</v>
      </c>
      <c r="E173">
        <v>2.73</v>
      </c>
      <c r="F173">
        <v>9.57</v>
      </c>
      <c r="G173">
        <v>-6.28</v>
      </c>
      <c r="H173">
        <v>5.29</v>
      </c>
      <c r="I173">
        <v>6.28</v>
      </c>
      <c r="J173" s="8">
        <v>0.86</v>
      </c>
      <c r="M173" s="18">
        <f ca="1"/>
        <v>47.25</v>
      </c>
      <c r="T173" s="18">
        <f ca="1"/>
        <v>74.930000000000007</v>
      </c>
      <c r="V173" s="18">
        <f ca="1"/>
        <v>74.930000000000007</v>
      </c>
      <c r="Y173" s="18">
        <f ca="1"/>
        <v>74.930000000000007</v>
      </c>
      <c r="AA173" s="18">
        <f ca="1"/>
        <v>75.19</v>
      </c>
      <c r="AC173" s="18">
        <f ca="1"/>
        <v>77.11</v>
      </c>
      <c r="AE173" s="7" t="str">
        <f ca="1"/>
        <v>Item_160</v>
      </c>
      <c r="AF173" s="8">
        <f ca="1"/>
        <v>74.930000000000007</v>
      </c>
      <c r="AH173" s="18" t="str">
        <f ca="1"/>
        <v>Item_160</v>
      </c>
      <c r="AK173" s="7" t="str">
        <f ca="1"/>
        <v>Item_477</v>
      </c>
      <c r="AL173" s="8">
        <f ca="1"/>
        <v>64.64</v>
      </c>
      <c r="AN173" s="18" t="str">
        <f ca="1"/>
        <v>Item_162</v>
      </c>
    </row>
    <row r="174" spans="3:40" x14ac:dyDescent="0.3">
      <c r="C174" s="18" t="s">
        <v>265</v>
      </c>
      <c r="D174">
        <v>-6.16</v>
      </c>
      <c r="E174">
        <v>4.76</v>
      </c>
      <c r="F174">
        <v>9.8000000000000007</v>
      </c>
      <c r="G174">
        <v>-8.27</v>
      </c>
      <c r="H174">
        <v>5.68</v>
      </c>
      <c r="I174">
        <v>13.39</v>
      </c>
      <c r="J174" s="8">
        <v>-2.19</v>
      </c>
      <c r="M174" s="18">
        <f ca="1"/>
        <v>43.97</v>
      </c>
      <c r="T174" s="18">
        <f ca="1"/>
        <v>47.3</v>
      </c>
      <c r="V174" s="18">
        <f ca="1"/>
        <v>47.3</v>
      </c>
      <c r="Y174" s="18">
        <f ca="1"/>
        <v>47.3</v>
      </c>
      <c r="AA174" s="18">
        <f ca="1"/>
        <v>47.32</v>
      </c>
      <c r="AC174" s="18">
        <f ca="1"/>
        <v>45.87</v>
      </c>
      <c r="AE174" s="7" t="str">
        <f ca="1"/>
        <v>Item_161</v>
      </c>
      <c r="AF174" s="8">
        <f ca="1"/>
        <v>47.3</v>
      </c>
      <c r="AH174" s="18" t="str">
        <f ca="1"/>
        <v>Item_161</v>
      </c>
      <c r="AK174" s="7" t="str">
        <f ca="1"/>
        <v>Item_343</v>
      </c>
      <c r="AL174" s="8">
        <f ca="1"/>
        <v>63.93</v>
      </c>
      <c r="AN174" s="18" t="str">
        <f ca="1"/>
        <v>Item_468</v>
      </c>
    </row>
    <row r="175" spans="3:40" x14ac:dyDescent="0.3">
      <c r="C175" s="18" t="s">
        <v>266</v>
      </c>
      <c r="D175">
        <v>-4.84</v>
      </c>
      <c r="E175">
        <v>3.2</v>
      </c>
      <c r="F175">
        <v>6.54</v>
      </c>
      <c r="G175">
        <v>-1.94</v>
      </c>
      <c r="H175">
        <v>5.39</v>
      </c>
      <c r="I175">
        <v>10.17</v>
      </c>
      <c r="J175" s="8">
        <v>2.64</v>
      </c>
      <c r="M175" s="18">
        <f ca="1"/>
        <v>54.45</v>
      </c>
      <c r="T175" s="18">
        <f ca="1"/>
        <v>37.340000000000003</v>
      </c>
      <c r="V175" s="18">
        <f ca="1"/>
        <v>37.340000000000003</v>
      </c>
      <c r="Y175" s="18">
        <f ca="1"/>
        <v>37.340000000000003</v>
      </c>
      <c r="AA175" s="18">
        <f ca="1"/>
        <v>37.270000000000003</v>
      </c>
      <c r="AC175" s="18">
        <f ca="1"/>
        <v>38.520000000000003</v>
      </c>
      <c r="AE175" s="7" t="str">
        <f ca="1"/>
        <v>Item_162</v>
      </c>
      <c r="AF175" s="8">
        <f ca="1"/>
        <v>37.340000000000003</v>
      </c>
      <c r="AH175" s="18" t="str">
        <f ca="1"/>
        <v>Item_162</v>
      </c>
      <c r="AK175" s="7" t="str">
        <f ca="1"/>
        <v>Item_54</v>
      </c>
      <c r="AL175" s="8">
        <f ca="1"/>
        <v>63.78</v>
      </c>
      <c r="AN175" s="18" t="str">
        <f ca="1"/>
        <v>Item_278</v>
      </c>
    </row>
    <row r="176" spans="3:40" x14ac:dyDescent="0.3">
      <c r="C176" s="18" t="s">
        <v>267</v>
      </c>
      <c r="D176">
        <v>-0.81</v>
      </c>
      <c r="E176">
        <v>2.2400000000000002</v>
      </c>
      <c r="F176">
        <v>1.02</v>
      </c>
      <c r="G176">
        <v>11.51</v>
      </c>
      <c r="H176">
        <v>5.19</v>
      </c>
      <c r="I176">
        <v>9.2200000000000006</v>
      </c>
      <c r="J176" s="8">
        <v>3.83</v>
      </c>
      <c r="M176" s="18">
        <f ca="1"/>
        <v>114.32</v>
      </c>
      <c r="T176" s="18">
        <f ca="1"/>
        <v>123</v>
      </c>
      <c r="V176" s="18">
        <f ca="1"/>
        <v>123</v>
      </c>
      <c r="Y176" s="18">
        <f ca="1"/>
        <v>123</v>
      </c>
      <c r="AA176" s="18">
        <f ca="1"/>
        <v>118.78</v>
      </c>
      <c r="AC176" s="18">
        <f ca="1"/>
        <v>105.2</v>
      </c>
      <c r="AE176" s="7" t="str">
        <f ca="1"/>
        <v>Item_163</v>
      </c>
      <c r="AF176" s="8">
        <f ca="1"/>
        <v>123</v>
      </c>
      <c r="AH176" s="18" t="str">
        <f ca="1"/>
        <v>Item_163</v>
      </c>
      <c r="AK176" s="7" t="str">
        <f ca="1"/>
        <v>Item_369</v>
      </c>
      <c r="AL176" s="8">
        <f ca="1"/>
        <v>63.76</v>
      </c>
      <c r="AN176" s="18" t="str">
        <f ca="1"/>
        <v>Item_495</v>
      </c>
    </row>
    <row r="177" spans="3:40" x14ac:dyDescent="0.3">
      <c r="C177" s="18" t="s">
        <v>268</v>
      </c>
      <c r="D177">
        <v>-4.67</v>
      </c>
      <c r="E177">
        <v>3.5</v>
      </c>
      <c r="F177">
        <v>10.47</v>
      </c>
      <c r="G177">
        <v>12.58</v>
      </c>
      <c r="H177">
        <v>11.48</v>
      </c>
      <c r="I177">
        <v>10.38</v>
      </c>
      <c r="J177" s="8">
        <v>4.41</v>
      </c>
      <c r="M177" s="18">
        <f ca="1"/>
        <v>65.45</v>
      </c>
      <c r="T177" s="18">
        <f ca="1"/>
        <v>64.77</v>
      </c>
      <c r="V177" s="18">
        <f ca="1"/>
        <v>64.77</v>
      </c>
      <c r="Y177" s="18">
        <f ca="1"/>
        <v>64.77</v>
      </c>
      <c r="AA177" s="18">
        <f ca="1"/>
        <v>64.94</v>
      </c>
      <c r="AC177" s="18">
        <f ca="1"/>
        <v>78.349999999999994</v>
      </c>
      <c r="AE177" s="7" t="str">
        <f ca="1"/>
        <v>Item_164</v>
      </c>
      <c r="AF177" s="8">
        <f ca="1"/>
        <v>64.77</v>
      </c>
      <c r="AH177" s="18" t="str">
        <f ca="1"/>
        <v>Item_164</v>
      </c>
      <c r="AK177" s="7" t="str">
        <f ca="1"/>
        <v>Item_71</v>
      </c>
      <c r="AL177" s="8">
        <f ca="1"/>
        <v>63.74</v>
      </c>
      <c r="AN177" s="18" t="str">
        <f ca="1"/>
        <v>Item_121</v>
      </c>
    </row>
    <row r="178" spans="3:40" x14ac:dyDescent="0.3">
      <c r="C178" s="18" t="s">
        <v>269</v>
      </c>
      <c r="D178">
        <v>2.66</v>
      </c>
      <c r="E178">
        <v>3.49</v>
      </c>
      <c r="F178">
        <v>-2.72</v>
      </c>
      <c r="G178">
        <v>18.77</v>
      </c>
      <c r="H178">
        <v>6.35</v>
      </c>
      <c r="I178">
        <v>10.79</v>
      </c>
      <c r="J178" s="8">
        <v>-2.58</v>
      </c>
      <c r="M178" s="18">
        <f ca="1"/>
        <v>23.6</v>
      </c>
      <c r="T178" s="18">
        <f ca="1"/>
        <v>-8.81</v>
      </c>
      <c r="V178" s="18">
        <f ca="1"/>
        <v>-8.81</v>
      </c>
      <c r="Y178" s="18">
        <f ca="1"/>
        <v>-8.81</v>
      </c>
      <c r="AA178" s="18">
        <f ca="1"/>
        <v>-9.3000000000000007</v>
      </c>
      <c r="AC178" s="18">
        <f ca="1"/>
        <v>-1.74</v>
      </c>
      <c r="AE178" s="7" t="str">
        <f ca="1"/>
        <v>Item_165</v>
      </c>
      <c r="AF178" s="8">
        <f ca="1"/>
        <v>-8.81</v>
      </c>
      <c r="AH178" s="18" t="str">
        <f ca="1"/>
        <v>Item_165</v>
      </c>
      <c r="AK178" s="7" t="str">
        <f ca="1"/>
        <v>Item_170</v>
      </c>
      <c r="AL178" s="8">
        <f ca="1"/>
        <v>63.65</v>
      </c>
      <c r="AN178" s="18" t="str">
        <f ca="1"/>
        <v>Item_496</v>
      </c>
    </row>
    <row r="179" spans="3:40" x14ac:dyDescent="0.3">
      <c r="C179" s="18" t="s">
        <v>270</v>
      </c>
      <c r="D179">
        <v>-0.56000000000000005</v>
      </c>
      <c r="E179">
        <v>1.36</v>
      </c>
      <c r="F179">
        <v>4.79</v>
      </c>
      <c r="G179">
        <v>9.98</v>
      </c>
      <c r="H179">
        <v>1.55</v>
      </c>
      <c r="I179">
        <v>4.4000000000000004</v>
      </c>
      <c r="J179" s="8">
        <v>4.38</v>
      </c>
      <c r="M179" s="18">
        <f ca="1"/>
        <v>30.78</v>
      </c>
      <c r="T179" s="18">
        <f ca="1"/>
        <v>49.73</v>
      </c>
      <c r="V179" s="18">
        <f ca="1"/>
        <v>49.73</v>
      </c>
      <c r="Y179" s="18">
        <f ca="1"/>
        <v>49.73</v>
      </c>
      <c r="AA179" s="18">
        <f ca="1"/>
        <v>49.77</v>
      </c>
      <c r="AC179" s="18">
        <f ca="1"/>
        <v>32.909999999999997</v>
      </c>
      <c r="AE179" s="7" t="str">
        <f ca="1"/>
        <v>Item_166</v>
      </c>
      <c r="AF179" s="8">
        <f ca="1"/>
        <v>49.73</v>
      </c>
      <c r="AH179" s="18" t="str">
        <f ca="1"/>
        <v>Item_166</v>
      </c>
      <c r="AK179" s="7" t="str">
        <f ca="1"/>
        <v>Item_79</v>
      </c>
      <c r="AL179" s="8">
        <f ca="1"/>
        <v>63.62</v>
      </c>
      <c r="AN179" s="18" t="str">
        <f ca="1"/>
        <v>Item_487</v>
      </c>
    </row>
    <row r="180" spans="3:40" x14ac:dyDescent="0.3">
      <c r="C180" s="18" t="s">
        <v>271</v>
      </c>
      <c r="D180">
        <v>-4.3499999999999996</v>
      </c>
      <c r="E180">
        <v>5.87</v>
      </c>
      <c r="F180">
        <v>4.6100000000000003</v>
      </c>
      <c r="G180">
        <v>16.100000000000001</v>
      </c>
      <c r="H180">
        <v>4.3099999999999996</v>
      </c>
      <c r="I180">
        <v>5.2</v>
      </c>
      <c r="J180" s="8">
        <v>-7.2</v>
      </c>
      <c r="M180" s="18">
        <f ca="1"/>
        <v>25.31</v>
      </c>
      <c r="T180" s="18">
        <f ca="1"/>
        <v>15.64</v>
      </c>
      <c r="V180" s="18">
        <f ca="1"/>
        <v>15.64</v>
      </c>
      <c r="Y180" s="18">
        <f ca="1"/>
        <v>15.64</v>
      </c>
      <c r="AA180" s="18">
        <f ca="1"/>
        <v>15.37</v>
      </c>
      <c r="AC180" s="18">
        <f ca="1"/>
        <v>13.62</v>
      </c>
      <c r="AE180" s="7" t="str">
        <f ca="1"/>
        <v>Item_167</v>
      </c>
      <c r="AF180" s="8">
        <f ca="1"/>
        <v>15.64</v>
      </c>
      <c r="AH180" s="18" t="str">
        <f ca="1"/>
        <v>Item_167</v>
      </c>
      <c r="AK180" s="7" t="str">
        <f ca="1"/>
        <v>Item_41</v>
      </c>
      <c r="AL180" s="8">
        <f ca="1"/>
        <v>63.59</v>
      </c>
      <c r="AN180" s="18" t="str">
        <f ca="1"/>
        <v>Item_498</v>
      </c>
    </row>
    <row r="181" spans="3:40" x14ac:dyDescent="0.3">
      <c r="C181" s="18" t="s">
        <v>272</v>
      </c>
      <c r="D181">
        <v>-1.82</v>
      </c>
      <c r="E181">
        <v>2.87</v>
      </c>
      <c r="F181">
        <v>7.25</v>
      </c>
      <c r="G181">
        <v>5.26</v>
      </c>
      <c r="H181">
        <v>3.64</v>
      </c>
      <c r="I181">
        <v>2.95</v>
      </c>
      <c r="J181" s="8">
        <v>1.61</v>
      </c>
      <c r="M181" s="18">
        <f ca="1"/>
        <v>0.39</v>
      </c>
      <c r="T181" s="18">
        <f ca="1"/>
        <v>-4.3499999999999996</v>
      </c>
      <c r="V181" s="18">
        <f ca="1"/>
        <v>-4.3499999999999996</v>
      </c>
      <c r="Y181" s="18">
        <f ca="1"/>
        <v>-4.3499999999999996</v>
      </c>
      <c r="AA181" s="18">
        <f ca="1"/>
        <v>-4.8</v>
      </c>
      <c r="AC181" s="18">
        <f ca="1"/>
        <v>-1.17</v>
      </c>
      <c r="AE181" s="7" t="str">
        <f ca="1"/>
        <v>Item_168</v>
      </c>
      <c r="AF181" s="8">
        <f ca="1"/>
        <v>-4.3499999999999996</v>
      </c>
      <c r="AH181" s="18" t="str">
        <f ca="1"/>
        <v>Item_168</v>
      </c>
      <c r="AK181" s="7" t="str">
        <f ca="1"/>
        <v>Item_380</v>
      </c>
      <c r="AL181" s="8">
        <f ca="1"/>
        <v>63.59</v>
      </c>
      <c r="AN181" s="18" t="str">
        <f ca="1"/>
        <v>Item_484</v>
      </c>
    </row>
    <row r="182" spans="3:40" x14ac:dyDescent="0.3">
      <c r="C182" s="18" t="s">
        <v>273</v>
      </c>
      <c r="D182">
        <v>-0.26</v>
      </c>
      <c r="E182">
        <v>0.99</v>
      </c>
      <c r="F182">
        <v>6.92</v>
      </c>
      <c r="G182">
        <v>-7.0000000000000007E-2</v>
      </c>
      <c r="H182">
        <v>1.77</v>
      </c>
      <c r="I182">
        <v>5.01</v>
      </c>
      <c r="J182" s="8">
        <v>-1.44</v>
      </c>
      <c r="M182" s="18">
        <f ca="1"/>
        <v>4.0199999999999996</v>
      </c>
      <c r="T182" s="18">
        <f ca="1"/>
        <v>8.64</v>
      </c>
      <c r="V182" s="18">
        <f ca="1"/>
        <v>8.64</v>
      </c>
      <c r="Y182" s="18">
        <f ca="1"/>
        <v>8.64</v>
      </c>
      <c r="AA182" s="18">
        <f ca="1"/>
        <v>8.3000000000000007</v>
      </c>
      <c r="AC182" s="18">
        <f ca="1"/>
        <v>6.66</v>
      </c>
      <c r="AE182" s="7" t="str">
        <f ca="1"/>
        <v>Item_169</v>
      </c>
      <c r="AF182" s="8">
        <f ca="1"/>
        <v>8.64</v>
      </c>
      <c r="AH182" s="18" t="str">
        <f ca="1"/>
        <v>Item_169</v>
      </c>
      <c r="AK182" s="7" t="str">
        <f ca="1"/>
        <v>Item_128</v>
      </c>
      <c r="AL182" s="8">
        <f ca="1"/>
        <v>63.45</v>
      </c>
      <c r="AN182" s="18" t="str">
        <f ca="1"/>
        <v>Item_17</v>
      </c>
    </row>
    <row r="183" spans="3:40" x14ac:dyDescent="0.3">
      <c r="C183" s="18" t="s">
        <v>274</v>
      </c>
      <c r="D183">
        <v>-4.4800000000000004</v>
      </c>
      <c r="E183">
        <v>-0.19</v>
      </c>
      <c r="F183">
        <v>4.3899999999999997</v>
      </c>
      <c r="G183">
        <v>-8.61</v>
      </c>
      <c r="H183">
        <v>5.0599999999999996</v>
      </c>
      <c r="I183">
        <v>8.11</v>
      </c>
      <c r="J183" s="8">
        <v>3.07</v>
      </c>
      <c r="M183" s="18">
        <f ca="1"/>
        <v>78.02</v>
      </c>
      <c r="T183" s="18">
        <f ca="1"/>
        <v>63.65</v>
      </c>
      <c r="V183" s="18">
        <f ca="1"/>
        <v>63.65</v>
      </c>
      <c r="Y183" s="18">
        <f ca="1"/>
        <v>63.65</v>
      </c>
      <c r="AA183" s="18">
        <f ca="1"/>
        <v>63.81</v>
      </c>
      <c r="AC183" s="18">
        <f ca="1"/>
        <v>67.849999999999994</v>
      </c>
      <c r="AE183" s="7" t="str">
        <f ca="1"/>
        <v>Item_170</v>
      </c>
      <c r="AF183" s="8">
        <f ca="1"/>
        <v>63.65</v>
      </c>
      <c r="AH183" s="18" t="str">
        <f ca="1"/>
        <v>Item_170</v>
      </c>
      <c r="AK183" s="7" t="str">
        <f ca="1"/>
        <v>Item_442</v>
      </c>
      <c r="AL183" s="8">
        <f ca="1"/>
        <v>63.06</v>
      </c>
      <c r="AN183" s="18" t="str">
        <f ca="1"/>
        <v>Item_452</v>
      </c>
    </row>
    <row r="184" spans="3:40" x14ac:dyDescent="0.3">
      <c r="C184" s="18" t="s">
        <v>275</v>
      </c>
      <c r="D184">
        <v>-0.09</v>
      </c>
      <c r="E184">
        <v>5.01</v>
      </c>
      <c r="F184">
        <v>6.52</v>
      </c>
      <c r="G184">
        <v>2.3199999999999998</v>
      </c>
      <c r="H184">
        <v>5.59</v>
      </c>
      <c r="I184">
        <v>9.42</v>
      </c>
      <c r="J184" s="8">
        <v>5.29</v>
      </c>
      <c r="M184" s="18">
        <f ca="1"/>
        <v>47.28</v>
      </c>
      <c r="T184" s="18">
        <f ca="1"/>
        <v>58.26</v>
      </c>
      <c r="V184" s="18">
        <f ca="1"/>
        <v>58.26</v>
      </c>
      <c r="Y184" s="18">
        <f ca="1"/>
        <v>58.26</v>
      </c>
      <c r="AA184" s="18">
        <f ca="1"/>
        <v>58.37</v>
      </c>
      <c r="AC184" s="18">
        <f ca="1"/>
        <v>65.959999999999994</v>
      </c>
      <c r="AE184" s="7" t="str">
        <f ca="1"/>
        <v>Item_171</v>
      </c>
      <c r="AF184" s="8">
        <f ca="1"/>
        <v>58.26</v>
      </c>
      <c r="AH184" s="18" t="str">
        <f ca="1"/>
        <v>Item_171</v>
      </c>
      <c r="AK184" s="7" t="str">
        <f ca="1"/>
        <v>Item_273</v>
      </c>
      <c r="AL184" s="8">
        <f ca="1"/>
        <v>63.01</v>
      </c>
      <c r="AN184" s="18" t="str">
        <f ca="1"/>
        <v>Item_223</v>
      </c>
    </row>
    <row r="185" spans="3:40" x14ac:dyDescent="0.3">
      <c r="C185" s="18" t="s">
        <v>276</v>
      </c>
      <c r="D185">
        <v>-1.95</v>
      </c>
      <c r="E185">
        <v>3.55</v>
      </c>
      <c r="F185">
        <v>10.15</v>
      </c>
      <c r="G185">
        <v>-5.1100000000000003</v>
      </c>
      <c r="H185">
        <v>7.48</v>
      </c>
      <c r="I185">
        <v>4.5199999999999996</v>
      </c>
      <c r="J185" s="8">
        <v>2.15</v>
      </c>
      <c r="M185" s="18">
        <f ca="1"/>
        <v>23.92</v>
      </c>
      <c r="T185" s="18">
        <f ca="1"/>
        <v>11.17</v>
      </c>
      <c r="V185" s="18">
        <f ca="1"/>
        <v>11.17</v>
      </c>
      <c r="Y185" s="18">
        <f ca="1"/>
        <v>11.17</v>
      </c>
      <c r="AA185" s="18">
        <f ca="1"/>
        <v>10.86</v>
      </c>
      <c r="AC185" s="18">
        <f ca="1"/>
        <v>-3.26</v>
      </c>
      <c r="AE185" s="7" t="str">
        <f ca="1"/>
        <v>Item_172</v>
      </c>
      <c r="AF185" s="8">
        <f ca="1"/>
        <v>11.17</v>
      </c>
      <c r="AH185" s="18" t="str">
        <f ca="1"/>
        <v>Item_172</v>
      </c>
      <c r="AK185" s="7" t="str">
        <f ca="1"/>
        <v>Item_155</v>
      </c>
      <c r="AL185" s="8">
        <f ca="1"/>
        <v>62.31</v>
      </c>
      <c r="AN185" s="18" t="str">
        <f ca="1"/>
        <v>Item_127</v>
      </c>
    </row>
    <row r="186" spans="3:40" x14ac:dyDescent="0.3">
      <c r="C186" s="18" t="s">
        <v>277</v>
      </c>
      <c r="D186">
        <v>6.16</v>
      </c>
      <c r="E186">
        <v>2.2799999999999998</v>
      </c>
      <c r="F186">
        <v>0.68</v>
      </c>
      <c r="G186">
        <v>1.67</v>
      </c>
      <c r="H186">
        <v>3.58</v>
      </c>
      <c r="I186">
        <v>4.84</v>
      </c>
      <c r="J186" s="8">
        <v>0.13</v>
      </c>
      <c r="M186" s="18">
        <f ca="1"/>
        <v>56.77</v>
      </c>
      <c r="T186" s="18">
        <f ca="1"/>
        <v>36.090000000000003</v>
      </c>
      <c r="V186" s="18">
        <f ca="1"/>
        <v>36.090000000000003</v>
      </c>
      <c r="Y186" s="18">
        <f ca="1"/>
        <v>36.090000000000003</v>
      </c>
      <c r="AA186" s="18">
        <f ca="1"/>
        <v>36</v>
      </c>
      <c r="AC186" s="18">
        <f ca="1"/>
        <v>26.27</v>
      </c>
      <c r="AE186" s="7" t="str">
        <f ca="1"/>
        <v>Item_173</v>
      </c>
      <c r="AF186" s="8">
        <f ca="1"/>
        <v>36.090000000000003</v>
      </c>
      <c r="AH186" s="18" t="str">
        <f ca="1"/>
        <v>Item_173</v>
      </c>
      <c r="AK186" s="7" t="str">
        <f ca="1"/>
        <v>Item_252</v>
      </c>
      <c r="AL186" s="8">
        <f ca="1"/>
        <v>61.91</v>
      </c>
      <c r="AN186" s="18" t="str">
        <f ca="1"/>
        <v>Item_142</v>
      </c>
    </row>
    <row r="187" spans="3:40" x14ac:dyDescent="0.3">
      <c r="C187" s="18" t="s">
        <v>278</v>
      </c>
      <c r="D187">
        <v>-3.07</v>
      </c>
      <c r="E187">
        <v>1.68</v>
      </c>
      <c r="F187">
        <v>7.32</v>
      </c>
      <c r="G187">
        <v>15.77</v>
      </c>
      <c r="H187">
        <v>3.98</v>
      </c>
      <c r="I187">
        <v>8.2200000000000006</v>
      </c>
      <c r="J187" s="8">
        <v>3.33</v>
      </c>
      <c r="M187" s="18">
        <f ca="1"/>
        <v>56.73</v>
      </c>
      <c r="T187" s="18">
        <f ca="1"/>
        <v>47.17</v>
      </c>
      <c r="V187" s="18">
        <f ca="1"/>
        <v>47.17</v>
      </c>
      <c r="Y187" s="18">
        <f ca="1"/>
        <v>47.17</v>
      </c>
      <c r="AA187" s="18">
        <f ca="1"/>
        <v>47.18</v>
      </c>
      <c r="AC187" s="18">
        <f ca="1"/>
        <v>55.91</v>
      </c>
      <c r="AE187" s="7" t="str">
        <f ca="1"/>
        <v>Item_174</v>
      </c>
      <c r="AF187" s="8">
        <f ca="1"/>
        <v>47.17</v>
      </c>
      <c r="AH187" s="18" t="str">
        <f ca="1"/>
        <v>Item_174</v>
      </c>
      <c r="AK187" s="7" t="str">
        <f ca="1"/>
        <v>Item_89</v>
      </c>
      <c r="AL187" s="8">
        <f ca="1"/>
        <v>61.45</v>
      </c>
      <c r="AN187" s="18" t="str">
        <f ca="1"/>
        <v>Item_450</v>
      </c>
    </row>
    <row r="188" spans="3:40" x14ac:dyDescent="0.3">
      <c r="C188" s="18" t="s">
        <v>279</v>
      </c>
      <c r="D188">
        <v>-2.34</v>
      </c>
      <c r="E188">
        <v>1.3</v>
      </c>
      <c r="F188">
        <v>-1.67</v>
      </c>
      <c r="G188">
        <v>17.149999999999999</v>
      </c>
      <c r="H188">
        <v>7.19</v>
      </c>
      <c r="I188">
        <v>9.6</v>
      </c>
      <c r="J188" s="8">
        <v>3.18</v>
      </c>
      <c r="M188" s="18">
        <f ca="1"/>
        <v>40.21</v>
      </c>
      <c r="T188" s="18">
        <f ca="1"/>
        <v>25.98</v>
      </c>
      <c r="V188" s="18">
        <f ca="1"/>
        <v>25.98</v>
      </c>
      <c r="Y188" s="18">
        <f ca="1"/>
        <v>25.98</v>
      </c>
      <c r="AA188" s="18">
        <f ca="1"/>
        <v>25.8</v>
      </c>
      <c r="AC188" s="18">
        <f ca="1"/>
        <v>27.62</v>
      </c>
      <c r="AE188" s="7" t="str">
        <f ca="1"/>
        <v>Item_175</v>
      </c>
      <c r="AF188" s="8">
        <f ca="1"/>
        <v>25.98</v>
      </c>
      <c r="AH188" s="18" t="str">
        <f ca="1"/>
        <v>Item_175</v>
      </c>
      <c r="AK188" s="7" t="str">
        <f ca="1"/>
        <v>Item_208</v>
      </c>
      <c r="AL188" s="8">
        <f ca="1"/>
        <v>61.02</v>
      </c>
      <c r="AN188" s="18" t="str">
        <f ca="1"/>
        <v>Item_398</v>
      </c>
    </row>
    <row r="189" spans="3:40" x14ac:dyDescent="0.3">
      <c r="C189" s="18" t="s">
        <v>280</v>
      </c>
      <c r="D189">
        <v>-2.2400000000000002</v>
      </c>
      <c r="E189">
        <v>4.5</v>
      </c>
      <c r="F189">
        <v>8.69</v>
      </c>
      <c r="G189">
        <v>-0.9</v>
      </c>
      <c r="H189">
        <v>4.34</v>
      </c>
      <c r="I189">
        <v>2.72</v>
      </c>
      <c r="J189" s="8">
        <v>5.34</v>
      </c>
      <c r="M189" s="18">
        <f ca="1"/>
        <v>103.08</v>
      </c>
      <c r="T189" s="18">
        <f ca="1"/>
        <v>70.05</v>
      </c>
      <c r="V189" s="18">
        <f ca="1"/>
        <v>70.05</v>
      </c>
      <c r="Y189" s="18">
        <f ca="1"/>
        <v>70.05</v>
      </c>
      <c r="AA189" s="18">
        <f ca="1"/>
        <v>70.27</v>
      </c>
      <c r="AC189" s="18">
        <f ca="1"/>
        <v>63.27</v>
      </c>
      <c r="AE189" s="7" t="str">
        <f ca="1"/>
        <v>Item_176</v>
      </c>
      <c r="AF189" s="8">
        <f ca="1"/>
        <v>70.05</v>
      </c>
      <c r="AH189" s="18" t="str">
        <f ca="1"/>
        <v>Item_176</v>
      </c>
      <c r="AK189" s="7" t="str">
        <f ca="1"/>
        <v>Item_330</v>
      </c>
      <c r="AL189" s="8">
        <f ca="1"/>
        <v>60.91</v>
      </c>
      <c r="AN189" s="18" t="str">
        <f ca="1"/>
        <v>Item_237</v>
      </c>
    </row>
    <row r="190" spans="3:40" x14ac:dyDescent="0.3">
      <c r="C190" s="18" t="s">
        <v>281</v>
      </c>
      <c r="D190">
        <v>2.4900000000000002</v>
      </c>
      <c r="E190">
        <v>2.63</v>
      </c>
      <c r="F190">
        <v>7.05</v>
      </c>
      <c r="G190">
        <v>9.0299999999999994</v>
      </c>
      <c r="H190">
        <v>5.24</v>
      </c>
      <c r="I190">
        <v>13.46</v>
      </c>
      <c r="J190" s="8">
        <v>7.7</v>
      </c>
      <c r="M190" s="18">
        <f ca="1"/>
        <v>82.71</v>
      </c>
      <c r="T190" s="18">
        <f ca="1"/>
        <v>55.43</v>
      </c>
      <c r="V190" s="18">
        <f ca="1"/>
        <v>55.43</v>
      </c>
      <c r="Y190" s="18">
        <f ca="1"/>
        <v>55.43</v>
      </c>
      <c r="AA190" s="18">
        <f ca="1"/>
        <v>55.52</v>
      </c>
      <c r="AC190" s="18">
        <f ca="1"/>
        <v>51.98</v>
      </c>
      <c r="AE190" s="7" t="str">
        <f ca="1"/>
        <v>Item_177</v>
      </c>
      <c r="AF190" s="8">
        <f ca="1"/>
        <v>55.43</v>
      </c>
      <c r="AH190" s="18" t="str">
        <f ca="1"/>
        <v>Item_177</v>
      </c>
      <c r="AK190" s="7" t="str">
        <f ca="1"/>
        <v>Item_20</v>
      </c>
      <c r="AL190" s="8">
        <f ca="1"/>
        <v>60.71</v>
      </c>
      <c r="AN190" s="18" t="str">
        <f ca="1"/>
        <v>Item_49</v>
      </c>
    </row>
    <row r="191" spans="3:40" x14ac:dyDescent="0.3">
      <c r="C191" s="18" t="s">
        <v>282</v>
      </c>
      <c r="D191">
        <v>3.72</v>
      </c>
      <c r="E191">
        <v>3.03</v>
      </c>
      <c r="F191">
        <v>3.52</v>
      </c>
      <c r="G191">
        <v>8.31</v>
      </c>
      <c r="H191">
        <v>5.29</v>
      </c>
      <c r="I191">
        <v>10.45</v>
      </c>
      <c r="J191" s="8">
        <v>5.81</v>
      </c>
      <c r="M191" s="18">
        <f ca="1"/>
        <v>44.81</v>
      </c>
      <c r="T191" s="18">
        <f ca="1"/>
        <v>51.64</v>
      </c>
      <c r="V191" s="18">
        <f ca="1"/>
        <v>51.64</v>
      </c>
      <c r="Y191" s="18">
        <f ca="1"/>
        <v>51.64</v>
      </c>
      <c r="AA191" s="18">
        <f ca="1"/>
        <v>51.69</v>
      </c>
      <c r="AC191" s="18">
        <f ca="1"/>
        <v>43.42</v>
      </c>
      <c r="AE191" s="7" t="str">
        <f ca="1"/>
        <v>Item_178</v>
      </c>
      <c r="AF191" s="8">
        <f ca="1"/>
        <v>51.64</v>
      </c>
      <c r="AH191" s="18" t="str">
        <f ca="1"/>
        <v>Item_178</v>
      </c>
      <c r="AK191" s="7" t="str">
        <f ca="1"/>
        <v>Item_351</v>
      </c>
      <c r="AL191" s="8">
        <f ca="1"/>
        <v>60.65</v>
      </c>
      <c r="AN191" s="18" t="str">
        <f ca="1"/>
        <v>Item_259</v>
      </c>
    </row>
    <row r="192" spans="3:40" x14ac:dyDescent="0.3">
      <c r="C192" s="18" t="s">
        <v>283</v>
      </c>
      <c r="D192">
        <v>-3.44</v>
      </c>
      <c r="E192">
        <v>6.32</v>
      </c>
      <c r="F192">
        <v>1.55</v>
      </c>
      <c r="G192">
        <v>12.89</v>
      </c>
      <c r="H192">
        <v>4.05</v>
      </c>
      <c r="I192">
        <v>8.82</v>
      </c>
      <c r="J192" s="8">
        <v>-3.46</v>
      </c>
      <c r="M192" s="18">
        <f ca="1"/>
        <v>27.15</v>
      </c>
      <c r="T192" s="18">
        <f ca="1"/>
        <v>48.28</v>
      </c>
      <c r="V192" s="18">
        <f ca="1"/>
        <v>48.28</v>
      </c>
      <c r="Y192" s="18">
        <f ca="1"/>
        <v>48.28</v>
      </c>
      <c r="AA192" s="18">
        <f ca="1"/>
        <v>48.31</v>
      </c>
      <c r="AC192" s="18">
        <f ca="1"/>
        <v>36.380000000000003</v>
      </c>
      <c r="AE192" s="7" t="str">
        <f ca="1"/>
        <v>Item_179</v>
      </c>
      <c r="AF192" s="8">
        <f ca="1"/>
        <v>48.28</v>
      </c>
      <c r="AH192" s="18" t="str">
        <f ca="1"/>
        <v>Item_179</v>
      </c>
      <c r="AK192" s="7" t="str">
        <f ca="1"/>
        <v>Item_70</v>
      </c>
      <c r="AL192" s="8">
        <f ca="1"/>
        <v>60.54</v>
      </c>
      <c r="AN192" s="18" t="str">
        <f ca="1"/>
        <v>Item_32</v>
      </c>
    </row>
    <row r="193" spans="3:40" x14ac:dyDescent="0.3">
      <c r="C193" s="18" t="s">
        <v>284</v>
      </c>
      <c r="D193">
        <v>-3.3</v>
      </c>
      <c r="E193">
        <v>0.88</v>
      </c>
      <c r="F193">
        <v>14.36</v>
      </c>
      <c r="G193">
        <v>-4.6100000000000003</v>
      </c>
      <c r="H193">
        <v>4.4400000000000004</v>
      </c>
      <c r="I193">
        <v>9.6300000000000008</v>
      </c>
      <c r="J193" s="8">
        <v>-3.98</v>
      </c>
      <c r="M193" s="18">
        <f ca="1"/>
        <v>53.84</v>
      </c>
      <c r="T193" s="18">
        <f ca="1"/>
        <v>100.95</v>
      </c>
      <c r="V193" s="18">
        <f ca="1"/>
        <v>100.95</v>
      </c>
      <c r="Y193" s="18">
        <f ca="1"/>
        <v>100.95</v>
      </c>
      <c r="AA193" s="18">
        <f ca="1"/>
        <v>101.45</v>
      </c>
      <c r="AC193" s="18">
        <f ca="1"/>
        <v>87.35</v>
      </c>
      <c r="AE193" s="7" t="str">
        <f ca="1"/>
        <v>Item_180</v>
      </c>
      <c r="AF193" s="8">
        <f ca="1"/>
        <v>100.95</v>
      </c>
      <c r="AH193" s="18" t="str">
        <f ca="1"/>
        <v>Item_180</v>
      </c>
      <c r="AK193" s="7" t="str">
        <f ca="1"/>
        <v>Item_125</v>
      </c>
      <c r="AL193" s="8">
        <f ca="1"/>
        <v>60.29</v>
      </c>
      <c r="AN193" s="18" t="str">
        <f ca="1"/>
        <v>Item_282</v>
      </c>
    </row>
    <row r="194" spans="3:40" x14ac:dyDescent="0.3">
      <c r="C194" s="18" t="s">
        <v>285</v>
      </c>
      <c r="D194">
        <v>-9.52</v>
      </c>
      <c r="E194">
        <v>1.55</v>
      </c>
      <c r="F194">
        <v>8.35</v>
      </c>
      <c r="G194">
        <v>12.79</v>
      </c>
      <c r="H194">
        <v>9.85</v>
      </c>
      <c r="I194">
        <v>12.32</v>
      </c>
      <c r="J194" s="8">
        <v>-6.82</v>
      </c>
      <c r="M194" s="18">
        <f ca="1"/>
        <v>40.19</v>
      </c>
      <c r="T194" s="18">
        <f ca="1"/>
        <v>52.36</v>
      </c>
      <c r="V194" s="18">
        <f ca="1"/>
        <v>52.36</v>
      </c>
      <c r="Y194" s="18">
        <f ca="1"/>
        <v>52.36</v>
      </c>
      <c r="AA194" s="18">
        <f ca="1"/>
        <v>52.42</v>
      </c>
      <c r="AC194" s="18">
        <f ca="1"/>
        <v>44.9</v>
      </c>
      <c r="AE194" s="7" t="str">
        <f ca="1"/>
        <v>Item_181</v>
      </c>
      <c r="AF194" s="8">
        <f ca="1"/>
        <v>52.36</v>
      </c>
      <c r="AH194" s="18" t="str">
        <f ca="1"/>
        <v>Item_181</v>
      </c>
      <c r="AK194" s="7" t="str">
        <f ca="1"/>
        <v>Item_341</v>
      </c>
      <c r="AL194" s="8">
        <f ca="1"/>
        <v>59.75</v>
      </c>
      <c r="AN194" s="18" t="str">
        <f ca="1"/>
        <v>Item_243</v>
      </c>
    </row>
    <row r="195" spans="3:40" x14ac:dyDescent="0.3">
      <c r="C195" s="18" t="s">
        <v>286</v>
      </c>
      <c r="D195">
        <v>-2.3199999999999998</v>
      </c>
      <c r="E195">
        <v>4.88</v>
      </c>
      <c r="F195">
        <v>3.03</v>
      </c>
      <c r="G195">
        <v>1.29</v>
      </c>
      <c r="H195">
        <v>4.01</v>
      </c>
      <c r="I195">
        <v>12.27</v>
      </c>
      <c r="J195" s="8">
        <v>-3.03</v>
      </c>
      <c r="M195" s="18">
        <f ca="1"/>
        <v>67.260000000000005</v>
      </c>
      <c r="T195" s="18">
        <f ca="1"/>
        <v>86.2</v>
      </c>
      <c r="V195" s="18">
        <f ca="1"/>
        <v>86.2</v>
      </c>
      <c r="Y195" s="18">
        <f ca="1"/>
        <v>86.2</v>
      </c>
      <c r="AA195" s="18">
        <f ca="1"/>
        <v>86.56</v>
      </c>
      <c r="AC195" s="18">
        <f ca="1"/>
        <v>95.96</v>
      </c>
      <c r="AE195" s="7" t="str">
        <f ca="1"/>
        <v>Item_182</v>
      </c>
      <c r="AF195" s="8">
        <f ca="1"/>
        <v>86.2</v>
      </c>
      <c r="AH195" s="18" t="str">
        <f ca="1"/>
        <v>Item_182</v>
      </c>
      <c r="AK195" s="7" t="str">
        <f ca="1"/>
        <v>Item_65</v>
      </c>
      <c r="AL195" s="8">
        <f ca="1"/>
        <v>59.41</v>
      </c>
      <c r="AN195" s="18" t="str">
        <f ca="1"/>
        <v>Item_21</v>
      </c>
    </row>
    <row r="196" spans="3:40" x14ac:dyDescent="0.3">
      <c r="C196" s="18" t="s">
        <v>287</v>
      </c>
      <c r="D196">
        <v>-4.5199999999999996</v>
      </c>
      <c r="E196">
        <v>5.19</v>
      </c>
      <c r="F196">
        <v>7.81</v>
      </c>
      <c r="G196">
        <v>-2.81</v>
      </c>
      <c r="H196">
        <v>7.63</v>
      </c>
      <c r="I196">
        <v>11.28</v>
      </c>
      <c r="J196" s="8">
        <v>0.7</v>
      </c>
      <c r="M196" s="18">
        <f ca="1"/>
        <v>11.29</v>
      </c>
      <c r="T196" s="18">
        <f ca="1"/>
        <v>-14.37</v>
      </c>
      <c r="V196" s="18">
        <f ca="1"/>
        <v>-14.37</v>
      </c>
      <c r="Y196" s="18">
        <f ca="1"/>
        <v>-14.37</v>
      </c>
      <c r="AA196" s="18">
        <f ca="1"/>
        <v>-13.17</v>
      </c>
      <c r="AC196" s="18">
        <f ca="1"/>
        <v>4.67</v>
      </c>
      <c r="AE196" s="7" t="str">
        <f ca="1"/>
        <v>Item_183</v>
      </c>
      <c r="AF196" s="8">
        <f ca="1"/>
        <v>-14.37</v>
      </c>
      <c r="AH196" s="18" t="str">
        <f ca="1"/>
        <v>Item_183</v>
      </c>
      <c r="AK196" s="7" t="str">
        <f ca="1"/>
        <v>Item_193</v>
      </c>
      <c r="AL196" s="8">
        <f ca="1"/>
        <v>59.38</v>
      </c>
      <c r="AN196" s="18" t="str">
        <f ca="1"/>
        <v>Item_291</v>
      </c>
    </row>
    <row r="197" spans="3:40" x14ac:dyDescent="0.3">
      <c r="C197" s="18" t="s">
        <v>288</v>
      </c>
      <c r="D197">
        <v>-4.43</v>
      </c>
      <c r="E197">
        <v>2.98</v>
      </c>
      <c r="F197">
        <v>1.73</v>
      </c>
      <c r="G197">
        <v>2.64</v>
      </c>
      <c r="H197">
        <v>0.49</v>
      </c>
      <c r="I197">
        <v>8.07</v>
      </c>
      <c r="J197" s="8">
        <v>4.63</v>
      </c>
      <c r="M197" s="18">
        <f ca="1"/>
        <v>78.23</v>
      </c>
      <c r="T197" s="18">
        <f ca="1"/>
        <v>32.72</v>
      </c>
      <c r="V197" s="18">
        <f ca="1"/>
        <v>32.72</v>
      </c>
      <c r="Y197" s="18">
        <f ca="1"/>
        <v>32.72</v>
      </c>
      <c r="AA197" s="18">
        <f ca="1"/>
        <v>32.049999999999997</v>
      </c>
      <c r="AC197" s="18">
        <f ca="1"/>
        <v>25.03</v>
      </c>
      <c r="AE197" s="7" t="str">
        <f ca="1"/>
        <v>Item_184</v>
      </c>
      <c r="AF197" s="8">
        <f ca="1"/>
        <v>32.72</v>
      </c>
      <c r="AH197" s="18" t="str">
        <f ca="1"/>
        <v>Item_184</v>
      </c>
      <c r="AK197" s="7" t="str">
        <f ca="1"/>
        <v>Item_435</v>
      </c>
      <c r="AL197" s="8">
        <f ca="1"/>
        <v>59.33</v>
      </c>
      <c r="AN197" s="18" t="str">
        <f ca="1"/>
        <v>Item_217</v>
      </c>
    </row>
    <row r="198" spans="3:40" x14ac:dyDescent="0.3">
      <c r="C198" s="18" t="s">
        <v>289</v>
      </c>
      <c r="D198">
        <v>7.09</v>
      </c>
      <c r="E198">
        <v>3.3</v>
      </c>
      <c r="F198">
        <v>4.91</v>
      </c>
      <c r="G198">
        <v>17.34</v>
      </c>
      <c r="H198">
        <v>2.4300000000000002</v>
      </c>
      <c r="I198">
        <v>6.56</v>
      </c>
      <c r="J198" s="8">
        <v>4.58</v>
      </c>
      <c r="M198" s="18">
        <f ca="1"/>
        <v>59.77</v>
      </c>
      <c r="T198" s="18">
        <f ca="1"/>
        <v>56.77</v>
      </c>
      <c r="V198" s="18">
        <f ca="1"/>
        <v>56.77</v>
      </c>
      <c r="Y198" s="18">
        <f ca="1"/>
        <v>56.77</v>
      </c>
      <c r="AA198" s="18">
        <f ca="1"/>
        <v>56.88</v>
      </c>
      <c r="AC198" s="18">
        <f ca="1"/>
        <v>52.69</v>
      </c>
      <c r="AE198" s="7" t="str">
        <f ca="1"/>
        <v>Item_185</v>
      </c>
      <c r="AF198" s="8">
        <f ca="1"/>
        <v>56.77</v>
      </c>
      <c r="AH198" s="18" t="str">
        <f ca="1"/>
        <v>Item_185</v>
      </c>
      <c r="AK198" s="7" t="str">
        <f ca="1"/>
        <v>Item_467</v>
      </c>
      <c r="AL198" s="8">
        <f ca="1"/>
        <v>59.05</v>
      </c>
      <c r="AN198" s="18" t="str">
        <f ca="1"/>
        <v>Item_420</v>
      </c>
    </row>
    <row r="199" spans="3:40" x14ac:dyDescent="0.3">
      <c r="C199" s="18" t="s">
        <v>290</v>
      </c>
      <c r="D199">
        <v>-5</v>
      </c>
      <c r="E199">
        <v>4.26</v>
      </c>
      <c r="F199">
        <v>6.86</v>
      </c>
      <c r="G199">
        <v>1.57</v>
      </c>
      <c r="H199">
        <v>4.7</v>
      </c>
      <c r="I199">
        <v>12.13</v>
      </c>
      <c r="J199" s="8">
        <v>3.09</v>
      </c>
      <c r="M199" s="18">
        <f ca="1"/>
        <v>54.17</v>
      </c>
      <c r="T199" s="18">
        <f ca="1"/>
        <v>31.03</v>
      </c>
      <c r="V199" s="18">
        <f ca="1"/>
        <v>31.03</v>
      </c>
      <c r="Y199" s="18">
        <f ca="1"/>
        <v>31.03</v>
      </c>
      <c r="AA199" s="18">
        <f ca="1"/>
        <v>30.9</v>
      </c>
      <c r="AC199" s="18">
        <f ca="1"/>
        <v>19.98</v>
      </c>
      <c r="AE199" s="7" t="str">
        <f ca="1"/>
        <v>Item_186</v>
      </c>
      <c r="AF199" s="8">
        <f ca="1"/>
        <v>31.03</v>
      </c>
      <c r="AH199" s="18" t="str">
        <f ca="1"/>
        <v>Item_186</v>
      </c>
      <c r="AK199" s="7" t="str">
        <f ca="1"/>
        <v>Item_384</v>
      </c>
      <c r="AL199" s="8">
        <f ca="1"/>
        <v>58.54</v>
      </c>
      <c r="AN199" s="18" t="str">
        <f ca="1"/>
        <v>Item_466</v>
      </c>
    </row>
    <row r="200" spans="3:40" x14ac:dyDescent="0.3">
      <c r="C200" s="18" t="s">
        <v>291</v>
      </c>
      <c r="D200">
        <v>-3.09</v>
      </c>
      <c r="E200">
        <v>2.54</v>
      </c>
      <c r="F200">
        <v>3.07</v>
      </c>
      <c r="G200">
        <v>15.07</v>
      </c>
      <c r="H200">
        <v>4.37</v>
      </c>
      <c r="I200">
        <v>7.91</v>
      </c>
      <c r="J200" s="8">
        <v>4.79</v>
      </c>
      <c r="M200" s="18">
        <f ca="1"/>
        <v>55.23</v>
      </c>
      <c r="T200" s="18">
        <f ca="1"/>
        <v>54.14</v>
      </c>
      <c r="V200" s="18">
        <f ca="1"/>
        <v>54.14</v>
      </c>
      <c r="Y200" s="18">
        <f ca="1"/>
        <v>54.14</v>
      </c>
      <c r="AA200" s="18">
        <f ca="1"/>
        <v>54.22</v>
      </c>
      <c r="AC200" s="18">
        <f ca="1"/>
        <v>54.84</v>
      </c>
      <c r="AE200" s="7" t="str">
        <f ca="1"/>
        <v>Item_187</v>
      </c>
      <c r="AF200" s="8">
        <f ca="1"/>
        <v>54.14</v>
      </c>
      <c r="AH200" s="18" t="str">
        <f ca="1"/>
        <v>Item_187</v>
      </c>
      <c r="AK200" s="7" t="str">
        <f ca="1"/>
        <v>Item_123</v>
      </c>
      <c r="AL200" s="8">
        <f ca="1"/>
        <v>58.53</v>
      </c>
      <c r="AN200" s="18" t="str">
        <f ca="1"/>
        <v>Item_363</v>
      </c>
    </row>
    <row r="201" spans="3:40" x14ac:dyDescent="0.3">
      <c r="C201" s="18" t="s">
        <v>292</v>
      </c>
      <c r="D201">
        <v>-10.96</v>
      </c>
      <c r="E201">
        <v>5.43</v>
      </c>
      <c r="F201">
        <v>11.72</v>
      </c>
      <c r="G201">
        <v>13.36</v>
      </c>
      <c r="H201">
        <v>4.6500000000000004</v>
      </c>
      <c r="I201">
        <v>6.02</v>
      </c>
      <c r="J201" s="8">
        <v>2.1800000000000002</v>
      </c>
      <c r="M201" s="18">
        <f ca="1"/>
        <v>78.77</v>
      </c>
      <c r="T201" s="18">
        <f ca="1"/>
        <v>81.22</v>
      </c>
      <c r="V201" s="18">
        <f ca="1"/>
        <v>81.22</v>
      </c>
      <c r="Y201" s="18">
        <f ca="1"/>
        <v>81.22</v>
      </c>
      <c r="AA201" s="18">
        <f ca="1"/>
        <v>81.540000000000006</v>
      </c>
      <c r="AC201" s="18">
        <f ca="1"/>
        <v>88.29</v>
      </c>
      <c r="AE201" s="7" t="str">
        <f ca="1"/>
        <v>Item_188</v>
      </c>
      <c r="AF201" s="8">
        <f ca="1"/>
        <v>81.22</v>
      </c>
      <c r="AH201" s="18" t="str">
        <f ca="1"/>
        <v>Item_188</v>
      </c>
      <c r="AK201" s="7" t="str">
        <f ca="1"/>
        <v>Item_240</v>
      </c>
      <c r="AL201" s="8">
        <f ca="1"/>
        <v>58.35</v>
      </c>
      <c r="AN201" s="18" t="str">
        <f ca="1"/>
        <v>Item_372</v>
      </c>
    </row>
    <row r="202" spans="3:40" x14ac:dyDescent="0.3">
      <c r="C202" s="18" t="s">
        <v>293</v>
      </c>
      <c r="D202">
        <v>-2.66</v>
      </c>
      <c r="E202">
        <v>2.89</v>
      </c>
      <c r="F202">
        <v>7.07</v>
      </c>
      <c r="G202">
        <v>16.190000000000001</v>
      </c>
      <c r="H202">
        <v>7.69</v>
      </c>
      <c r="I202">
        <v>9.1999999999999993</v>
      </c>
      <c r="J202" s="8">
        <v>0.46</v>
      </c>
      <c r="M202" s="18">
        <f ca="1"/>
        <v>41.78</v>
      </c>
      <c r="T202" s="18">
        <f ca="1"/>
        <v>51.54</v>
      </c>
      <c r="V202" s="18">
        <f ca="1"/>
        <v>51.54</v>
      </c>
      <c r="Y202" s="18">
        <f ca="1"/>
        <v>51.54</v>
      </c>
      <c r="AA202" s="18">
        <f ca="1"/>
        <v>51.6</v>
      </c>
      <c r="AC202" s="18">
        <f ca="1"/>
        <v>51.74</v>
      </c>
      <c r="AE202" s="7" t="str">
        <f ca="1"/>
        <v>Item_189</v>
      </c>
      <c r="AF202" s="8">
        <f ca="1"/>
        <v>51.54</v>
      </c>
      <c r="AH202" s="18" t="str">
        <f ca="1"/>
        <v>Item_189</v>
      </c>
      <c r="AK202" s="7" t="str">
        <f ca="1"/>
        <v>Item_196</v>
      </c>
      <c r="AL202" s="8">
        <f ca="1"/>
        <v>58.33</v>
      </c>
      <c r="AN202" s="18" t="str">
        <f ca="1"/>
        <v>Item_133</v>
      </c>
    </row>
    <row r="203" spans="3:40" x14ac:dyDescent="0.3">
      <c r="C203" s="18" t="s">
        <v>294</v>
      </c>
      <c r="D203">
        <v>-4.3099999999999996</v>
      </c>
      <c r="E203">
        <v>2.89</v>
      </c>
      <c r="F203">
        <v>3.82</v>
      </c>
      <c r="G203">
        <v>0.36</v>
      </c>
      <c r="H203">
        <v>6.33</v>
      </c>
      <c r="I203">
        <v>10.44</v>
      </c>
      <c r="J203" s="8">
        <v>1.1000000000000001</v>
      </c>
      <c r="M203" s="18">
        <f ca="1"/>
        <v>43.83</v>
      </c>
      <c r="T203" s="18">
        <f ca="1"/>
        <v>21.39</v>
      </c>
      <c r="V203" s="18">
        <f ca="1"/>
        <v>21.39</v>
      </c>
      <c r="Y203" s="18">
        <f ca="1"/>
        <v>21.39</v>
      </c>
      <c r="AA203" s="18">
        <f ca="1"/>
        <v>21.17</v>
      </c>
      <c r="AC203" s="18">
        <f ca="1"/>
        <v>23.23</v>
      </c>
      <c r="AE203" s="7" t="str">
        <f ca="1"/>
        <v>Item_190</v>
      </c>
      <c r="AF203" s="8">
        <f ca="1"/>
        <v>21.39</v>
      </c>
      <c r="AH203" s="18" t="str">
        <f ca="1"/>
        <v>Item_190</v>
      </c>
      <c r="AK203" s="7" t="str">
        <f ca="1"/>
        <v>Item_171</v>
      </c>
      <c r="AL203" s="8">
        <f ca="1"/>
        <v>58.26</v>
      </c>
      <c r="AN203" s="18" t="str">
        <f ca="1"/>
        <v>Item_302</v>
      </c>
    </row>
    <row r="204" spans="3:40" x14ac:dyDescent="0.3">
      <c r="C204" s="18" t="s">
        <v>295</v>
      </c>
      <c r="D204">
        <v>-6.68</v>
      </c>
      <c r="E204">
        <v>3</v>
      </c>
      <c r="F204">
        <v>9.5500000000000007</v>
      </c>
      <c r="G204">
        <v>6.87</v>
      </c>
      <c r="H204">
        <v>2.7</v>
      </c>
      <c r="I204">
        <v>7.33</v>
      </c>
      <c r="J204" s="8">
        <v>5.92</v>
      </c>
      <c r="M204" s="18">
        <f ca="1"/>
        <v>45.79</v>
      </c>
      <c r="T204" s="18">
        <f ca="1"/>
        <v>51.24</v>
      </c>
      <c r="V204" s="18">
        <f ca="1"/>
        <v>51.24</v>
      </c>
      <c r="Y204" s="18">
        <f ca="1"/>
        <v>51.24</v>
      </c>
      <c r="AA204" s="18">
        <f ca="1"/>
        <v>51.29</v>
      </c>
      <c r="AC204" s="18">
        <f ca="1"/>
        <v>51.32</v>
      </c>
      <c r="AE204" s="7" t="str">
        <f ca="1"/>
        <v>Item_191</v>
      </c>
      <c r="AF204" s="8">
        <f ca="1"/>
        <v>51.24</v>
      </c>
      <c r="AH204" s="18" t="str">
        <f ca="1"/>
        <v>Item_191</v>
      </c>
      <c r="AK204" s="7" t="str">
        <f ca="1"/>
        <v>Item_293</v>
      </c>
      <c r="AL204" s="8">
        <f ca="1"/>
        <v>58.24</v>
      </c>
      <c r="AN204" s="18" t="str">
        <f ca="1"/>
        <v>Item_377</v>
      </c>
    </row>
    <row r="205" spans="3:40" x14ac:dyDescent="0.3">
      <c r="C205" s="18" t="s">
        <v>296</v>
      </c>
      <c r="D205">
        <v>-4.74</v>
      </c>
      <c r="E205">
        <v>2.35</v>
      </c>
      <c r="F205">
        <v>10.9</v>
      </c>
      <c r="G205">
        <v>3.76</v>
      </c>
      <c r="H205">
        <v>5.92</v>
      </c>
      <c r="I205">
        <v>6.76</v>
      </c>
      <c r="J205" s="8">
        <v>1.1200000000000001</v>
      </c>
      <c r="M205" s="18">
        <f ca="1"/>
        <v>38.31</v>
      </c>
      <c r="T205" s="18">
        <f ca="1"/>
        <v>36.659999999999997</v>
      </c>
      <c r="V205" s="18">
        <f ca="1"/>
        <v>36.659999999999997</v>
      </c>
      <c r="Y205" s="18">
        <f ca="1"/>
        <v>36.659999999999997</v>
      </c>
      <c r="AA205" s="18">
        <f ca="1"/>
        <v>36.58</v>
      </c>
      <c r="AC205" s="18">
        <f ca="1"/>
        <v>40.020000000000003</v>
      </c>
      <c r="AE205" s="7" t="str">
        <f ca="1"/>
        <v>Item_192</v>
      </c>
      <c r="AF205" s="8">
        <f ca="1"/>
        <v>36.659999999999997</v>
      </c>
      <c r="AH205" s="18" t="str">
        <f ca="1"/>
        <v>Item_192</v>
      </c>
      <c r="AK205" s="7" t="str">
        <f ca="1"/>
        <v>Item_373</v>
      </c>
      <c r="AL205" s="8">
        <f ca="1"/>
        <v>58.18</v>
      </c>
      <c r="AN205" s="18" t="str">
        <f ca="1"/>
        <v>Item_394</v>
      </c>
    </row>
    <row r="206" spans="3:40" x14ac:dyDescent="0.3">
      <c r="C206" s="18" t="s">
        <v>297</v>
      </c>
      <c r="D206">
        <v>-4.05</v>
      </c>
      <c r="E206">
        <v>2.16</v>
      </c>
      <c r="F206">
        <v>8.34</v>
      </c>
      <c r="G206">
        <v>-10.93</v>
      </c>
      <c r="H206">
        <v>5.84</v>
      </c>
      <c r="I206">
        <v>8.59</v>
      </c>
      <c r="J206" s="8">
        <v>6.18</v>
      </c>
      <c r="M206" s="18">
        <f ca="1"/>
        <v>80.819999999999993</v>
      </c>
      <c r="T206" s="18">
        <f ca="1"/>
        <v>59.38</v>
      </c>
      <c r="V206" s="18">
        <f ca="1"/>
        <v>59.38</v>
      </c>
      <c r="Y206" s="18">
        <f ca="1"/>
        <v>59.38</v>
      </c>
      <c r="AA206" s="18">
        <f ca="1"/>
        <v>59.51</v>
      </c>
      <c r="AC206" s="18">
        <f ca="1"/>
        <v>65.569999999999993</v>
      </c>
      <c r="AE206" s="7" t="str">
        <f ca="1"/>
        <v>Item_193</v>
      </c>
      <c r="AF206" s="8">
        <f ca="1"/>
        <v>59.38</v>
      </c>
      <c r="AH206" s="18" t="str">
        <f ca="1"/>
        <v>Item_193</v>
      </c>
      <c r="AK206" s="7" t="str">
        <f ca="1"/>
        <v>Item_382</v>
      </c>
      <c r="AL206" s="8">
        <f ca="1"/>
        <v>58.12</v>
      </c>
      <c r="AN206" s="18" t="str">
        <f ca="1"/>
        <v>Item_367</v>
      </c>
    </row>
    <row r="207" spans="3:40" x14ac:dyDescent="0.3">
      <c r="C207" s="18" t="s">
        <v>298</v>
      </c>
      <c r="D207">
        <v>-2.2799999999999998</v>
      </c>
      <c r="E207">
        <v>4.79</v>
      </c>
      <c r="F207">
        <v>4.04</v>
      </c>
      <c r="G207">
        <v>5.8</v>
      </c>
      <c r="H207">
        <v>6.89</v>
      </c>
      <c r="I207">
        <v>7.84</v>
      </c>
      <c r="J207" s="8">
        <v>8.94</v>
      </c>
      <c r="M207" s="18">
        <f ca="1"/>
        <v>20.38</v>
      </c>
      <c r="T207" s="18">
        <f ca="1"/>
        <v>50.84</v>
      </c>
      <c r="V207" s="18">
        <f ca="1"/>
        <v>50.84</v>
      </c>
      <c r="Y207" s="18">
        <f ca="1"/>
        <v>50.84</v>
      </c>
      <c r="AA207" s="18">
        <f ca="1"/>
        <v>50.89</v>
      </c>
      <c r="AC207" s="18">
        <f ca="1"/>
        <v>49.23</v>
      </c>
      <c r="AE207" s="7" t="str">
        <f ca="1"/>
        <v>Item_194</v>
      </c>
      <c r="AF207" s="8">
        <f ca="1"/>
        <v>50.84</v>
      </c>
      <c r="AH207" s="18" t="str">
        <f ca="1"/>
        <v>Item_194</v>
      </c>
      <c r="AK207" s="7" t="str">
        <f ca="1"/>
        <v>Item_69</v>
      </c>
      <c r="AL207" s="8">
        <f ca="1"/>
        <v>58.08</v>
      </c>
      <c r="AN207" s="18" t="str">
        <f ca="1"/>
        <v>Item_403</v>
      </c>
    </row>
    <row r="208" spans="3:40" x14ac:dyDescent="0.3">
      <c r="C208" s="18" t="s">
        <v>299</v>
      </c>
      <c r="D208">
        <v>-3.76</v>
      </c>
      <c r="E208">
        <v>0.53</v>
      </c>
      <c r="F208">
        <v>7.19</v>
      </c>
      <c r="G208">
        <v>9.99</v>
      </c>
      <c r="H208">
        <v>7.19</v>
      </c>
      <c r="I208">
        <v>5.78</v>
      </c>
      <c r="J208" s="8">
        <v>-6.66</v>
      </c>
      <c r="M208" s="18">
        <f ca="1"/>
        <v>81.64</v>
      </c>
      <c r="T208" s="18">
        <f ca="1"/>
        <v>75.27</v>
      </c>
      <c r="V208" s="18">
        <f ca="1"/>
        <v>75.27</v>
      </c>
      <c r="Y208" s="18">
        <f ca="1"/>
        <v>75.27</v>
      </c>
      <c r="AA208" s="18">
        <f ca="1"/>
        <v>75.540000000000006</v>
      </c>
      <c r="AC208" s="18">
        <f ca="1"/>
        <v>80.5</v>
      </c>
      <c r="AE208" s="7" t="str">
        <f ca="1"/>
        <v>Item_195</v>
      </c>
      <c r="AF208" s="8">
        <f ca="1"/>
        <v>75.27</v>
      </c>
      <c r="AH208" s="18" t="str">
        <f ca="1"/>
        <v>Item_195</v>
      </c>
      <c r="AK208" s="7" t="str">
        <f ca="1"/>
        <v>Item_233</v>
      </c>
      <c r="AL208" s="8">
        <f ca="1"/>
        <v>58.05</v>
      </c>
      <c r="AN208" s="18" t="str">
        <f ca="1"/>
        <v>Item_159</v>
      </c>
    </row>
    <row r="209" spans="3:40" x14ac:dyDescent="0.3">
      <c r="C209" s="18" t="s">
        <v>300</v>
      </c>
      <c r="D209">
        <v>-0.57999999999999996</v>
      </c>
      <c r="E209">
        <v>1.56</v>
      </c>
      <c r="F209">
        <v>9.02</v>
      </c>
      <c r="G209">
        <v>13.37</v>
      </c>
      <c r="H209">
        <v>8.0500000000000007</v>
      </c>
      <c r="I209">
        <v>7.61</v>
      </c>
      <c r="J209" s="8">
        <v>3.1</v>
      </c>
      <c r="M209" s="18">
        <f ca="1"/>
        <v>49.63</v>
      </c>
      <c r="T209" s="18">
        <f ca="1"/>
        <v>58.33</v>
      </c>
      <c r="V209" s="18">
        <f ca="1"/>
        <v>58.33</v>
      </c>
      <c r="Y209" s="18">
        <f ca="1"/>
        <v>58.33</v>
      </c>
      <c r="AA209" s="18">
        <f ca="1"/>
        <v>58.44</v>
      </c>
      <c r="AC209" s="18">
        <f ca="1"/>
        <v>59.41</v>
      </c>
      <c r="AE209" s="7" t="str">
        <f ca="1"/>
        <v>Item_196</v>
      </c>
      <c r="AF209" s="8">
        <f ca="1"/>
        <v>58.33</v>
      </c>
      <c r="AH209" s="18" t="str">
        <f ca="1"/>
        <v>Item_196</v>
      </c>
      <c r="AK209" s="7" t="str">
        <f ca="1"/>
        <v>Item_145</v>
      </c>
      <c r="AL209" s="8">
        <f ca="1"/>
        <v>57.62</v>
      </c>
      <c r="AN209" s="18" t="str">
        <f ca="1"/>
        <v>Item_393</v>
      </c>
    </row>
    <row r="210" spans="3:40" x14ac:dyDescent="0.3">
      <c r="C210" s="18" t="s">
        <v>301</v>
      </c>
      <c r="D210">
        <v>1.58</v>
      </c>
      <c r="E210">
        <v>4.3</v>
      </c>
      <c r="F210">
        <v>7.19</v>
      </c>
      <c r="G210">
        <v>2.37</v>
      </c>
      <c r="H210">
        <v>5.52</v>
      </c>
      <c r="I210">
        <v>6.69</v>
      </c>
      <c r="J210" s="8">
        <v>-2.33</v>
      </c>
      <c r="M210" s="18">
        <f ca="1"/>
        <v>25.3</v>
      </c>
      <c r="T210" s="18">
        <f ca="1"/>
        <v>26.57</v>
      </c>
      <c r="V210" s="18">
        <f ca="1"/>
        <v>26.57</v>
      </c>
      <c r="Y210" s="18">
        <f ca="1"/>
        <v>26.57</v>
      </c>
      <c r="AA210" s="18">
        <f ca="1"/>
        <v>26.4</v>
      </c>
      <c r="AC210" s="18">
        <f ca="1"/>
        <v>19.22</v>
      </c>
      <c r="AE210" s="7" t="str">
        <f ca="1"/>
        <v>Item_197</v>
      </c>
      <c r="AF210" s="8">
        <f ca="1"/>
        <v>26.57</v>
      </c>
      <c r="AH210" s="18" t="str">
        <f ca="1"/>
        <v>Item_197</v>
      </c>
      <c r="AK210" s="7" t="str">
        <f ca="1"/>
        <v>Item_141</v>
      </c>
      <c r="AL210" s="8">
        <f ca="1"/>
        <v>57.41</v>
      </c>
      <c r="AN210" s="18" t="str">
        <f ca="1"/>
        <v>Item_460</v>
      </c>
    </row>
    <row r="211" spans="3:40" x14ac:dyDescent="0.3">
      <c r="C211" s="18" t="s">
        <v>302</v>
      </c>
      <c r="D211">
        <v>-8.1199999999999992</v>
      </c>
      <c r="E211">
        <v>2.0499999999999998</v>
      </c>
      <c r="F211">
        <v>5.56</v>
      </c>
      <c r="G211">
        <v>4.32</v>
      </c>
      <c r="H211">
        <v>4.7699999999999996</v>
      </c>
      <c r="I211">
        <v>8.24</v>
      </c>
      <c r="J211" s="8">
        <v>2.4300000000000002</v>
      </c>
      <c r="M211" s="18">
        <f ca="1"/>
        <v>63.95</v>
      </c>
      <c r="T211" s="18">
        <f ca="1"/>
        <v>35.49</v>
      </c>
      <c r="V211" s="18">
        <f ca="1"/>
        <v>35.49</v>
      </c>
      <c r="Y211" s="18">
        <f ca="1"/>
        <v>35.49</v>
      </c>
      <c r="AA211" s="18">
        <f ca="1"/>
        <v>35.4</v>
      </c>
      <c r="AC211" s="18">
        <f ca="1"/>
        <v>25.05</v>
      </c>
      <c r="AE211" s="7" t="str">
        <f ca="1"/>
        <v>Item_198</v>
      </c>
      <c r="AF211" s="8">
        <f ca="1"/>
        <v>35.49</v>
      </c>
      <c r="AH211" s="18" t="str">
        <f ca="1"/>
        <v>Item_198</v>
      </c>
      <c r="AK211" s="7" t="str">
        <f ca="1"/>
        <v>Item_263</v>
      </c>
      <c r="AL211" s="8">
        <f ca="1"/>
        <v>57.13</v>
      </c>
      <c r="AN211" s="18" t="str">
        <f ca="1"/>
        <v>Item_279</v>
      </c>
    </row>
    <row r="212" spans="3:40" x14ac:dyDescent="0.3">
      <c r="C212" s="18" t="s">
        <v>303</v>
      </c>
      <c r="D212">
        <v>-3.8</v>
      </c>
      <c r="E212">
        <v>2.6</v>
      </c>
      <c r="F212">
        <v>2.65</v>
      </c>
      <c r="G212">
        <v>14.62</v>
      </c>
      <c r="H212">
        <v>3.18</v>
      </c>
      <c r="I212">
        <v>12.77</v>
      </c>
      <c r="J212" s="8">
        <v>5.47</v>
      </c>
      <c r="M212" s="18">
        <f ca="1"/>
        <v>31.13</v>
      </c>
      <c r="T212" s="18">
        <f ca="1"/>
        <v>16.7</v>
      </c>
      <c r="V212" s="18">
        <f ca="1"/>
        <v>16.7</v>
      </c>
      <c r="Y212" s="18">
        <f ca="1"/>
        <v>16.7</v>
      </c>
      <c r="AA212" s="18">
        <f ca="1"/>
        <v>16.440000000000001</v>
      </c>
      <c r="AC212" s="18">
        <f ca="1"/>
        <v>22.71</v>
      </c>
      <c r="AE212" s="7" t="str">
        <f ca="1"/>
        <v>Item_199</v>
      </c>
      <c r="AF212" s="8">
        <f ca="1"/>
        <v>16.7</v>
      </c>
      <c r="AH212" s="18" t="str">
        <f ca="1"/>
        <v>Item_199</v>
      </c>
      <c r="AK212" s="7" t="str">
        <f ca="1"/>
        <v>Item_318</v>
      </c>
      <c r="AL212" s="8">
        <f ca="1"/>
        <v>56.84</v>
      </c>
      <c r="AN212" s="18" t="str">
        <f ca="1"/>
        <v>Item_426</v>
      </c>
    </row>
    <row r="213" spans="3:40" x14ac:dyDescent="0.3">
      <c r="C213" s="18" t="s">
        <v>304</v>
      </c>
      <c r="D213">
        <v>-2.44</v>
      </c>
      <c r="E213">
        <v>3.27</v>
      </c>
      <c r="F213">
        <v>12.25</v>
      </c>
      <c r="G213">
        <v>-1.1399999999999999</v>
      </c>
      <c r="H213">
        <v>1.87</v>
      </c>
      <c r="I213">
        <v>5.26</v>
      </c>
      <c r="J213" s="8">
        <v>2.67</v>
      </c>
      <c r="M213" s="18">
        <f ca="1"/>
        <v>46.93</v>
      </c>
      <c r="T213" s="18">
        <f ca="1"/>
        <v>31.94</v>
      </c>
      <c r="V213" s="18">
        <f ca="1"/>
        <v>31.94</v>
      </c>
      <c r="Y213" s="18">
        <f ca="1"/>
        <v>31.94</v>
      </c>
      <c r="AA213" s="18">
        <f ca="1"/>
        <v>31.82</v>
      </c>
      <c r="AC213" s="18">
        <f ca="1"/>
        <v>33.44</v>
      </c>
      <c r="AE213" s="7" t="str">
        <f ca="1"/>
        <v>Item_200</v>
      </c>
      <c r="AF213" s="8">
        <f ca="1"/>
        <v>31.94</v>
      </c>
      <c r="AH213" s="18" t="str">
        <f ca="1"/>
        <v>Item_200</v>
      </c>
      <c r="AK213" s="7" t="str">
        <f ca="1"/>
        <v>Item_185</v>
      </c>
      <c r="AL213" s="8">
        <f ca="1"/>
        <v>56.77</v>
      </c>
      <c r="AN213" s="18" t="str">
        <f ca="1"/>
        <v>Item_152</v>
      </c>
    </row>
    <row r="214" spans="3:40" x14ac:dyDescent="0.3">
      <c r="C214" s="18" t="s">
        <v>305</v>
      </c>
      <c r="D214">
        <v>1.72</v>
      </c>
      <c r="E214">
        <v>2.69</v>
      </c>
      <c r="F214">
        <v>-0.15</v>
      </c>
      <c r="G214">
        <v>10.68</v>
      </c>
      <c r="H214">
        <v>5.04</v>
      </c>
      <c r="I214">
        <v>7.17</v>
      </c>
      <c r="J214" s="8">
        <v>2.2400000000000002</v>
      </c>
      <c r="M214" s="18">
        <f ca="1"/>
        <v>56.27</v>
      </c>
      <c r="T214" s="18">
        <f ca="1"/>
        <v>72.5</v>
      </c>
      <c r="V214" s="18">
        <f ca="1"/>
        <v>72.5</v>
      </c>
      <c r="Y214" s="18">
        <f ca="1"/>
        <v>72.5</v>
      </c>
      <c r="AA214" s="18">
        <f ca="1"/>
        <v>72.75</v>
      </c>
      <c r="AC214" s="18">
        <f ca="1"/>
        <v>67.3</v>
      </c>
      <c r="AE214" s="7" t="str">
        <f ca="1"/>
        <v>Item_201</v>
      </c>
      <c r="AF214" s="8">
        <f ca="1"/>
        <v>72.5</v>
      </c>
      <c r="AH214" s="18" t="str">
        <f ca="1"/>
        <v>Item_201</v>
      </c>
      <c r="AK214" s="7" t="str">
        <f ca="1"/>
        <v>Item_326</v>
      </c>
      <c r="AL214" s="8">
        <f ca="1"/>
        <v>56.76</v>
      </c>
      <c r="AN214" s="18" t="str">
        <f ca="1"/>
        <v>Item_90</v>
      </c>
    </row>
    <row r="215" spans="3:40" x14ac:dyDescent="0.3">
      <c r="C215" s="18" t="s">
        <v>306</v>
      </c>
      <c r="D215">
        <v>-0.48</v>
      </c>
      <c r="E215">
        <v>3.84</v>
      </c>
      <c r="F215">
        <v>7.87</v>
      </c>
      <c r="G215">
        <v>-3.93</v>
      </c>
      <c r="H215">
        <v>9.8800000000000008</v>
      </c>
      <c r="I215">
        <v>2.98</v>
      </c>
      <c r="J215" s="8">
        <v>2.4500000000000002</v>
      </c>
      <c r="M215" s="18">
        <f ca="1"/>
        <v>37.1</v>
      </c>
      <c r="T215" s="18">
        <f ca="1"/>
        <v>67.78</v>
      </c>
      <c r="V215" s="18">
        <f ca="1"/>
        <v>67.78</v>
      </c>
      <c r="Y215" s="18">
        <f ca="1"/>
        <v>67.78</v>
      </c>
      <c r="AA215" s="18">
        <f ca="1"/>
        <v>67.98</v>
      </c>
      <c r="AC215" s="18">
        <f ca="1"/>
        <v>74.38</v>
      </c>
      <c r="AE215" s="7" t="str">
        <f ca="1"/>
        <v>Item_202</v>
      </c>
      <c r="AF215" s="8">
        <f ca="1"/>
        <v>67.78</v>
      </c>
      <c r="AH215" s="18" t="str">
        <f ca="1"/>
        <v>Item_202</v>
      </c>
      <c r="AK215" s="7" t="str">
        <f ca="1"/>
        <v>Item_15</v>
      </c>
      <c r="AL215" s="8">
        <f ca="1"/>
        <v>56.73</v>
      </c>
      <c r="AN215" s="18" t="str">
        <f ca="1"/>
        <v>Item_443</v>
      </c>
    </row>
    <row r="216" spans="3:40" x14ac:dyDescent="0.3">
      <c r="C216" s="18" t="s">
        <v>307</v>
      </c>
      <c r="D216">
        <v>-5</v>
      </c>
      <c r="E216">
        <v>-1.17</v>
      </c>
      <c r="F216">
        <v>14.52</v>
      </c>
      <c r="G216">
        <v>4.1100000000000003</v>
      </c>
      <c r="H216">
        <v>7.97</v>
      </c>
      <c r="I216">
        <v>8.1300000000000008</v>
      </c>
      <c r="J216" s="8">
        <v>-4.29</v>
      </c>
      <c r="M216" s="18">
        <f ca="1"/>
        <v>68.7</v>
      </c>
      <c r="T216" s="18">
        <f ca="1"/>
        <v>49.09</v>
      </c>
      <c r="V216" s="18">
        <f ca="1"/>
        <v>49.09</v>
      </c>
      <c r="Y216" s="18">
        <f ca="1"/>
        <v>49.09</v>
      </c>
      <c r="AA216" s="18">
        <f ca="1"/>
        <v>49.12</v>
      </c>
      <c r="AC216" s="18">
        <f ca="1"/>
        <v>48.62</v>
      </c>
      <c r="AE216" s="7" t="str">
        <f ca="1"/>
        <v>Item_203</v>
      </c>
      <c r="AF216" s="8">
        <f ca="1"/>
        <v>49.09</v>
      </c>
      <c r="AH216" s="18" t="str">
        <f ca="1"/>
        <v>Item_203</v>
      </c>
      <c r="AK216" s="7" t="str">
        <f ca="1"/>
        <v>Item_400</v>
      </c>
      <c r="AL216" s="8">
        <f ca="1"/>
        <v>56.62</v>
      </c>
      <c r="AN216" s="18" t="str">
        <f ca="1"/>
        <v>Item_27</v>
      </c>
    </row>
    <row r="217" spans="3:40" x14ac:dyDescent="0.3">
      <c r="C217" s="18" t="s">
        <v>308</v>
      </c>
      <c r="D217">
        <v>0.97</v>
      </c>
      <c r="E217">
        <v>2.14</v>
      </c>
      <c r="F217">
        <v>6.76</v>
      </c>
      <c r="G217">
        <v>3.82</v>
      </c>
      <c r="H217">
        <v>5.98</v>
      </c>
      <c r="I217">
        <v>8.07</v>
      </c>
      <c r="J217" s="8">
        <v>6.3</v>
      </c>
      <c r="M217" s="18">
        <f ca="1"/>
        <v>51.11</v>
      </c>
      <c r="T217" s="18">
        <f ca="1"/>
        <v>66.819999999999993</v>
      </c>
      <c r="V217" s="18">
        <f ca="1"/>
        <v>66.819999999999993</v>
      </c>
      <c r="Y217" s="18">
        <f ca="1"/>
        <v>66.819999999999993</v>
      </c>
      <c r="AA217" s="18">
        <f ca="1"/>
        <v>67.010000000000005</v>
      </c>
      <c r="AC217" s="18">
        <f ca="1"/>
        <v>68.23</v>
      </c>
      <c r="AE217" s="7" t="str">
        <f ca="1"/>
        <v>Item_204</v>
      </c>
      <c r="AF217" s="8">
        <f ca="1"/>
        <v>66.819999999999993</v>
      </c>
      <c r="AH217" s="18" t="str">
        <f ca="1"/>
        <v>Item_204</v>
      </c>
      <c r="AK217" s="7" t="str">
        <f ca="1"/>
        <v>Item_362</v>
      </c>
      <c r="AL217" s="8">
        <f ca="1"/>
        <v>56.52</v>
      </c>
      <c r="AN217" s="18" t="str">
        <f ca="1"/>
        <v>Item_44</v>
      </c>
    </row>
    <row r="218" spans="3:40" x14ac:dyDescent="0.3">
      <c r="C218" s="18" t="s">
        <v>309</v>
      </c>
      <c r="D218">
        <v>-5.04</v>
      </c>
      <c r="E218">
        <v>3.1</v>
      </c>
      <c r="F218">
        <v>6.09</v>
      </c>
      <c r="G218">
        <v>14.32</v>
      </c>
      <c r="H218">
        <v>5.76</v>
      </c>
      <c r="I218">
        <v>10.71</v>
      </c>
      <c r="J218" s="8">
        <v>-4.1399999999999997</v>
      </c>
      <c r="M218" s="18">
        <f ca="1"/>
        <v>4.84</v>
      </c>
      <c r="T218" s="18">
        <f ca="1"/>
        <v>31.11</v>
      </c>
      <c r="V218" s="18">
        <f ca="1"/>
        <v>31.11</v>
      </c>
      <c r="Y218" s="18">
        <f ca="1"/>
        <v>31.11</v>
      </c>
      <c r="AA218" s="18">
        <f ca="1"/>
        <v>30.57</v>
      </c>
      <c r="AC218" s="18">
        <f ca="1"/>
        <v>19.440000000000001</v>
      </c>
      <c r="AE218" s="7" t="str">
        <f ca="1"/>
        <v>Item_205</v>
      </c>
      <c r="AF218" s="8">
        <f ca="1"/>
        <v>31.11</v>
      </c>
      <c r="AH218" s="18" t="str">
        <f ca="1"/>
        <v>Item_205</v>
      </c>
      <c r="AK218" s="7" t="str">
        <f ca="1"/>
        <v>Item_43</v>
      </c>
      <c r="AL218" s="8">
        <f ca="1"/>
        <v>56.5</v>
      </c>
      <c r="AN218" s="18" t="str">
        <f ca="1"/>
        <v>Item_483</v>
      </c>
    </row>
    <row r="219" spans="3:40" x14ac:dyDescent="0.3">
      <c r="C219" s="18" t="s">
        <v>310</v>
      </c>
      <c r="D219">
        <v>-0.61</v>
      </c>
      <c r="E219">
        <v>1.92</v>
      </c>
      <c r="F219">
        <v>10.94</v>
      </c>
      <c r="G219">
        <v>-0.45</v>
      </c>
      <c r="H219">
        <v>3.61</v>
      </c>
      <c r="I219">
        <v>5.08</v>
      </c>
      <c r="J219" s="8">
        <v>-8.32</v>
      </c>
      <c r="M219" s="18">
        <f ca="1"/>
        <v>73.069999999999993</v>
      </c>
      <c r="T219" s="18">
        <f ca="1"/>
        <v>30.39</v>
      </c>
      <c r="V219" s="18">
        <f ca="1"/>
        <v>30.39</v>
      </c>
      <c r="Y219" s="18">
        <f ca="1"/>
        <v>30.39</v>
      </c>
      <c r="AA219" s="18">
        <f ca="1"/>
        <v>30.25</v>
      </c>
      <c r="AC219" s="18">
        <f ca="1"/>
        <v>28.6</v>
      </c>
      <c r="AE219" s="7" t="str">
        <f ca="1"/>
        <v>Item_206</v>
      </c>
      <c r="AF219" s="8">
        <f ca="1"/>
        <v>30.39</v>
      </c>
      <c r="AH219" s="18" t="str">
        <f ca="1"/>
        <v>Item_206</v>
      </c>
      <c r="AK219" s="7" t="str">
        <f ca="1"/>
        <v>Item_97</v>
      </c>
      <c r="AL219" s="8">
        <f ca="1"/>
        <v>56.37</v>
      </c>
      <c r="AN219" s="18" t="str">
        <f ca="1"/>
        <v>Item_329</v>
      </c>
    </row>
    <row r="220" spans="3:40" x14ac:dyDescent="0.3">
      <c r="C220" s="18" t="s">
        <v>311</v>
      </c>
      <c r="D220">
        <v>4.57</v>
      </c>
      <c r="E220">
        <v>3.78</v>
      </c>
      <c r="F220">
        <v>9.58</v>
      </c>
      <c r="G220">
        <v>3.64</v>
      </c>
      <c r="H220">
        <v>3.82</v>
      </c>
      <c r="I220">
        <v>3.05</v>
      </c>
      <c r="J220" s="8">
        <v>9.2799999999999994</v>
      </c>
      <c r="M220" s="18">
        <f ca="1"/>
        <v>54.02</v>
      </c>
      <c r="T220" s="18">
        <f ca="1"/>
        <v>79.319999999999993</v>
      </c>
      <c r="V220" s="18">
        <f ca="1"/>
        <v>79.319999999999993</v>
      </c>
      <c r="Y220" s="18">
        <f ca="1"/>
        <v>79.319999999999993</v>
      </c>
      <c r="AA220" s="18">
        <f ca="1"/>
        <v>79.63</v>
      </c>
      <c r="AC220" s="18">
        <f ca="1"/>
        <v>82.7</v>
      </c>
      <c r="AE220" s="7" t="str">
        <f ca="1"/>
        <v>Item_207</v>
      </c>
      <c r="AF220" s="8">
        <f ca="1"/>
        <v>79.319999999999993</v>
      </c>
      <c r="AH220" s="18" t="str">
        <f ca="1"/>
        <v>Item_207</v>
      </c>
      <c r="AK220" s="7" t="str">
        <f ca="1"/>
        <v>Item_106</v>
      </c>
      <c r="AL220" s="8">
        <f ca="1"/>
        <v>56.35</v>
      </c>
      <c r="AN220" s="18" t="str">
        <f ca="1"/>
        <v>Item_256</v>
      </c>
    </row>
    <row r="221" spans="3:40" x14ac:dyDescent="0.3">
      <c r="C221" s="18" t="s">
        <v>312</v>
      </c>
      <c r="D221">
        <v>-2.06</v>
      </c>
      <c r="E221">
        <v>1.46</v>
      </c>
      <c r="F221">
        <v>6.39</v>
      </c>
      <c r="G221">
        <v>5.5</v>
      </c>
      <c r="H221">
        <v>8</v>
      </c>
      <c r="I221">
        <v>11.67</v>
      </c>
      <c r="J221" s="8">
        <v>-3.82</v>
      </c>
      <c r="M221" s="18">
        <f ca="1"/>
        <v>75.12</v>
      </c>
      <c r="T221" s="18">
        <f ca="1"/>
        <v>61.02</v>
      </c>
      <c r="V221" s="18">
        <f ca="1"/>
        <v>61.02</v>
      </c>
      <c r="Y221" s="18">
        <f ca="1"/>
        <v>61.02</v>
      </c>
      <c r="AA221" s="18">
        <f ca="1"/>
        <v>61.16</v>
      </c>
      <c r="AC221" s="18">
        <f ca="1"/>
        <v>61.54</v>
      </c>
      <c r="AE221" s="7" t="str">
        <f ca="1"/>
        <v>Item_208</v>
      </c>
      <c r="AF221" s="8">
        <f ca="1"/>
        <v>61.02</v>
      </c>
      <c r="AH221" s="18" t="str">
        <f ca="1"/>
        <v>Item_208</v>
      </c>
      <c r="AK221" s="7" t="str">
        <f ca="1"/>
        <v>Item_379</v>
      </c>
      <c r="AL221" s="8">
        <f ca="1"/>
        <v>56.33</v>
      </c>
      <c r="AN221" s="18" t="str">
        <f ca="1"/>
        <v>Item_405</v>
      </c>
    </row>
    <row r="222" spans="3:40" x14ac:dyDescent="0.3">
      <c r="C222" s="18" t="s">
        <v>313</v>
      </c>
      <c r="D222">
        <v>-1.52</v>
      </c>
      <c r="E222">
        <v>1.74</v>
      </c>
      <c r="F222">
        <v>9.2899999999999991</v>
      </c>
      <c r="G222">
        <v>7.27</v>
      </c>
      <c r="H222">
        <v>5.39</v>
      </c>
      <c r="I222">
        <v>11.53</v>
      </c>
      <c r="J222" s="8">
        <v>4.21</v>
      </c>
      <c r="M222" s="18">
        <f ca="1"/>
        <v>70.489999999999995</v>
      </c>
      <c r="T222" s="18">
        <f ca="1"/>
        <v>68.44</v>
      </c>
      <c r="V222" s="18">
        <f ca="1"/>
        <v>68.44</v>
      </c>
      <c r="Y222" s="18">
        <f ca="1"/>
        <v>68.44</v>
      </c>
      <c r="AA222" s="18">
        <f ca="1"/>
        <v>68.650000000000006</v>
      </c>
      <c r="AC222" s="18">
        <f ca="1"/>
        <v>72.02</v>
      </c>
      <c r="AE222" s="7" t="str">
        <f ca="1"/>
        <v>Item_209</v>
      </c>
      <c r="AF222" s="8">
        <f ca="1"/>
        <v>68.44</v>
      </c>
      <c r="AH222" s="18" t="str">
        <f ca="1"/>
        <v>Item_209</v>
      </c>
      <c r="AK222" s="7" t="str">
        <f ca="1"/>
        <v>Item_319</v>
      </c>
      <c r="AL222" s="8">
        <f ca="1"/>
        <v>56.31</v>
      </c>
      <c r="AN222" s="18" t="str">
        <f ca="1"/>
        <v>Item_424</v>
      </c>
    </row>
    <row r="223" spans="3:40" x14ac:dyDescent="0.3">
      <c r="C223" s="18" t="s">
        <v>314</v>
      </c>
      <c r="D223">
        <v>-0.72</v>
      </c>
      <c r="E223">
        <v>4.46</v>
      </c>
      <c r="F223">
        <v>6.97</v>
      </c>
      <c r="G223">
        <v>14.78</v>
      </c>
      <c r="H223">
        <v>5.23</v>
      </c>
      <c r="I223">
        <v>8.67</v>
      </c>
      <c r="J223" s="8">
        <v>-1.31</v>
      </c>
      <c r="M223" s="18">
        <f ca="1"/>
        <v>27.18</v>
      </c>
      <c r="T223" s="18">
        <f ca="1"/>
        <v>55.89</v>
      </c>
      <c r="V223" s="18">
        <f ca="1"/>
        <v>55.89</v>
      </c>
      <c r="Y223" s="18">
        <f ca="1"/>
        <v>55.89</v>
      </c>
      <c r="AA223" s="18">
        <f ca="1"/>
        <v>55.66</v>
      </c>
      <c r="AC223" s="18">
        <f ca="1"/>
        <v>51.75</v>
      </c>
      <c r="AE223" s="7" t="str">
        <f ca="1"/>
        <v>Item_210</v>
      </c>
      <c r="AF223" s="8">
        <f ca="1"/>
        <v>55.89</v>
      </c>
      <c r="AH223" s="18" t="str">
        <f ca="1"/>
        <v>Item_210</v>
      </c>
      <c r="AK223" s="7" t="str">
        <f ca="1"/>
        <v>Item_428</v>
      </c>
      <c r="AL223" s="8">
        <f ca="1"/>
        <v>56.07</v>
      </c>
      <c r="AN223" s="18" t="str">
        <f ca="1"/>
        <v>Item_218</v>
      </c>
    </row>
    <row r="224" spans="3:40" x14ac:dyDescent="0.3">
      <c r="C224" s="18" t="s">
        <v>315</v>
      </c>
      <c r="D224">
        <v>-3.74</v>
      </c>
      <c r="E224">
        <v>2.52</v>
      </c>
      <c r="F224">
        <v>5.18</v>
      </c>
      <c r="G224">
        <v>11.95</v>
      </c>
      <c r="H224">
        <v>5.58</v>
      </c>
      <c r="I224">
        <v>8.8699999999999992</v>
      </c>
      <c r="J224" s="8">
        <v>-8.18</v>
      </c>
      <c r="M224" s="18">
        <f ca="1"/>
        <v>39.369999999999997</v>
      </c>
      <c r="T224" s="18">
        <f ca="1"/>
        <v>46.52</v>
      </c>
      <c r="V224" s="18">
        <f ca="1"/>
        <v>46.52</v>
      </c>
      <c r="Y224" s="18">
        <f ca="1"/>
        <v>46.52</v>
      </c>
      <c r="AA224" s="18">
        <f ca="1"/>
        <v>46.53</v>
      </c>
      <c r="AC224" s="18">
        <f ca="1"/>
        <v>58.51</v>
      </c>
      <c r="AE224" s="7" t="str">
        <f ca="1"/>
        <v>Item_211</v>
      </c>
      <c r="AF224" s="8">
        <f ca="1"/>
        <v>46.52</v>
      </c>
      <c r="AH224" s="18" t="str">
        <f ca="1"/>
        <v>Item_211</v>
      </c>
      <c r="AK224" s="7" t="str">
        <f ca="1"/>
        <v>Item_315</v>
      </c>
      <c r="AL224" s="8">
        <f ca="1"/>
        <v>55.9</v>
      </c>
      <c r="AN224" s="18" t="str">
        <f ca="1"/>
        <v>Item_91</v>
      </c>
    </row>
    <row r="225" spans="3:40" x14ac:dyDescent="0.3">
      <c r="C225" s="18" t="s">
        <v>316</v>
      </c>
      <c r="D225">
        <v>-1.9</v>
      </c>
      <c r="E225">
        <v>4.22</v>
      </c>
      <c r="F225">
        <v>-1.1000000000000001</v>
      </c>
      <c r="G225">
        <v>9.0299999999999994</v>
      </c>
      <c r="H225">
        <v>7.35</v>
      </c>
      <c r="I225">
        <v>5.14</v>
      </c>
      <c r="J225" s="8">
        <v>0.23</v>
      </c>
      <c r="M225" s="18">
        <f ca="1"/>
        <v>71.84</v>
      </c>
      <c r="T225" s="18">
        <f ca="1"/>
        <v>30.5</v>
      </c>
      <c r="V225" s="18">
        <f ca="1"/>
        <v>30.5</v>
      </c>
      <c r="Y225" s="18">
        <f ca="1"/>
        <v>30.5</v>
      </c>
      <c r="AA225" s="18">
        <f ca="1"/>
        <v>30.36</v>
      </c>
      <c r="AC225" s="18">
        <f ca="1"/>
        <v>49</v>
      </c>
      <c r="AE225" s="7" t="str">
        <f ca="1"/>
        <v>Item_212</v>
      </c>
      <c r="AF225" s="8">
        <f ca="1"/>
        <v>30.5</v>
      </c>
      <c r="AH225" s="18" t="str">
        <f ca="1"/>
        <v>Item_212</v>
      </c>
      <c r="AK225" s="7" t="str">
        <f ca="1"/>
        <v>Item_210</v>
      </c>
      <c r="AL225" s="8">
        <f ca="1"/>
        <v>55.89</v>
      </c>
      <c r="AN225" s="18" t="str">
        <f ca="1"/>
        <v>Item_211</v>
      </c>
    </row>
    <row r="226" spans="3:40" x14ac:dyDescent="0.3">
      <c r="C226" s="18" t="s">
        <v>317</v>
      </c>
      <c r="D226">
        <v>0.94</v>
      </c>
      <c r="E226">
        <v>5.25</v>
      </c>
      <c r="F226">
        <v>13.19</v>
      </c>
      <c r="G226">
        <v>2.86</v>
      </c>
      <c r="H226">
        <v>0.93</v>
      </c>
      <c r="I226">
        <v>6.63</v>
      </c>
      <c r="J226" s="8">
        <v>7.38</v>
      </c>
      <c r="M226" s="18">
        <f ca="1"/>
        <v>77.28</v>
      </c>
      <c r="T226" s="18">
        <f ca="1"/>
        <v>86.54</v>
      </c>
      <c r="V226" s="18">
        <f ca="1"/>
        <v>86.54</v>
      </c>
      <c r="Y226" s="18">
        <f ca="1"/>
        <v>86.54</v>
      </c>
      <c r="AA226" s="18">
        <f ca="1"/>
        <v>86.91</v>
      </c>
      <c r="AC226" s="18">
        <f ca="1"/>
        <v>98.25</v>
      </c>
      <c r="AE226" s="7" t="str">
        <f ca="1"/>
        <v>Item_213</v>
      </c>
      <c r="AF226" s="8">
        <f ca="1"/>
        <v>86.54</v>
      </c>
      <c r="AH226" s="18" t="str">
        <f ca="1"/>
        <v>Item_213</v>
      </c>
      <c r="AK226" s="7" t="str">
        <f ca="1"/>
        <v>Item_356</v>
      </c>
      <c r="AL226" s="8">
        <f ca="1"/>
        <v>55.75</v>
      </c>
      <c r="AN226" s="18" t="str">
        <f ca="1"/>
        <v>Item_283</v>
      </c>
    </row>
    <row r="227" spans="3:40" x14ac:dyDescent="0.3">
      <c r="C227" s="18" t="s">
        <v>318</v>
      </c>
      <c r="D227">
        <v>-5.51</v>
      </c>
      <c r="E227">
        <v>4.6100000000000003</v>
      </c>
      <c r="F227">
        <v>11.64</v>
      </c>
      <c r="G227">
        <v>-2.1800000000000002</v>
      </c>
      <c r="H227">
        <v>7.54</v>
      </c>
      <c r="I227">
        <v>10.59</v>
      </c>
      <c r="J227" s="8">
        <v>3.58</v>
      </c>
      <c r="M227" s="18">
        <f ca="1"/>
        <v>-5.41</v>
      </c>
      <c r="T227" s="18">
        <f ca="1"/>
        <v>4.41</v>
      </c>
      <c r="V227" s="18">
        <f ca="1"/>
        <v>4.41</v>
      </c>
      <c r="Y227" s="18">
        <f ca="1"/>
        <v>4.41</v>
      </c>
      <c r="AA227" s="18">
        <f ca="1"/>
        <v>4.04</v>
      </c>
      <c r="AC227" s="18">
        <f ca="1"/>
        <v>9.68</v>
      </c>
      <c r="AE227" s="7" t="str">
        <f ca="1"/>
        <v>Item_214</v>
      </c>
      <c r="AF227" s="8">
        <f ca="1"/>
        <v>4.41</v>
      </c>
      <c r="AH227" s="18" t="str">
        <f ca="1"/>
        <v>Item_214</v>
      </c>
      <c r="AK227" s="7" t="str">
        <f ca="1"/>
        <v>Item_220</v>
      </c>
      <c r="AL227" s="8">
        <f ca="1"/>
        <v>55.74</v>
      </c>
      <c r="AN227" s="18" t="str">
        <f ca="1"/>
        <v>Item_310</v>
      </c>
    </row>
    <row r="228" spans="3:40" x14ac:dyDescent="0.3">
      <c r="C228" s="18" t="s">
        <v>319</v>
      </c>
      <c r="D228">
        <v>-6.07</v>
      </c>
      <c r="E228">
        <v>-1.28</v>
      </c>
      <c r="F228">
        <v>9.41</v>
      </c>
      <c r="G228">
        <v>7.39</v>
      </c>
      <c r="H228">
        <v>4.22</v>
      </c>
      <c r="I228">
        <v>3.51</v>
      </c>
      <c r="J228" s="8">
        <v>-2.5299999999999998</v>
      </c>
      <c r="M228" s="18">
        <f ca="1"/>
        <v>-21.42</v>
      </c>
      <c r="T228" s="18">
        <f ca="1"/>
        <v>-32.270000000000003</v>
      </c>
      <c r="V228" s="18">
        <f ca="1"/>
        <v>-32.270000000000003</v>
      </c>
      <c r="Y228" s="18">
        <f ca="1"/>
        <v>-32.270000000000003</v>
      </c>
      <c r="AA228" s="18">
        <f ca="1"/>
        <v>-32.97</v>
      </c>
      <c r="AC228" s="18">
        <f ca="1"/>
        <v>-17.87</v>
      </c>
      <c r="AE228" s="7" t="str">
        <f ca="1"/>
        <v>Item_215</v>
      </c>
      <c r="AF228" s="8">
        <f ca="1"/>
        <v>-32.270000000000003</v>
      </c>
      <c r="AH228" s="18" t="str">
        <f ca="1"/>
        <v>Item_215</v>
      </c>
      <c r="AK228" s="7" t="str">
        <f ca="1"/>
        <v>Item_360</v>
      </c>
      <c r="AL228" s="8">
        <f ca="1"/>
        <v>55.62</v>
      </c>
      <c r="AN228" s="18" t="str">
        <f ca="1"/>
        <v>Item_174</v>
      </c>
    </row>
    <row r="229" spans="3:40" x14ac:dyDescent="0.3">
      <c r="C229" s="18" t="s">
        <v>320</v>
      </c>
      <c r="D229">
        <v>-5.24</v>
      </c>
      <c r="E229">
        <v>-1.7</v>
      </c>
      <c r="F229">
        <v>-2.25</v>
      </c>
      <c r="G229">
        <v>7.78</v>
      </c>
      <c r="H229">
        <v>4.03</v>
      </c>
      <c r="I229">
        <v>3.14</v>
      </c>
      <c r="J229" s="8">
        <v>3.13</v>
      </c>
      <c r="M229" s="18">
        <f ca="1"/>
        <v>59.97</v>
      </c>
      <c r="T229" s="18">
        <f ca="1"/>
        <v>54.98</v>
      </c>
      <c r="V229" s="18">
        <f ca="1"/>
        <v>54.98</v>
      </c>
      <c r="Y229" s="18">
        <f ca="1"/>
        <v>54.98</v>
      </c>
      <c r="AA229" s="18">
        <f ca="1"/>
        <v>55.07</v>
      </c>
      <c r="AC229" s="18">
        <f ca="1"/>
        <v>56.5</v>
      </c>
      <c r="AE229" s="7" t="str">
        <f ca="1"/>
        <v>Item_216</v>
      </c>
      <c r="AF229" s="8">
        <f ca="1"/>
        <v>54.98</v>
      </c>
      <c r="AH229" s="18" t="str">
        <f ca="1"/>
        <v>Item_216</v>
      </c>
      <c r="AK229" s="7" t="str">
        <f ca="1"/>
        <v>Item_427</v>
      </c>
      <c r="AL229" s="8">
        <f ca="1"/>
        <v>55.51</v>
      </c>
      <c r="AN229" s="18" t="str">
        <f ca="1"/>
        <v>Item_151</v>
      </c>
    </row>
    <row r="230" spans="3:40" x14ac:dyDescent="0.3">
      <c r="C230" s="18" t="s">
        <v>321</v>
      </c>
      <c r="D230">
        <v>-2.81</v>
      </c>
      <c r="E230">
        <v>2.69</v>
      </c>
      <c r="F230">
        <v>5.8</v>
      </c>
      <c r="G230">
        <v>1.98</v>
      </c>
      <c r="H230">
        <v>6.15</v>
      </c>
      <c r="I230">
        <v>10.48</v>
      </c>
      <c r="J230" s="8">
        <v>4.21</v>
      </c>
      <c r="M230" s="18">
        <f ca="1"/>
        <v>32.54</v>
      </c>
      <c r="T230" s="18">
        <f ca="1"/>
        <v>42.72</v>
      </c>
      <c r="V230" s="18">
        <f ca="1"/>
        <v>42.72</v>
      </c>
      <c r="Y230" s="18">
        <f ca="1"/>
        <v>42.72</v>
      </c>
      <c r="AA230" s="18">
        <f ca="1"/>
        <v>42.7</v>
      </c>
      <c r="AC230" s="18">
        <f ca="1"/>
        <v>34.619999999999997</v>
      </c>
      <c r="AE230" s="7" t="str">
        <f ca="1"/>
        <v>Item_217</v>
      </c>
      <c r="AF230" s="8">
        <f ca="1"/>
        <v>42.72</v>
      </c>
      <c r="AH230" s="18" t="str">
        <f ca="1"/>
        <v>Item_217</v>
      </c>
      <c r="AK230" s="7" t="str">
        <f ca="1"/>
        <v>Item_177</v>
      </c>
      <c r="AL230" s="8">
        <f ca="1"/>
        <v>55.43</v>
      </c>
      <c r="AN230" s="18" t="str">
        <f ca="1"/>
        <v>Item_161</v>
      </c>
    </row>
    <row r="231" spans="3:40" x14ac:dyDescent="0.3">
      <c r="C231" s="18" t="s">
        <v>322</v>
      </c>
      <c r="D231">
        <v>-3.21</v>
      </c>
      <c r="E231">
        <v>1.49</v>
      </c>
      <c r="F231">
        <v>10.130000000000001</v>
      </c>
      <c r="G231">
        <v>14.13</v>
      </c>
      <c r="H231">
        <v>4.66</v>
      </c>
      <c r="I231">
        <v>5.63</v>
      </c>
      <c r="J231" s="8">
        <v>-4.6500000000000004</v>
      </c>
      <c r="M231" s="18">
        <f ca="1"/>
        <v>31.49</v>
      </c>
      <c r="T231" s="18">
        <f ca="1"/>
        <v>46.34</v>
      </c>
      <c r="V231" s="18">
        <f ca="1"/>
        <v>46.34</v>
      </c>
      <c r="Y231" s="18">
        <f ca="1"/>
        <v>46.34</v>
      </c>
      <c r="AA231" s="18">
        <f ca="1"/>
        <v>46.35</v>
      </c>
      <c r="AC231" s="18">
        <f ca="1"/>
        <v>40.94</v>
      </c>
      <c r="AE231" s="7" t="str">
        <f ca="1"/>
        <v>Item_218</v>
      </c>
      <c r="AF231" s="8">
        <f ca="1"/>
        <v>46.34</v>
      </c>
      <c r="AH231" s="18" t="str">
        <f ca="1"/>
        <v>Item_218</v>
      </c>
      <c r="AK231" s="7" t="str">
        <f ca="1"/>
        <v>Item_447</v>
      </c>
      <c r="AL231" s="8">
        <f ca="1"/>
        <v>55.35</v>
      </c>
      <c r="AN231" s="18" t="str">
        <f ca="1"/>
        <v>Item_2</v>
      </c>
    </row>
    <row r="232" spans="3:40" x14ac:dyDescent="0.3">
      <c r="C232" s="18" t="s">
        <v>323</v>
      </c>
      <c r="D232">
        <v>-2</v>
      </c>
      <c r="E232">
        <v>5.81</v>
      </c>
      <c r="F232">
        <v>10.72</v>
      </c>
      <c r="G232">
        <v>1.88</v>
      </c>
      <c r="H232">
        <v>3.28</v>
      </c>
      <c r="I232">
        <v>5.0599999999999996</v>
      </c>
      <c r="J232" s="8">
        <v>-5.04</v>
      </c>
      <c r="M232" s="18">
        <f ca="1"/>
        <v>-36.880000000000003</v>
      </c>
      <c r="T232" s="18">
        <f ca="1"/>
        <v>-13.6</v>
      </c>
      <c r="V232" s="18">
        <f ca="1"/>
        <v>-13.6</v>
      </c>
      <c r="Y232" s="18">
        <f ca="1"/>
        <v>-13.6</v>
      </c>
      <c r="AA232" s="18">
        <f ca="1"/>
        <v>-14.13</v>
      </c>
      <c r="AC232" s="18">
        <f ca="1"/>
        <v>-13.41</v>
      </c>
      <c r="AE232" s="7" t="str">
        <f ca="1"/>
        <v>Item_219</v>
      </c>
      <c r="AF232" s="8">
        <f ca="1"/>
        <v>-13.6</v>
      </c>
      <c r="AH232" s="18" t="str">
        <f ca="1"/>
        <v>Item_219</v>
      </c>
      <c r="AK232" s="7" t="str">
        <f ca="1"/>
        <v>Item_63</v>
      </c>
      <c r="AL232" s="8">
        <f ca="1"/>
        <v>55.28</v>
      </c>
      <c r="AN232" s="18" t="str">
        <f ca="1"/>
        <v>Item_381</v>
      </c>
    </row>
    <row r="233" spans="3:40" x14ac:dyDescent="0.3">
      <c r="C233" s="18" t="s">
        <v>324</v>
      </c>
      <c r="D233">
        <v>-11.32</v>
      </c>
      <c r="E233">
        <v>1.9</v>
      </c>
      <c r="F233">
        <v>4.0199999999999996</v>
      </c>
      <c r="G233">
        <v>-9.01</v>
      </c>
      <c r="H233">
        <v>2.89</v>
      </c>
      <c r="I233">
        <v>6.04</v>
      </c>
      <c r="J233" s="8">
        <v>-1.82</v>
      </c>
      <c r="M233" s="18">
        <f ca="1"/>
        <v>81.7</v>
      </c>
      <c r="T233" s="18">
        <f ca="1"/>
        <v>55.74</v>
      </c>
      <c r="V233" s="18">
        <f ca="1"/>
        <v>55.74</v>
      </c>
      <c r="Y233" s="18">
        <f ca="1"/>
        <v>55.74</v>
      </c>
      <c r="AA233" s="18">
        <f ca="1"/>
        <v>55.83</v>
      </c>
      <c r="AC233" s="18">
        <f ca="1"/>
        <v>52.2</v>
      </c>
      <c r="AE233" s="7" t="str">
        <f ca="1"/>
        <v>Item_220</v>
      </c>
      <c r="AF233" s="8">
        <f ca="1"/>
        <v>55.74</v>
      </c>
      <c r="AH233" s="18" t="str">
        <f ca="1"/>
        <v>Item_220</v>
      </c>
      <c r="AK233" s="7" t="str">
        <f ca="1"/>
        <v>Item_321</v>
      </c>
      <c r="AL233" s="8">
        <f ca="1"/>
        <v>55.07</v>
      </c>
      <c r="AN233" s="18" t="str">
        <f ca="1"/>
        <v>Item_303</v>
      </c>
    </row>
    <row r="234" spans="3:40" x14ac:dyDescent="0.3">
      <c r="C234" s="18" t="s">
        <v>325</v>
      </c>
      <c r="D234">
        <v>0.3</v>
      </c>
      <c r="E234">
        <v>4.03</v>
      </c>
      <c r="F234">
        <v>12.82</v>
      </c>
      <c r="G234">
        <v>2.13</v>
      </c>
      <c r="H234">
        <v>3.77</v>
      </c>
      <c r="I234">
        <v>8.93</v>
      </c>
      <c r="J234" s="8">
        <v>6.37</v>
      </c>
      <c r="M234" s="18">
        <f ca="1"/>
        <v>21.23</v>
      </c>
      <c r="T234" s="18">
        <f ca="1"/>
        <v>11.97</v>
      </c>
      <c r="V234" s="18">
        <f ca="1"/>
        <v>11.97</v>
      </c>
      <c r="Y234" s="18">
        <f ca="1"/>
        <v>11.97</v>
      </c>
      <c r="AA234" s="18">
        <f ca="1"/>
        <v>11.66</v>
      </c>
      <c r="AC234" s="18">
        <f ca="1"/>
        <v>18.329999999999998</v>
      </c>
      <c r="AE234" s="7" t="str">
        <f ca="1"/>
        <v>Item_221</v>
      </c>
      <c r="AF234" s="8">
        <f ca="1"/>
        <v>11.97</v>
      </c>
      <c r="AH234" s="18" t="str">
        <f ca="1"/>
        <v>Item_221</v>
      </c>
      <c r="AK234" s="7" t="str">
        <f ca="1"/>
        <v>Item_138</v>
      </c>
      <c r="AL234" s="8">
        <f ca="1"/>
        <v>55.06</v>
      </c>
      <c r="AN234" s="18" t="str">
        <f ca="1"/>
        <v>Item_411</v>
      </c>
    </row>
    <row r="235" spans="3:40" x14ac:dyDescent="0.3">
      <c r="C235" s="18" t="s">
        <v>326</v>
      </c>
      <c r="D235">
        <v>-9.41</v>
      </c>
      <c r="E235">
        <v>2.2599999999999998</v>
      </c>
      <c r="F235">
        <v>14.53</v>
      </c>
      <c r="G235">
        <v>-0.23</v>
      </c>
      <c r="H235">
        <v>1.41</v>
      </c>
      <c r="I235">
        <v>7.47</v>
      </c>
      <c r="J235" s="8">
        <v>3.17</v>
      </c>
      <c r="M235" s="18">
        <f ca="1"/>
        <v>41.86</v>
      </c>
      <c r="T235" s="18">
        <f ca="1"/>
        <v>73.38</v>
      </c>
      <c r="V235" s="18">
        <f ca="1"/>
        <v>73.38</v>
      </c>
      <c r="Y235" s="18">
        <f ca="1"/>
        <v>73.38</v>
      </c>
      <c r="AA235" s="18">
        <f ca="1"/>
        <v>73.63</v>
      </c>
      <c r="AC235" s="18">
        <f ca="1"/>
        <v>84.24</v>
      </c>
      <c r="AE235" s="7" t="str">
        <f ca="1"/>
        <v>Item_222</v>
      </c>
      <c r="AF235" s="8">
        <f ca="1"/>
        <v>73.38</v>
      </c>
      <c r="AH235" s="18" t="str">
        <f ca="1"/>
        <v>Item_222</v>
      </c>
      <c r="AK235" s="7" t="str">
        <f ca="1"/>
        <v>Item_216</v>
      </c>
      <c r="AL235" s="8">
        <f ca="1"/>
        <v>54.98</v>
      </c>
      <c r="AN235" s="18" t="str">
        <f ca="1"/>
        <v>Item_179</v>
      </c>
    </row>
    <row r="236" spans="3:40" x14ac:dyDescent="0.3">
      <c r="C236" s="18" t="s">
        <v>327</v>
      </c>
      <c r="D236">
        <v>-10.97</v>
      </c>
      <c r="E236">
        <v>5.25</v>
      </c>
      <c r="F236">
        <v>7.31</v>
      </c>
      <c r="G236">
        <v>7.72</v>
      </c>
      <c r="H236">
        <v>8.0299999999999994</v>
      </c>
      <c r="I236">
        <v>6.65</v>
      </c>
      <c r="J236" s="8">
        <v>-2.31</v>
      </c>
      <c r="M236" s="18">
        <f ca="1"/>
        <v>51.75</v>
      </c>
      <c r="T236" s="18">
        <f ca="1"/>
        <v>39.15</v>
      </c>
      <c r="V236" s="18">
        <f ca="1"/>
        <v>39.15</v>
      </c>
      <c r="Y236" s="18">
        <f ca="1"/>
        <v>39.15</v>
      </c>
      <c r="AA236" s="18">
        <f ca="1"/>
        <v>39.090000000000003</v>
      </c>
      <c r="AC236" s="18">
        <f ca="1"/>
        <v>35.799999999999997</v>
      </c>
      <c r="AE236" s="7" t="str">
        <f ca="1"/>
        <v>Item_223</v>
      </c>
      <c r="AF236" s="8">
        <f ca="1"/>
        <v>39.15</v>
      </c>
      <c r="AH236" s="18" t="str">
        <f ca="1"/>
        <v>Item_223</v>
      </c>
      <c r="AK236" s="7" t="str">
        <f ca="1"/>
        <v>Item_451</v>
      </c>
      <c r="AL236" s="8">
        <f ca="1"/>
        <v>54.88</v>
      </c>
      <c r="AN236" s="18" t="str">
        <f ca="1"/>
        <v>Item_417</v>
      </c>
    </row>
    <row r="237" spans="3:40" x14ac:dyDescent="0.3">
      <c r="C237" s="18" t="s">
        <v>328</v>
      </c>
      <c r="D237">
        <v>-3.94</v>
      </c>
      <c r="E237">
        <v>6.2</v>
      </c>
      <c r="F237">
        <v>14.02</v>
      </c>
      <c r="G237">
        <v>-3.15</v>
      </c>
      <c r="H237">
        <v>4.4800000000000004</v>
      </c>
      <c r="I237">
        <v>1.01</v>
      </c>
      <c r="J237" s="8">
        <v>6.19</v>
      </c>
      <c r="M237" s="18">
        <f ca="1"/>
        <v>88.9</v>
      </c>
      <c r="T237" s="18">
        <f ca="1"/>
        <v>114.34</v>
      </c>
      <c r="V237" s="18">
        <f ca="1"/>
        <v>114.34</v>
      </c>
      <c r="Y237" s="18">
        <f ca="1"/>
        <v>114.34</v>
      </c>
      <c r="AA237" s="18">
        <f ca="1"/>
        <v>114.96</v>
      </c>
      <c r="AC237" s="18">
        <f ca="1"/>
        <v>98.67</v>
      </c>
      <c r="AE237" s="7" t="str">
        <f ca="1"/>
        <v>Item_224</v>
      </c>
      <c r="AF237" s="8">
        <f ca="1"/>
        <v>114.34</v>
      </c>
      <c r="AH237" s="18" t="str">
        <f ca="1"/>
        <v>Item_224</v>
      </c>
      <c r="AK237" s="7" t="str">
        <f ca="1"/>
        <v>Item_299</v>
      </c>
      <c r="AL237" s="8">
        <f ca="1"/>
        <v>54.72</v>
      </c>
      <c r="AN237" s="18" t="str">
        <f ca="1"/>
        <v>Item_391</v>
      </c>
    </row>
    <row r="238" spans="3:40" x14ac:dyDescent="0.3">
      <c r="C238" s="18" t="s">
        <v>329</v>
      </c>
      <c r="D238">
        <v>3.59</v>
      </c>
      <c r="E238">
        <v>7.04</v>
      </c>
      <c r="F238">
        <v>9.6199999999999992</v>
      </c>
      <c r="G238">
        <v>-6.91</v>
      </c>
      <c r="H238">
        <v>9.77</v>
      </c>
      <c r="I238">
        <v>7.31</v>
      </c>
      <c r="J238" s="8">
        <v>-1.17</v>
      </c>
      <c r="M238" s="18">
        <f ca="1"/>
        <v>34.32</v>
      </c>
      <c r="T238" s="18">
        <f ca="1"/>
        <v>52.59</v>
      </c>
      <c r="V238" s="18">
        <f ca="1"/>
        <v>52.59</v>
      </c>
      <c r="Y238" s="18">
        <f ca="1"/>
        <v>52.59</v>
      </c>
      <c r="AA238" s="18">
        <f ca="1"/>
        <v>52.66</v>
      </c>
      <c r="AC238" s="18">
        <f ca="1"/>
        <v>44.29</v>
      </c>
      <c r="AE238" s="7" t="str">
        <f ca="1"/>
        <v>Item_225</v>
      </c>
      <c r="AF238" s="8">
        <f ca="1"/>
        <v>52.59</v>
      </c>
      <c r="AH238" s="18" t="str">
        <f ca="1"/>
        <v>Item_225</v>
      </c>
      <c r="AK238" s="7" t="str">
        <f ca="1"/>
        <v>Item_480</v>
      </c>
      <c r="AL238" s="8">
        <f ca="1"/>
        <v>54.6</v>
      </c>
      <c r="AN238" s="18" t="str">
        <f ca="1"/>
        <v>Item_347</v>
      </c>
    </row>
    <row r="239" spans="3:40" x14ac:dyDescent="0.3">
      <c r="C239" s="18" t="s">
        <v>330</v>
      </c>
      <c r="D239">
        <v>-2.57</v>
      </c>
      <c r="E239">
        <v>0.92</v>
      </c>
      <c r="F239">
        <v>4.97</v>
      </c>
      <c r="G239">
        <v>17.64</v>
      </c>
      <c r="H239">
        <v>7.22</v>
      </c>
      <c r="I239">
        <v>5.45</v>
      </c>
      <c r="J239" s="8">
        <v>-5.17</v>
      </c>
      <c r="M239" s="18">
        <f ca="1"/>
        <v>-4.7699999999999996</v>
      </c>
      <c r="T239" s="18">
        <f ca="1"/>
        <v>-26.81</v>
      </c>
      <c r="V239" s="18">
        <f ca="1"/>
        <v>-26.81</v>
      </c>
      <c r="Y239" s="18">
        <f ca="1"/>
        <v>-26.81</v>
      </c>
      <c r="AA239" s="18">
        <f ca="1"/>
        <v>-27.46</v>
      </c>
      <c r="AC239" s="18">
        <f ca="1"/>
        <v>-11.99</v>
      </c>
      <c r="AE239" s="7" t="str">
        <f ca="1"/>
        <v>Item_226</v>
      </c>
      <c r="AF239" s="8">
        <f ca="1"/>
        <v>-26.81</v>
      </c>
      <c r="AH239" s="18" t="str">
        <f ca="1"/>
        <v>Item_226</v>
      </c>
      <c r="AK239" s="7" t="str">
        <f ca="1"/>
        <v>Item_104</v>
      </c>
      <c r="AL239" s="8">
        <f ca="1"/>
        <v>54.35</v>
      </c>
      <c r="AN239" s="18" t="str">
        <f ca="1"/>
        <v>Item_158</v>
      </c>
    </row>
    <row r="240" spans="3:40" x14ac:dyDescent="0.3">
      <c r="C240" s="18" t="s">
        <v>331</v>
      </c>
      <c r="D240">
        <v>-7.09</v>
      </c>
      <c r="E240">
        <v>-2.08</v>
      </c>
      <c r="F240">
        <v>6.68</v>
      </c>
      <c r="G240">
        <v>1.39</v>
      </c>
      <c r="H240">
        <v>1.99</v>
      </c>
      <c r="I240">
        <v>6.61</v>
      </c>
      <c r="J240" s="8">
        <v>6.15</v>
      </c>
      <c r="M240" s="18">
        <f ca="1"/>
        <v>32.11</v>
      </c>
      <c r="T240" s="18">
        <f ca="1"/>
        <v>36.380000000000003</v>
      </c>
      <c r="V240" s="18">
        <f ca="1"/>
        <v>36.380000000000003</v>
      </c>
      <c r="Y240" s="18">
        <f ca="1"/>
        <v>36.380000000000003</v>
      </c>
      <c r="AA240" s="18">
        <f ca="1"/>
        <v>36.299999999999997</v>
      </c>
      <c r="AC240" s="18">
        <f ca="1"/>
        <v>29.79</v>
      </c>
      <c r="AE240" s="7" t="str">
        <f ca="1"/>
        <v>Item_227</v>
      </c>
      <c r="AF240" s="8">
        <f ca="1"/>
        <v>36.380000000000003</v>
      </c>
      <c r="AH240" s="18" t="str">
        <f ca="1"/>
        <v>Item_227</v>
      </c>
      <c r="AK240" s="7" t="str">
        <f ca="1"/>
        <v>Item_385</v>
      </c>
      <c r="AL240" s="8">
        <f ca="1"/>
        <v>54.17</v>
      </c>
      <c r="AN240" s="18" t="str">
        <f ca="1"/>
        <v>Item_203</v>
      </c>
    </row>
    <row r="241" spans="3:40" x14ac:dyDescent="0.3">
      <c r="C241" s="18" t="s">
        <v>332</v>
      </c>
      <c r="D241">
        <v>-9.0399999999999991</v>
      </c>
      <c r="E241">
        <v>2.76</v>
      </c>
      <c r="F241">
        <v>4.78</v>
      </c>
      <c r="G241">
        <v>16.36</v>
      </c>
      <c r="H241">
        <v>5.87</v>
      </c>
      <c r="I241">
        <v>5.28</v>
      </c>
      <c r="J241" s="8">
        <v>0.48</v>
      </c>
      <c r="M241" s="18">
        <f ca="1"/>
        <v>74.05</v>
      </c>
      <c r="T241" s="18">
        <f ca="1"/>
        <v>102.5</v>
      </c>
      <c r="V241" s="18">
        <f ca="1"/>
        <v>102.5</v>
      </c>
      <c r="Y241" s="18">
        <f ca="1"/>
        <v>102.5</v>
      </c>
      <c r="AA241" s="18">
        <f ca="1"/>
        <v>103.02</v>
      </c>
      <c r="AC241" s="18">
        <f ca="1"/>
        <v>108.9</v>
      </c>
      <c r="AE241" s="7" t="str">
        <f ca="1"/>
        <v>Item_228</v>
      </c>
      <c r="AF241" s="8">
        <f ca="1"/>
        <v>102.5</v>
      </c>
      <c r="AH241" s="18" t="str">
        <f ca="1"/>
        <v>Item_228</v>
      </c>
      <c r="AK241" s="7" t="str">
        <f ca="1"/>
        <v>Item_187</v>
      </c>
      <c r="AL241" s="8">
        <f ca="1"/>
        <v>54.14</v>
      </c>
      <c r="AN241" s="18" t="str">
        <f ca="1"/>
        <v>Item_266</v>
      </c>
    </row>
    <row r="242" spans="3:40" x14ac:dyDescent="0.3">
      <c r="C242" s="18" t="s">
        <v>333</v>
      </c>
      <c r="D242">
        <v>-6.39</v>
      </c>
      <c r="E242">
        <v>3.98</v>
      </c>
      <c r="F242">
        <v>13.87</v>
      </c>
      <c r="G242">
        <v>4.47</v>
      </c>
      <c r="H242">
        <v>7.95</v>
      </c>
      <c r="I242">
        <v>11.23</v>
      </c>
      <c r="J242" s="8">
        <v>-2.82</v>
      </c>
      <c r="M242" s="18">
        <f ca="1"/>
        <v>80.239999999999995</v>
      </c>
      <c r="T242" s="18">
        <f ca="1"/>
        <v>79.2</v>
      </c>
      <c r="V242" s="18">
        <f ca="1"/>
        <v>79.2</v>
      </c>
      <c r="Y242" s="18">
        <f ca="1"/>
        <v>79.2</v>
      </c>
      <c r="AA242" s="18">
        <f ca="1"/>
        <v>79.510000000000005</v>
      </c>
      <c r="AC242" s="18">
        <f ca="1"/>
        <v>84.31</v>
      </c>
      <c r="AE242" s="7" t="str">
        <f ca="1"/>
        <v>Item_229</v>
      </c>
      <c r="AF242" s="8">
        <f ca="1"/>
        <v>79.2</v>
      </c>
      <c r="AH242" s="18" t="str">
        <f ca="1"/>
        <v>Item_229</v>
      </c>
      <c r="AK242" s="7" t="str">
        <f ca="1"/>
        <v>Item_281</v>
      </c>
      <c r="AL242" s="8">
        <f ca="1"/>
        <v>54.01</v>
      </c>
      <c r="AN242" s="18" t="str">
        <f ca="1"/>
        <v>Item_241</v>
      </c>
    </row>
    <row r="243" spans="3:40" x14ac:dyDescent="0.3">
      <c r="C243" s="18" t="s">
        <v>334</v>
      </c>
      <c r="D243">
        <v>-1.25</v>
      </c>
      <c r="E243">
        <v>4.05</v>
      </c>
      <c r="F243">
        <v>8.57</v>
      </c>
      <c r="G243">
        <v>17.39</v>
      </c>
      <c r="H243">
        <v>6.4</v>
      </c>
      <c r="I243">
        <v>8.06</v>
      </c>
      <c r="J243" s="8">
        <v>-0.75</v>
      </c>
      <c r="M243" s="18">
        <f ca="1"/>
        <v>7.97</v>
      </c>
      <c r="T243" s="18">
        <f ca="1"/>
        <v>-13.38</v>
      </c>
      <c r="V243" s="18">
        <f ca="1"/>
        <v>-13.38</v>
      </c>
      <c r="Y243" s="18">
        <f ca="1"/>
        <v>-13.38</v>
      </c>
      <c r="AA243" s="18">
        <f ca="1"/>
        <v>-13.91</v>
      </c>
      <c r="AC243" s="18">
        <f ca="1"/>
        <v>-11.82</v>
      </c>
      <c r="AE243" s="7" t="str">
        <f ca="1"/>
        <v>Item_230</v>
      </c>
      <c r="AF243" s="8">
        <f ca="1"/>
        <v>-13.38</v>
      </c>
      <c r="AH243" s="18" t="str">
        <f ca="1"/>
        <v>Item_230</v>
      </c>
      <c r="AK243" s="7" t="str">
        <f ca="1"/>
        <v>Item_255</v>
      </c>
      <c r="AL243" s="8">
        <f ca="1"/>
        <v>53.93</v>
      </c>
      <c r="AN243" s="18" t="str">
        <f ca="1"/>
        <v>Item_134</v>
      </c>
    </row>
    <row r="244" spans="3:40" x14ac:dyDescent="0.3">
      <c r="C244" s="18" t="s">
        <v>335</v>
      </c>
      <c r="D244">
        <v>1.94</v>
      </c>
      <c r="E244">
        <v>0.01</v>
      </c>
      <c r="F244">
        <v>0.42</v>
      </c>
      <c r="G244">
        <v>6.4</v>
      </c>
      <c r="H244">
        <v>3.71</v>
      </c>
      <c r="I244">
        <v>2.46</v>
      </c>
      <c r="J244" s="8">
        <v>3.3</v>
      </c>
      <c r="M244" s="18">
        <f ca="1"/>
        <v>90.06</v>
      </c>
      <c r="T244" s="18">
        <f ca="1"/>
        <v>76.510000000000005</v>
      </c>
      <c r="V244" s="18">
        <f ca="1"/>
        <v>76.510000000000005</v>
      </c>
      <c r="Y244" s="18">
        <f ca="1"/>
        <v>76.510000000000005</v>
      </c>
      <c r="AA244" s="18">
        <f ca="1"/>
        <v>76.790000000000006</v>
      </c>
      <c r="AC244" s="18">
        <f ca="1"/>
        <v>79.28</v>
      </c>
      <c r="AE244" s="7" t="str">
        <f ca="1"/>
        <v>Item_231</v>
      </c>
      <c r="AF244" s="8">
        <f ca="1"/>
        <v>76.510000000000005</v>
      </c>
      <c r="AH244" s="18" t="str">
        <f ca="1"/>
        <v>Item_231</v>
      </c>
      <c r="AK244" s="7" t="str">
        <f ca="1"/>
        <v>Item_311</v>
      </c>
      <c r="AL244" s="8">
        <f ca="1"/>
        <v>53.88</v>
      </c>
      <c r="AN244" s="18" t="str">
        <f ca="1"/>
        <v>Item_314</v>
      </c>
    </row>
    <row r="245" spans="3:40" x14ac:dyDescent="0.3">
      <c r="C245" s="18" t="s">
        <v>336</v>
      </c>
      <c r="D245">
        <v>1.43</v>
      </c>
      <c r="E245">
        <v>5.82</v>
      </c>
      <c r="F245">
        <v>5.73</v>
      </c>
      <c r="G245">
        <v>0.12</v>
      </c>
      <c r="H245">
        <v>7.04</v>
      </c>
      <c r="I245">
        <v>8.8699999999999992</v>
      </c>
      <c r="J245" s="8">
        <v>6.59</v>
      </c>
      <c r="M245" s="18">
        <f ca="1"/>
        <v>20.84</v>
      </c>
      <c r="T245" s="18">
        <f ca="1"/>
        <v>13.98</v>
      </c>
      <c r="V245" s="18">
        <f ca="1"/>
        <v>13.98</v>
      </c>
      <c r="Y245" s="18">
        <f ca="1"/>
        <v>13.98</v>
      </c>
      <c r="AA245" s="18">
        <f ca="1"/>
        <v>13.7</v>
      </c>
      <c r="AC245" s="18">
        <f ca="1"/>
        <v>19.91</v>
      </c>
      <c r="AE245" s="7" t="str">
        <f ca="1"/>
        <v>Item_232</v>
      </c>
      <c r="AF245" s="8">
        <f ca="1"/>
        <v>13.98</v>
      </c>
      <c r="AH245" s="18" t="str">
        <f ca="1"/>
        <v>Item_232</v>
      </c>
      <c r="AK245" s="7" t="str">
        <f ca="1"/>
        <v>Item_102</v>
      </c>
      <c r="AL245" s="8">
        <f ca="1"/>
        <v>53.58</v>
      </c>
      <c r="AN245" s="18" t="str">
        <f ca="1"/>
        <v>Item_166</v>
      </c>
    </row>
    <row r="246" spans="3:40" x14ac:dyDescent="0.3">
      <c r="C246" s="18" t="s">
        <v>337</v>
      </c>
      <c r="D246">
        <v>-7.48</v>
      </c>
      <c r="E246">
        <v>2.46</v>
      </c>
      <c r="F246">
        <v>1.98</v>
      </c>
      <c r="G246">
        <v>5.86</v>
      </c>
      <c r="H246">
        <v>6.76</v>
      </c>
      <c r="I246">
        <v>1.88</v>
      </c>
      <c r="J246" s="8">
        <v>6.47</v>
      </c>
      <c r="M246" s="18">
        <f ca="1"/>
        <v>43.14</v>
      </c>
      <c r="T246" s="18">
        <f ca="1"/>
        <v>58.05</v>
      </c>
      <c r="V246" s="18">
        <f ca="1"/>
        <v>58.05</v>
      </c>
      <c r="Y246" s="18">
        <f ca="1"/>
        <v>58.05</v>
      </c>
      <c r="AA246" s="18">
        <f ca="1"/>
        <v>58.17</v>
      </c>
      <c r="AC246" s="18">
        <f ca="1"/>
        <v>75.39</v>
      </c>
      <c r="AE246" s="7" t="str">
        <f ca="1"/>
        <v>Item_233</v>
      </c>
      <c r="AF246" s="8">
        <f ca="1"/>
        <v>58.05</v>
      </c>
      <c r="AH246" s="18" t="str">
        <f ca="1"/>
        <v>Item_233</v>
      </c>
      <c r="AK246" s="7" t="str">
        <f ca="1"/>
        <v>Item_269</v>
      </c>
      <c r="AL246" s="8">
        <f ca="1"/>
        <v>53.42</v>
      </c>
      <c r="AN246" s="18" t="str">
        <f ca="1"/>
        <v>Item_436</v>
      </c>
    </row>
    <row r="247" spans="3:40" x14ac:dyDescent="0.3">
      <c r="C247" s="18" t="s">
        <v>338</v>
      </c>
      <c r="D247">
        <v>-8.77</v>
      </c>
      <c r="E247">
        <v>4.3</v>
      </c>
      <c r="F247">
        <v>10.92</v>
      </c>
      <c r="G247">
        <v>10.51</v>
      </c>
      <c r="H247">
        <v>7.09</v>
      </c>
      <c r="I247">
        <v>2.68</v>
      </c>
      <c r="J247" s="8">
        <v>-0.15</v>
      </c>
      <c r="M247" s="18">
        <f ca="1"/>
        <v>31.62</v>
      </c>
      <c r="T247" s="18">
        <f ca="1"/>
        <v>52.17</v>
      </c>
      <c r="V247" s="18">
        <f ca="1"/>
        <v>52.17</v>
      </c>
      <c r="Y247" s="18">
        <f ca="1"/>
        <v>52.17</v>
      </c>
      <c r="AA247" s="18">
        <f ca="1"/>
        <v>52.23</v>
      </c>
      <c r="AC247" s="18">
        <f ca="1"/>
        <v>56.75</v>
      </c>
      <c r="AE247" s="7" t="str">
        <f ca="1"/>
        <v>Item_234</v>
      </c>
      <c r="AF247" s="8">
        <f ca="1"/>
        <v>52.17</v>
      </c>
      <c r="AH247" s="18" t="str">
        <f ca="1"/>
        <v>Item_234</v>
      </c>
      <c r="AK247" s="7" t="str">
        <f ca="1"/>
        <v>Item_434</v>
      </c>
      <c r="AL247" s="8">
        <f ca="1"/>
        <v>53.31</v>
      </c>
      <c r="AN247" s="18" t="str">
        <f ca="1"/>
        <v>Item_22</v>
      </c>
    </row>
    <row r="248" spans="3:40" x14ac:dyDescent="0.3">
      <c r="C248" s="18" t="s">
        <v>339</v>
      </c>
      <c r="D248">
        <v>-7.18</v>
      </c>
      <c r="E248">
        <v>2.56</v>
      </c>
      <c r="F248">
        <v>1.78</v>
      </c>
      <c r="G248">
        <v>3.77</v>
      </c>
      <c r="H248">
        <v>7.43</v>
      </c>
      <c r="I248">
        <v>9.8800000000000008</v>
      </c>
      <c r="J248" s="8">
        <v>-0.43</v>
      </c>
      <c r="M248" s="18">
        <f ca="1"/>
        <v>76.81</v>
      </c>
      <c r="T248" s="18">
        <f ca="1"/>
        <v>79.58</v>
      </c>
      <c r="V248" s="18">
        <f ca="1"/>
        <v>79.58</v>
      </c>
      <c r="Y248" s="18">
        <f ca="1"/>
        <v>79.58</v>
      </c>
      <c r="AA248" s="18">
        <f ca="1"/>
        <v>79.88</v>
      </c>
      <c r="AC248" s="18">
        <f ca="1"/>
        <v>90.52</v>
      </c>
      <c r="AE248" s="7" t="str">
        <f ca="1"/>
        <v>Item_235</v>
      </c>
      <c r="AF248" s="8">
        <f ca="1"/>
        <v>79.58</v>
      </c>
      <c r="AH248" s="18" t="str">
        <f ca="1"/>
        <v>Item_235</v>
      </c>
      <c r="AK248" s="7" t="str">
        <f ca="1"/>
        <v>Item_306</v>
      </c>
      <c r="AL248" s="8">
        <f ca="1"/>
        <v>53.18</v>
      </c>
      <c r="AN248" s="18" t="str">
        <f ca="1"/>
        <v>Item_327</v>
      </c>
    </row>
    <row r="249" spans="3:40" x14ac:dyDescent="0.3">
      <c r="C249" s="18" t="s">
        <v>340</v>
      </c>
      <c r="D249">
        <v>-0.99</v>
      </c>
      <c r="E249">
        <v>4.68</v>
      </c>
      <c r="F249">
        <v>10.76</v>
      </c>
      <c r="G249">
        <v>4.5599999999999996</v>
      </c>
      <c r="H249">
        <v>6.99</v>
      </c>
      <c r="I249">
        <v>7.14</v>
      </c>
      <c r="J249" s="8">
        <v>1.54</v>
      </c>
      <c r="M249" s="18">
        <f ca="1"/>
        <v>19.670000000000002</v>
      </c>
      <c r="T249" s="18">
        <f ca="1"/>
        <v>4.08</v>
      </c>
      <c r="V249" s="18">
        <f ca="1"/>
        <v>4.08</v>
      </c>
      <c r="Y249" s="18">
        <f ca="1"/>
        <v>4.08</v>
      </c>
      <c r="AA249" s="18">
        <f ca="1"/>
        <v>3.71</v>
      </c>
      <c r="AC249" s="18">
        <f ca="1"/>
        <v>-1.87</v>
      </c>
      <c r="AE249" s="7" t="str">
        <f ca="1"/>
        <v>Item_236</v>
      </c>
      <c r="AF249" s="8">
        <f ca="1"/>
        <v>4.08</v>
      </c>
      <c r="AH249" s="18" t="str">
        <f ca="1"/>
        <v>Item_236</v>
      </c>
      <c r="AK249" s="7" t="str">
        <f ca="1"/>
        <v>Item_332</v>
      </c>
      <c r="AL249" s="8">
        <f ca="1"/>
        <v>52.95</v>
      </c>
      <c r="AN249" s="18" t="str">
        <f ca="1"/>
        <v>Item_253</v>
      </c>
    </row>
    <row r="250" spans="3:40" x14ac:dyDescent="0.3">
      <c r="C250" s="18" t="s">
        <v>341</v>
      </c>
      <c r="D250">
        <v>-5.57</v>
      </c>
      <c r="E250">
        <v>0</v>
      </c>
      <c r="F250">
        <v>1.35</v>
      </c>
      <c r="G250">
        <v>7.1</v>
      </c>
      <c r="H250">
        <v>4.68</v>
      </c>
      <c r="I250">
        <v>7.31</v>
      </c>
      <c r="J250" s="8">
        <v>5.58</v>
      </c>
      <c r="M250" s="18">
        <f ca="1"/>
        <v>14.98</v>
      </c>
      <c r="T250" s="18">
        <f ca="1"/>
        <v>40.29</v>
      </c>
      <c r="V250" s="18">
        <f ca="1"/>
        <v>40.29</v>
      </c>
      <c r="Y250" s="18">
        <f ca="1"/>
        <v>40.29</v>
      </c>
      <c r="AA250" s="18">
        <f ca="1"/>
        <v>40.24</v>
      </c>
      <c r="AC250" s="18">
        <f ca="1"/>
        <v>39.979999999999997</v>
      </c>
      <c r="AE250" s="7" t="str">
        <f ca="1"/>
        <v>Item_237</v>
      </c>
      <c r="AF250" s="8">
        <f ca="1"/>
        <v>40.29</v>
      </c>
      <c r="AH250" s="18" t="str">
        <f ca="1"/>
        <v>Item_237</v>
      </c>
      <c r="AK250" s="7" t="str">
        <f ca="1"/>
        <v>Item_114</v>
      </c>
      <c r="AL250" s="8">
        <f ca="1"/>
        <v>52.94</v>
      </c>
      <c r="AN250" s="18" t="str">
        <f ca="1"/>
        <v>Item_335</v>
      </c>
    </row>
    <row r="251" spans="3:40" x14ac:dyDescent="0.3">
      <c r="C251" s="18" t="s">
        <v>342</v>
      </c>
      <c r="D251">
        <v>-7.78</v>
      </c>
      <c r="E251">
        <v>2.0699999999999998</v>
      </c>
      <c r="F251">
        <v>9.57</v>
      </c>
      <c r="G251">
        <v>-5.17</v>
      </c>
      <c r="H251">
        <v>5.18</v>
      </c>
      <c r="I251">
        <v>9.15</v>
      </c>
      <c r="J251" s="8">
        <v>-2.27</v>
      </c>
      <c r="M251" s="18">
        <f ca="1"/>
        <v>-3.12</v>
      </c>
      <c r="T251" s="18">
        <f ca="1"/>
        <v>-27.22</v>
      </c>
      <c r="V251" s="18">
        <f ca="1"/>
        <v>-27.22</v>
      </c>
      <c r="Y251" s="18">
        <f ca="1"/>
        <v>-27.22</v>
      </c>
      <c r="AA251" s="18">
        <f ca="1"/>
        <v>-23.38</v>
      </c>
      <c r="AC251" s="18">
        <f ca="1"/>
        <v>-21.65</v>
      </c>
      <c r="AE251" s="7" t="str">
        <f ca="1"/>
        <v>Item_238</v>
      </c>
      <c r="AF251" s="8">
        <f ca="1"/>
        <v>-27.22</v>
      </c>
      <c r="AH251" s="18" t="str">
        <f ca="1"/>
        <v>Item_238</v>
      </c>
      <c r="AK251" s="7" t="str">
        <f ca="1"/>
        <v>Item_116</v>
      </c>
      <c r="AL251" s="8">
        <f ca="1"/>
        <v>52.89</v>
      </c>
      <c r="AN251" s="18" t="str">
        <f ca="1"/>
        <v>Item_16</v>
      </c>
    </row>
    <row r="252" spans="3:40" x14ac:dyDescent="0.3">
      <c r="C252" s="18" t="s">
        <v>343</v>
      </c>
      <c r="D252">
        <v>-8.1999999999999993</v>
      </c>
      <c r="E252">
        <v>1.3</v>
      </c>
      <c r="F252">
        <v>-5.05</v>
      </c>
      <c r="G252">
        <v>1.1000000000000001</v>
      </c>
      <c r="H252">
        <v>4.47</v>
      </c>
      <c r="I252">
        <v>4.6399999999999997</v>
      </c>
      <c r="J252" s="8">
        <v>10.46</v>
      </c>
      <c r="M252" s="18">
        <f ca="1"/>
        <v>75.66</v>
      </c>
      <c r="T252" s="18">
        <f ca="1"/>
        <v>65.14</v>
      </c>
      <c r="V252" s="18">
        <f ca="1"/>
        <v>65.14</v>
      </c>
      <c r="Y252" s="18">
        <f ca="1"/>
        <v>65.14</v>
      </c>
      <c r="AA252" s="18">
        <f ca="1"/>
        <v>65.31</v>
      </c>
      <c r="AC252" s="18">
        <f ca="1"/>
        <v>65.45</v>
      </c>
      <c r="AE252" s="7" t="str">
        <f ca="1"/>
        <v>Item_239</v>
      </c>
      <c r="AF252" s="8">
        <f ca="1"/>
        <v>65.14</v>
      </c>
      <c r="AH252" s="18" t="str">
        <f ca="1"/>
        <v>Item_239</v>
      </c>
      <c r="AK252" s="7" t="str">
        <f ca="1"/>
        <v>Item_19</v>
      </c>
      <c r="AL252" s="8">
        <f ca="1"/>
        <v>52.72</v>
      </c>
      <c r="AN252" s="18" t="str">
        <f ca="1"/>
        <v>Item_491</v>
      </c>
    </row>
    <row r="253" spans="3:40" x14ac:dyDescent="0.3">
      <c r="C253" s="18" t="s">
        <v>344</v>
      </c>
      <c r="D253">
        <v>3.64</v>
      </c>
      <c r="E253">
        <v>3.01</v>
      </c>
      <c r="F253">
        <v>5.41</v>
      </c>
      <c r="G253">
        <v>5.35</v>
      </c>
      <c r="H253">
        <v>7.65</v>
      </c>
      <c r="I253">
        <v>6.35</v>
      </c>
      <c r="J253" s="8">
        <v>4.12</v>
      </c>
      <c r="M253" s="18">
        <f ca="1"/>
        <v>73.040000000000006</v>
      </c>
      <c r="T253" s="18">
        <f ca="1"/>
        <v>58.35</v>
      </c>
      <c r="V253" s="18">
        <f ca="1"/>
        <v>58.35</v>
      </c>
      <c r="Y253" s="18">
        <f ca="1"/>
        <v>58.35</v>
      </c>
      <c r="AA253" s="18">
        <f ca="1"/>
        <v>58.46</v>
      </c>
      <c r="AC253" s="18">
        <f ca="1"/>
        <v>56.13</v>
      </c>
      <c r="AE253" s="7" t="str">
        <f ca="1"/>
        <v>Item_240</v>
      </c>
      <c r="AF253" s="8">
        <f ca="1"/>
        <v>58.35</v>
      </c>
      <c r="AH253" s="18" t="str">
        <f ca="1"/>
        <v>Item_240</v>
      </c>
      <c r="AK253" s="7" t="str">
        <f ca="1"/>
        <v>Item_423</v>
      </c>
      <c r="AL253" s="8">
        <f ca="1"/>
        <v>52.66</v>
      </c>
      <c r="AN253" s="18" t="str">
        <f ca="1"/>
        <v>Item_246</v>
      </c>
    </row>
    <row r="254" spans="3:40" x14ac:dyDescent="0.3">
      <c r="C254" s="18" t="s">
        <v>345</v>
      </c>
      <c r="D254">
        <v>3.58</v>
      </c>
      <c r="E254">
        <v>2.23</v>
      </c>
      <c r="F254">
        <v>7.23</v>
      </c>
      <c r="G254">
        <v>4.6399999999999997</v>
      </c>
      <c r="H254">
        <v>4.97</v>
      </c>
      <c r="I254">
        <v>10.87</v>
      </c>
      <c r="J254" s="8">
        <v>2.5099999999999998</v>
      </c>
      <c r="M254" s="18">
        <f ca="1"/>
        <v>39.92</v>
      </c>
      <c r="T254" s="18">
        <f ca="1"/>
        <v>49.37</v>
      </c>
      <c r="V254" s="18">
        <f ca="1"/>
        <v>49.37</v>
      </c>
      <c r="Y254" s="18">
        <f ca="1"/>
        <v>49.37</v>
      </c>
      <c r="AA254" s="18">
        <f ca="1"/>
        <v>49.4</v>
      </c>
      <c r="AC254" s="18">
        <f ca="1"/>
        <v>60.52</v>
      </c>
      <c r="AE254" s="7" t="str">
        <f ca="1"/>
        <v>Item_241</v>
      </c>
      <c r="AF254" s="8">
        <f ca="1"/>
        <v>49.37</v>
      </c>
      <c r="AH254" s="18" t="str">
        <f ca="1"/>
        <v>Item_241</v>
      </c>
      <c r="AK254" s="7" t="str">
        <f ca="1"/>
        <v>Item_225</v>
      </c>
      <c r="AL254" s="8">
        <f ca="1"/>
        <v>52.59</v>
      </c>
      <c r="AN254" s="18" t="str">
        <f ca="1"/>
        <v>Item_76</v>
      </c>
    </row>
    <row r="255" spans="3:40" x14ac:dyDescent="0.3">
      <c r="C255" s="18" t="s">
        <v>346</v>
      </c>
      <c r="D255">
        <v>2.0699999999999998</v>
      </c>
      <c r="E255">
        <v>3.2</v>
      </c>
      <c r="F255">
        <v>3.13</v>
      </c>
      <c r="G255">
        <v>6.33</v>
      </c>
      <c r="H255">
        <v>7.87</v>
      </c>
      <c r="I255">
        <v>2.12</v>
      </c>
      <c r="J255" s="8">
        <v>-1.05</v>
      </c>
      <c r="M255" s="18">
        <f ca="1"/>
        <v>-13.43</v>
      </c>
      <c r="T255" s="18">
        <f ca="1"/>
        <v>-22.96</v>
      </c>
      <c r="V255" s="18">
        <f ca="1"/>
        <v>-22.96</v>
      </c>
      <c r="Y255" s="18">
        <f ca="1"/>
        <v>-22.96</v>
      </c>
      <c r="AA255" s="18">
        <f ca="1"/>
        <v>-23.58</v>
      </c>
      <c r="AC255" s="18">
        <f ca="1"/>
        <v>-25.46</v>
      </c>
      <c r="AE255" s="7" t="str">
        <f ca="1"/>
        <v>Item_242</v>
      </c>
      <c r="AF255" s="8">
        <f ca="1"/>
        <v>-22.96</v>
      </c>
      <c r="AH255" s="18" t="str">
        <f ca="1"/>
        <v>Item_242</v>
      </c>
      <c r="AK255" s="7" t="str">
        <f ca="1"/>
        <v>Item_274</v>
      </c>
      <c r="AL255" s="8">
        <f ca="1"/>
        <v>52.58</v>
      </c>
      <c r="AN255" s="18" t="str">
        <f ca="1"/>
        <v>Item_432</v>
      </c>
    </row>
    <row r="256" spans="3:40" x14ac:dyDescent="0.3">
      <c r="C256" s="18" t="s">
        <v>347</v>
      </c>
      <c r="D256">
        <v>-2.06</v>
      </c>
      <c r="E256">
        <v>0.28999999999999998</v>
      </c>
      <c r="F256">
        <v>1.91</v>
      </c>
      <c r="G256">
        <v>-8.64</v>
      </c>
      <c r="H256">
        <v>3.92</v>
      </c>
      <c r="I256">
        <v>2.61</v>
      </c>
      <c r="J256" s="8">
        <v>5.04</v>
      </c>
      <c r="M256" s="18">
        <f ca="1"/>
        <v>42.29</v>
      </c>
      <c r="T256" s="18">
        <f ca="1"/>
        <v>40.909999999999997</v>
      </c>
      <c r="V256" s="18">
        <f ca="1"/>
        <v>40.909999999999997</v>
      </c>
      <c r="Y256" s="18">
        <f ca="1"/>
        <v>40.909999999999997</v>
      </c>
      <c r="AA256" s="18">
        <f ca="1"/>
        <v>40.869999999999997</v>
      </c>
      <c r="AC256" s="18">
        <f ca="1"/>
        <v>37.03</v>
      </c>
      <c r="AE256" s="7" t="str">
        <f ca="1"/>
        <v>Item_243</v>
      </c>
      <c r="AF256" s="8">
        <f ca="1"/>
        <v>40.909999999999997</v>
      </c>
      <c r="AH256" s="18" t="str">
        <f ca="1"/>
        <v>Item_243</v>
      </c>
      <c r="AK256" s="7" t="str">
        <f ca="1"/>
        <v>Item_7</v>
      </c>
      <c r="AL256" s="8">
        <f ca="1"/>
        <v>52.53</v>
      </c>
      <c r="AN256" s="18" t="str">
        <f ca="1"/>
        <v>Item_110</v>
      </c>
    </row>
    <row r="257" spans="3:40" x14ac:dyDescent="0.3">
      <c r="C257" s="18" t="s">
        <v>348</v>
      </c>
      <c r="D257">
        <v>-6.16</v>
      </c>
      <c r="E257">
        <v>1.1599999999999999</v>
      </c>
      <c r="F257">
        <v>3.75</v>
      </c>
      <c r="G257">
        <v>8.48</v>
      </c>
      <c r="H257">
        <v>7.07</v>
      </c>
      <c r="I257">
        <v>7.89</v>
      </c>
      <c r="J257" s="8">
        <v>4</v>
      </c>
      <c r="M257" s="18">
        <f ca="1"/>
        <v>101.18</v>
      </c>
      <c r="T257" s="18">
        <f ca="1"/>
        <v>91.69</v>
      </c>
      <c r="V257" s="18">
        <f ca="1"/>
        <v>91.69</v>
      </c>
      <c r="Y257" s="18">
        <f ca="1"/>
        <v>91.69</v>
      </c>
      <c r="AA257" s="18">
        <f ca="1"/>
        <v>92.11</v>
      </c>
      <c r="AC257" s="18">
        <f ca="1"/>
        <v>83.4</v>
      </c>
      <c r="AE257" s="7" t="str">
        <f ca="1"/>
        <v>Item_244</v>
      </c>
      <c r="AF257" s="8">
        <f ca="1"/>
        <v>91.69</v>
      </c>
      <c r="AH257" s="18" t="str">
        <f ca="1"/>
        <v>Item_244</v>
      </c>
      <c r="AK257" s="7" t="str">
        <f ca="1"/>
        <v>Item_181</v>
      </c>
      <c r="AL257" s="8">
        <f ca="1"/>
        <v>52.36</v>
      </c>
      <c r="AN257" s="18" t="str">
        <f ca="1"/>
        <v>Item_396</v>
      </c>
    </row>
    <row r="258" spans="3:40" x14ac:dyDescent="0.3">
      <c r="C258" s="18" t="s">
        <v>349</v>
      </c>
      <c r="D258">
        <v>-7.33</v>
      </c>
      <c r="E258">
        <v>5.49</v>
      </c>
      <c r="F258">
        <v>7.66</v>
      </c>
      <c r="G258">
        <v>14.42</v>
      </c>
      <c r="H258">
        <v>6.17</v>
      </c>
      <c r="I258">
        <v>14.39</v>
      </c>
      <c r="J258" s="8">
        <v>4.76</v>
      </c>
      <c r="M258" s="18">
        <f ca="1"/>
        <v>69.09</v>
      </c>
      <c r="T258" s="18">
        <f ca="1"/>
        <v>92.56</v>
      </c>
      <c r="V258" s="18">
        <f ca="1"/>
        <v>92.56</v>
      </c>
      <c r="Y258" s="18">
        <f ca="1"/>
        <v>92.56</v>
      </c>
      <c r="AA258" s="18">
        <f ca="1"/>
        <v>92.99</v>
      </c>
      <c r="AC258" s="18">
        <f ca="1"/>
        <v>101.23</v>
      </c>
      <c r="AE258" s="7" t="str">
        <f ca="1"/>
        <v>Item_245</v>
      </c>
      <c r="AF258" s="8">
        <f ca="1"/>
        <v>92.56</v>
      </c>
      <c r="AH258" s="18" t="str">
        <f ca="1"/>
        <v>Item_245</v>
      </c>
      <c r="AK258" s="7" t="str">
        <f ca="1"/>
        <v>Item_234</v>
      </c>
      <c r="AL258" s="8">
        <f ca="1"/>
        <v>52.17</v>
      </c>
      <c r="AN258" s="18" t="str">
        <f ca="1"/>
        <v>Item_317</v>
      </c>
    </row>
    <row r="259" spans="3:40" x14ac:dyDescent="0.3">
      <c r="C259" s="18" t="s">
        <v>350</v>
      </c>
      <c r="D259">
        <v>-8.01</v>
      </c>
      <c r="E259">
        <v>4.29</v>
      </c>
      <c r="F259">
        <v>8.94</v>
      </c>
      <c r="G259">
        <v>14.35</v>
      </c>
      <c r="H259">
        <v>8.35</v>
      </c>
      <c r="I259">
        <v>9.11</v>
      </c>
      <c r="J259" s="8">
        <v>-2.36</v>
      </c>
      <c r="M259" s="18">
        <f ca="1"/>
        <v>67.81</v>
      </c>
      <c r="T259" s="18">
        <f ca="1"/>
        <v>50.3</v>
      </c>
      <c r="V259" s="18">
        <f ca="1"/>
        <v>50.3</v>
      </c>
      <c r="Y259" s="18">
        <f ca="1"/>
        <v>50.3</v>
      </c>
      <c r="AA259" s="18">
        <f ca="1"/>
        <v>50.35</v>
      </c>
      <c r="AC259" s="18">
        <f ca="1"/>
        <v>47.11</v>
      </c>
      <c r="AE259" s="7" t="str">
        <f ca="1"/>
        <v>Item_246</v>
      </c>
      <c r="AF259" s="8">
        <f ca="1"/>
        <v>50.3</v>
      </c>
      <c r="AH259" s="18" t="str">
        <f ca="1"/>
        <v>Item_246</v>
      </c>
      <c r="AK259" s="7" t="str">
        <f ca="1"/>
        <v>Item_492</v>
      </c>
      <c r="AL259" s="8">
        <f ca="1"/>
        <v>51.9</v>
      </c>
      <c r="AN259" s="18" t="str">
        <f ca="1"/>
        <v>Item_194</v>
      </c>
    </row>
    <row r="260" spans="3:40" x14ac:dyDescent="0.3">
      <c r="C260" s="18" t="s">
        <v>351</v>
      </c>
      <c r="D260">
        <v>0.28999999999999998</v>
      </c>
      <c r="E260">
        <v>3.47</v>
      </c>
      <c r="F260">
        <v>6.1</v>
      </c>
      <c r="G260">
        <v>5.93</v>
      </c>
      <c r="H260">
        <v>3.82</v>
      </c>
      <c r="I260">
        <v>11.45</v>
      </c>
      <c r="J260" s="8">
        <v>3.22</v>
      </c>
      <c r="M260" s="18">
        <f ca="1"/>
        <v>85.93</v>
      </c>
      <c r="T260" s="18">
        <f ca="1"/>
        <v>89.14</v>
      </c>
      <c r="V260" s="18">
        <f ca="1"/>
        <v>89.14</v>
      </c>
      <c r="Y260" s="18">
        <f ca="1"/>
        <v>89.14</v>
      </c>
      <c r="AA260" s="18">
        <f ca="1"/>
        <v>72.61</v>
      </c>
      <c r="AC260" s="18">
        <f ca="1"/>
        <v>56.51</v>
      </c>
      <c r="AE260" s="7" t="str">
        <f ca="1"/>
        <v>Item_247</v>
      </c>
      <c r="AF260" s="8">
        <f ca="1"/>
        <v>89.14</v>
      </c>
      <c r="AH260" s="18" t="str">
        <f ca="1"/>
        <v>Item_247</v>
      </c>
      <c r="AK260" s="7" t="str">
        <f ca="1"/>
        <v>Item_140</v>
      </c>
      <c r="AL260" s="8">
        <f ca="1"/>
        <v>51.85</v>
      </c>
      <c r="AN260" s="18" t="str">
        <f ca="1"/>
        <v>Item_248</v>
      </c>
    </row>
    <row r="261" spans="3:40" x14ac:dyDescent="0.3">
      <c r="C261" s="18" t="s">
        <v>352</v>
      </c>
      <c r="D261">
        <v>0.9</v>
      </c>
      <c r="E261">
        <v>3.43</v>
      </c>
      <c r="F261">
        <v>4.72</v>
      </c>
      <c r="G261">
        <v>1.31</v>
      </c>
      <c r="H261">
        <v>12.82</v>
      </c>
      <c r="I261">
        <v>2.59</v>
      </c>
      <c r="J261" s="8">
        <v>7.83</v>
      </c>
      <c r="M261" s="18">
        <f ca="1"/>
        <v>79</v>
      </c>
      <c r="T261" s="18">
        <f ca="1"/>
        <v>51.05</v>
      </c>
      <c r="V261" s="18">
        <f ca="1"/>
        <v>51.05</v>
      </c>
      <c r="Y261" s="18">
        <f ca="1"/>
        <v>51.05</v>
      </c>
      <c r="AA261" s="18">
        <f ca="1"/>
        <v>51.1</v>
      </c>
      <c r="AC261" s="18">
        <f ca="1"/>
        <v>53.19</v>
      </c>
      <c r="AE261" s="7" t="str">
        <f ca="1"/>
        <v>Item_248</v>
      </c>
      <c r="AF261" s="8">
        <f ca="1"/>
        <v>51.05</v>
      </c>
      <c r="AH261" s="18" t="str">
        <f ca="1"/>
        <v>Item_248</v>
      </c>
      <c r="AK261" s="7" t="str">
        <f ca="1"/>
        <v>Item_178</v>
      </c>
      <c r="AL261" s="8">
        <f ca="1"/>
        <v>51.64</v>
      </c>
      <c r="AN261" s="18" t="str">
        <f ca="1"/>
        <v>Item_392</v>
      </c>
    </row>
    <row r="262" spans="3:40" x14ac:dyDescent="0.3">
      <c r="C262" s="18" t="s">
        <v>353</v>
      </c>
      <c r="D262">
        <v>2.69</v>
      </c>
      <c r="E262">
        <v>5.17</v>
      </c>
      <c r="F262">
        <v>6.95</v>
      </c>
      <c r="G262">
        <v>6.46</v>
      </c>
      <c r="H262">
        <v>3.16</v>
      </c>
      <c r="I262">
        <v>9.4</v>
      </c>
      <c r="J262" s="8">
        <v>4.54</v>
      </c>
      <c r="M262" s="18">
        <f ca="1"/>
        <v>71.87</v>
      </c>
      <c r="T262" s="18">
        <f ca="1"/>
        <v>84.73</v>
      </c>
      <c r="V262" s="18">
        <f ca="1"/>
        <v>84.73</v>
      </c>
      <c r="Y262" s="18">
        <f ca="1"/>
        <v>84.73</v>
      </c>
      <c r="AA262" s="18">
        <f ca="1"/>
        <v>85.09</v>
      </c>
      <c r="AC262" s="18">
        <f ca="1"/>
        <v>87.04</v>
      </c>
      <c r="AE262" s="7" t="str">
        <f ca="1"/>
        <v>Item_249</v>
      </c>
      <c r="AF262" s="8">
        <f ca="1"/>
        <v>84.73</v>
      </c>
      <c r="AH262" s="18" t="str">
        <f ca="1"/>
        <v>Item_249</v>
      </c>
      <c r="AK262" s="7" t="str">
        <f ca="1"/>
        <v>Item_485</v>
      </c>
      <c r="AL262" s="8">
        <f ca="1"/>
        <v>51.59</v>
      </c>
      <c r="AN262" s="18" t="str">
        <f ca="1"/>
        <v>Item_348</v>
      </c>
    </row>
    <row r="263" spans="3:40" x14ac:dyDescent="0.3">
      <c r="C263" s="18" t="s">
        <v>354</v>
      </c>
      <c r="D263">
        <v>4.97</v>
      </c>
      <c r="E263">
        <v>-0.91</v>
      </c>
      <c r="F263">
        <v>12.43</v>
      </c>
      <c r="G263">
        <v>-1.1100000000000001</v>
      </c>
      <c r="H263">
        <v>8.84</v>
      </c>
      <c r="I263">
        <v>9.81</v>
      </c>
      <c r="J263" s="8">
        <v>-0.9</v>
      </c>
      <c r="M263" s="18">
        <f ca="1"/>
        <v>12.99</v>
      </c>
      <c r="T263" s="18">
        <f ca="1"/>
        <v>34.9</v>
      </c>
      <c r="V263" s="18">
        <f ca="1"/>
        <v>34.9</v>
      </c>
      <c r="Y263" s="18">
        <f ca="1"/>
        <v>34.9</v>
      </c>
      <c r="AA263" s="18">
        <f ca="1"/>
        <v>34.81</v>
      </c>
      <c r="AC263" s="18">
        <f ca="1"/>
        <v>31.04</v>
      </c>
      <c r="AE263" s="7" t="str">
        <f ca="1"/>
        <v>Item_250</v>
      </c>
      <c r="AF263" s="8">
        <f ca="1"/>
        <v>34.9</v>
      </c>
      <c r="AH263" s="18" t="str">
        <f ca="1"/>
        <v>Item_250</v>
      </c>
      <c r="AK263" s="7" t="str">
        <f ca="1"/>
        <v>Item_189</v>
      </c>
      <c r="AL263" s="8">
        <f ca="1"/>
        <v>51.54</v>
      </c>
      <c r="AN263" s="18" t="str">
        <f ca="1"/>
        <v>Item_191</v>
      </c>
    </row>
    <row r="264" spans="3:40" x14ac:dyDescent="0.3">
      <c r="C264" s="18" t="s">
        <v>355</v>
      </c>
      <c r="D264">
        <v>-3.52</v>
      </c>
      <c r="E264">
        <v>2.2799999999999998</v>
      </c>
      <c r="F264">
        <v>3.93</v>
      </c>
      <c r="G264">
        <v>0.44</v>
      </c>
      <c r="H264">
        <v>6.84</v>
      </c>
      <c r="I264">
        <v>4.45</v>
      </c>
      <c r="J264" s="8">
        <v>-2.3199999999999998</v>
      </c>
      <c r="M264" s="18">
        <f ca="1"/>
        <v>49.52</v>
      </c>
      <c r="T264" s="18">
        <f ca="1"/>
        <v>76.73</v>
      </c>
      <c r="V264" s="18">
        <f ca="1"/>
        <v>76.73</v>
      </c>
      <c r="Y264" s="18">
        <f ca="1"/>
        <v>76.73</v>
      </c>
      <c r="AA264" s="18">
        <f ca="1"/>
        <v>77.02</v>
      </c>
      <c r="AC264" s="18">
        <f ca="1"/>
        <v>66.900000000000006</v>
      </c>
      <c r="AE264" s="7" t="str">
        <f ca="1"/>
        <v>Item_251</v>
      </c>
      <c r="AF264" s="8">
        <f ca="1"/>
        <v>76.73</v>
      </c>
      <c r="AH264" s="18" t="str">
        <f ca="1"/>
        <v>Item_251</v>
      </c>
      <c r="AK264" s="7" t="str">
        <f ca="1"/>
        <v>Item_191</v>
      </c>
      <c r="AL264" s="8">
        <f ca="1"/>
        <v>51.24</v>
      </c>
      <c r="AN264" s="18" t="str">
        <f ca="1"/>
        <v>Item_189</v>
      </c>
    </row>
    <row r="265" spans="3:40" x14ac:dyDescent="0.3">
      <c r="C265" s="18" t="s">
        <v>356</v>
      </c>
      <c r="D265">
        <v>-9.84</v>
      </c>
      <c r="E265">
        <v>5.61</v>
      </c>
      <c r="F265">
        <v>5.61</v>
      </c>
      <c r="G265">
        <v>1.29</v>
      </c>
      <c r="H265">
        <v>9.4600000000000009</v>
      </c>
      <c r="I265">
        <v>6.28</v>
      </c>
      <c r="J265" s="8">
        <v>1.57</v>
      </c>
      <c r="M265" s="18">
        <f ca="1"/>
        <v>30.01</v>
      </c>
      <c r="T265" s="18">
        <f ca="1"/>
        <v>61.91</v>
      </c>
      <c r="V265" s="18">
        <f ca="1"/>
        <v>61.91</v>
      </c>
      <c r="Y265" s="18">
        <f ca="1"/>
        <v>61.91</v>
      </c>
      <c r="AA265" s="18">
        <f ca="1"/>
        <v>62.06</v>
      </c>
      <c r="AC265" s="18">
        <f ca="1"/>
        <v>65.88</v>
      </c>
      <c r="AE265" s="7" t="str">
        <f ca="1"/>
        <v>Item_252</v>
      </c>
      <c r="AF265" s="8">
        <f ca="1"/>
        <v>61.91</v>
      </c>
      <c r="AH265" s="18" t="str">
        <f ca="1"/>
        <v>Item_252</v>
      </c>
      <c r="AK265" s="7" t="str">
        <f ca="1"/>
        <v>Item_348</v>
      </c>
      <c r="AL265" s="8">
        <f ca="1"/>
        <v>51.21</v>
      </c>
      <c r="AN265" s="18" t="str">
        <f ca="1"/>
        <v>Item_485</v>
      </c>
    </row>
    <row r="266" spans="3:40" x14ac:dyDescent="0.3">
      <c r="C266" s="18" t="s">
        <v>357</v>
      </c>
      <c r="D266">
        <v>-0.59</v>
      </c>
      <c r="E266">
        <v>2.63</v>
      </c>
      <c r="F266">
        <v>7.56</v>
      </c>
      <c r="G266">
        <v>-5.35</v>
      </c>
      <c r="H266">
        <v>6.73</v>
      </c>
      <c r="I266">
        <v>8.75</v>
      </c>
      <c r="J266" s="8">
        <v>-5.3</v>
      </c>
      <c r="M266" s="18">
        <f ca="1"/>
        <v>38.31</v>
      </c>
      <c r="T266" s="18">
        <f ca="1"/>
        <v>49.93</v>
      </c>
      <c r="V266" s="18">
        <f ca="1"/>
        <v>49.93</v>
      </c>
      <c r="Y266" s="18">
        <f ca="1"/>
        <v>49.93</v>
      </c>
      <c r="AA266" s="18">
        <f ca="1"/>
        <v>52.31</v>
      </c>
      <c r="AC266" s="18">
        <f ca="1"/>
        <v>69</v>
      </c>
      <c r="AE266" s="7" t="str">
        <f ca="1"/>
        <v>Item_253</v>
      </c>
      <c r="AF266" s="8">
        <f ca="1"/>
        <v>49.93</v>
      </c>
      <c r="AH266" s="18" t="str">
        <f ca="1"/>
        <v>Item_253</v>
      </c>
      <c r="AK266" s="7" t="str">
        <f ca="1"/>
        <v>Item_392</v>
      </c>
      <c r="AL266" s="8">
        <f ca="1"/>
        <v>51.14</v>
      </c>
      <c r="AN266" s="18" t="str">
        <f ca="1"/>
        <v>Item_178</v>
      </c>
    </row>
    <row r="267" spans="3:40" x14ac:dyDescent="0.3">
      <c r="C267" s="18" t="s">
        <v>358</v>
      </c>
      <c r="D267">
        <v>0.55000000000000004</v>
      </c>
      <c r="E267">
        <v>4.17</v>
      </c>
      <c r="F267">
        <v>2.76</v>
      </c>
      <c r="G267">
        <v>8.84</v>
      </c>
      <c r="H267">
        <v>8.35</v>
      </c>
      <c r="I267">
        <v>-7.0000000000000007E-2</v>
      </c>
      <c r="J267" s="8">
        <v>-1.05</v>
      </c>
      <c r="M267" s="18">
        <f ca="1"/>
        <v>90.71</v>
      </c>
      <c r="T267" s="18">
        <f ca="1"/>
        <v>67.86</v>
      </c>
      <c r="V267" s="18">
        <f ca="1"/>
        <v>67.86</v>
      </c>
      <c r="Y267" s="18">
        <f ca="1"/>
        <v>67.86</v>
      </c>
      <c r="AA267" s="18">
        <f ca="1"/>
        <v>68.06</v>
      </c>
      <c r="AC267" s="18">
        <f ca="1"/>
        <v>68.63</v>
      </c>
      <c r="AE267" s="7" t="str">
        <f ca="1"/>
        <v>Item_254</v>
      </c>
      <c r="AF267" s="8">
        <f ca="1"/>
        <v>67.86</v>
      </c>
      <c r="AH267" s="18" t="str">
        <f ca="1"/>
        <v>Item_254</v>
      </c>
      <c r="AK267" s="7" t="str">
        <f ca="1"/>
        <v>Item_248</v>
      </c>
      <c r="AL267" s="8">
        <f ca="1"/>
        <v>51.05</v>
      </c>
      <c r="AN267" s="18" t="str">
        <f ca="1"/>
        <v>Item_140</v>
      </c>
    </row>
    <row r="268" spans="3:40" x14ac:dyDescent="0.3">
      <c r="C268" s="18" t="s">
        <v>359</v>
      </c>
      <c r="D268">
        <v>-3.94</v>
      </c>
      <c r="E268">
        <v>1.49</v>
      </c>
      <c r="F268">
        <v>10.89</v>
      </c>
      <c r="G268">
        <v>18.48</v>
      </c>
      <c r="H268">
        <v>6.94</v>
      </c>
      <c r="I268">
        <v>8</v>
      </c>
      <c r="J268" s="8">
        <v>6.89</v>
      </c>
      <c r="M268" s="18">
        <f ca="1"/>
        <v>65.45</v>
      </c>
      <c r="T268" s="18">
        <f ca="1"/>
        <v>53.93</v>
      </c>
      <c r="V268" s="18">
        <f ca="1"/>
        <v>53.93</v>
      </c>
      <c r="Y268" s="18">
        <f ca="1"/>
        <v>53.93</v>
      </c>
      <c r="AA268" s="18">
        <f ca="1"/>
        <v>54.01</v>
      </c>
      <c r="AC268" s="18">
        <f ca="1"/>
        <v>60.17</v>
      </c>
      <c r="AE268" s="7" t="str">
        <f ca="1"/>
        <v>Item_255</v>
      </c>
      <c r="AF268" s="8">
        <f ca="1"/>
        <v>53.93</v>
      </c>
      <c r="AH268" s="18" t="str">
        <f ca="1"/>
        <v>Item_255</v>
      </c>
      <c r="AK268" s="7" t="str">
        <f ca="1"/>
        <v>Item_194</v>
      </c>
      <c r="AL268" s="8">
        <f ca="1"/>
        <v>50.84</v>
      </c>
      <c r="AN268" s="18" t="str">
        <f ca="1"/>
        <v>Item_492</v>
      </c>
    </row>
    <row r="269" spans="3:40" x14ac:dyDescent="0.3">
      <c r="C269" s="18" t="s">
        <v>360</v>
      </c>
      <c r="D269">
        <v>-0.17</v>
      </c>
      <c r="E269">
        <v>3.15</v>
      </c>
      <c r="F269">
        <v>9.5500000000000007</v>
      </c>
      <c r="G269">
        <v>-6.59</v>
      </c>
      <c r="H269">
        <v>6.06</v>
      </c>
      <c r="I269">
        <v>8.36</v>
      </c>
      <c r="J269" s="8">
        <v>6.81</v>
      </c>
      <c r="M269" s="18">
        <f ca="1"/>
        <v>39.74</v>
      </c>
      <c r="T269" s="18">
        <f ca="1"/>
        <v>45.87</v>
      </c>
      <c r="V269" s="18">
        <f ca="1"/>
        <v>45.87</v>
      </c>
      <c r="Y269" s="18">
        <f ca="1"/>
        <v>45.87</v>
      </c>
      <c r="AA269" s="18">
        <f ca="1"/>
        <v>46.27</v>
      </c>
      <c r="AC269" s="18">
        <f ca="1"/>
        <v>52.64</v>
      </c>
      <c r="AE269" s="7" t="str">
        <f ca="1"/>
        <v>Item_256</v>
      </c>
      <c r="AF269" s="8">
        <f ca="1"/>
        <v>45.87</v>
      </c>
      <c r="AH269" s="18" t="str">
        <f ca="1"/>
        <v>Item_256</v>
      </c>
      <c r="AK269" s="7" t="str">
        <f ca="1"/>
        <v>Item_317</v>
      </c>
      <c r="AL269" s="8">
        <f ca="1"/>
        <v>50.8</v>
      </c>
      <c r="AN269" s="18" t="str">
        <f ca="1"/>
        <v>Item_234</v>
      </c>
    </row>
    <row r="270" spans="3:40" x14ac:dyDescent="0.3">
      <c r="C270" s="18" t="s">
        <v>361</v>
      </c>
      <c r="D270">
        <v>-13.15</v>
      </c>
      <c r="E270">
        <v>2.97</v>
      </c>
      <c r="F270">
        <v>3.19</v>
      </c>
      <c r="G270">
        <v>7.71</v>
      </c>
      <c r="H270">
        <v>6.39</v>
      </c>
      <c r="I270">
        <v>11.34</v>
      </c>
      <c r="J270" s="8">
        <v>4.2</v>
      </c>
      <c r="M270" s="18">
        <f ca="1"/>
        <v>61.77</v>
      </c>
      <c r="T270" s="18">
        <f ca="1"/>
        <v>83.93</v>
      </c>
      <c r="V270" s="18">
        <f ca="1"/>
        <v>83.93</v>
      </c>
      <c r="Y270" s="18">
        <f ca="1"/>
        <v>83.93</v>
      </c>
      <c r="AA270" s="18">
        <f ca="1"/>
        <v>84.28</v>
      </c>
      <c r="AC270" s="18">
        <f ca="1"/>
        <v>91.36</v>
      </c>
      <c r="AE270" s="7" t="str">
        <f ca="1"/>
        <v>Item_257</v>
      </c>
      <c r="AF270" s="8">
        <f ca="1"/>
        <v>83.93</v>
      </c>
      <c r="AH270" s="18" t="str">
        <f ca="1"/>
        <v>Item_257</v>
      </c>
      <c r="AK270" s="7" t="str">
        <f ca="1"/>
        <v>Item_396</v>
      </c>
      <c r="AL270" s="8">
        <f ca="1"/>
        <v>50.79</v>
      </c>
      <c r="AN270" s="18" t="str">
        <f ca="1"/>
        <v>Item_181</v>
      </c>
    </row>
    <row r="271" spans="3:40" x14ac:dyDescent="0.3">
      <c r="C271" s="18" t="s">
        <v>362</v>
      </c>
      <c r="D271">
        <v>0.5</v>
      </c>
      <c r="E271">
        <v>1.1499999999999999</v>
      </c>
      <c r="F271">
        <v>7.75</v>
      </c>
      <c r="G271">
        <v>13.2</v>
      </c>
      <c r="H271">
        <v>7.79</v>
      </c>
      <c r="I271">
        <v>10.130000000000001</v>
      </c>
      <c r="J271" s="8">
        <v>-5.95</v>
      </c>
      <c r="M271" s="18">
        <f ca="1"/>
        <v>8.2799999999999994</v>
      </c>
      <c r="T271" s="18">
        <f ca="1"/>
        <v>27.68</v>
      </c>
      <c r="V271" s="18">
        <f ca="1"/>
        <v>27.68</v>
      </c>
      <c r="Y271" s="18">
        <f ca="1"/>
        <v>27.68</v>
      </c>
      <c r="AA271" s="18">
        <f ca="1"/>
        <v>27.52</v>
      </c>
      <c r="AC271" s="18">
        <f ca="1"/>
        <v>37.1</v>
      </c>
      <c r="AE271" s="7" t="str">
        <f ca="1"/>
        <v>Item_258</v>
      </c>
      <c r="AF271" s="8">
        <f ca="1"/>
        <v>27.68</v>
      </c>
      <c r="AH271" s="18" t="str">
        <f ca="1"/>
        <v>Item_258</v>
      </c>
      <c r="AK271" s="7" t="str">
        <f ca="1"/>
        <v>Item_110</v>
      </c>
      <c r="AL271" s="8">
        <f ca="1"/>
        <v>50.77</v>
      </c>
      <c r="AN271" s="18" t="str">
        <f ca="1"/>
        <v>Item_7</v>
      </c>
    </row>
    <row r="272" spans="3:40" x14ac:dyDescent="0.3">
      <c r="C272" s="18" t="s">
        <v>363</v>
      </c>
      <c r="D272">
        <v>-10.59</v>
      </c>
      <c r="E272">
        <v>4.3099999999999996</v>
      </c>
      <c r="F272">
        <v>9.6300000000000008</v>
      </c>
      <c r="G272">
        <v>-2.21</v>
      </c>
      <c r="H272">
        <v>5.39</v>
      </c>
      <c r="I272">
        <v>2.59</v>
      </c>
      <c r="J272" s="8">
        <v>0.27</v>
      </c>
      <c r="M272" s="18">
        <f ca="1"/>
        <v>36.97</v>
      </c>
      <c r="T272" s="18">
        <f ca="1"/>
        <v>40.380000000000003</v>
      </c>
      <c r="V272" s="18">
        <f ca="1"/>
        <v>40.380000000000003</v>
      </c>
      <c r="Y272" s="18">
        <f ca="1"/>
        <v>40.380000000000003</v>
      </c>
      <c r="AA272" s="18">
        <f ca="1"/>
        <v>40.33</v>
      </c>
      <c r="AC272" s="18">
        <f ca="1"/>
        <v>34.74</v>
      </c>
      <c r="AE272" s="7" t="str">
        <f ca="1"/>
        <v>Item_259</v>
      </c>
      <c r="AF272" s="8">
        <f ca="1"/>
        <v>40.380000000000003</v>
      </c>
      <c r="AH272" s="18" t="str">
        <f ca="1"/>
        <v>Item_259</v>
      </c>
      <c r="AK272" s="7" t="str">
        <f ca="1"/>
        <v>Item_432</v>
      </c>
      <c r="AL272" s="8">
        <f ca="1"/>
        <v>50.75</v>
      </c>
      <c r="AN272" s="18" t="str">
        <f ca="1"/>
        <v>Item_274</v>
      </c>
    </row>
    <row r="273" spans="3:40" x14ac:dyDescent="0.3">
      <c r="C273" s="18" t="s">
        <v>364</v>
      </c>
      <c r="D273">
        <v>-7.13</v>
      </c>
      <c r="E273">
        <v>2.96</v>
      </c>
      <c r="F273">
        <v>3.46</v>
      </c>
      <c r="G273">
        <v>13.48</v>
      </c>
      <c r="H273">
        <v>5.58</v>
      </c>
      <c r="I273">
        <v>7.58</v>
      </c>
      <c r="J273" s="8">
        <v>0.34</v>
      </c>
      <c r="M273" s="18">
        <f ca="1"/>
        <v>46.97</v>
      </c>
      <c r="T273" s="18">
        <f ca="1"/>
        <v>33.6</v>
      </c>
      <c r="V273" s="18">
        <f ca="1"/>
        <v>33.6</v>
      </c>
      <c r="Y273" s="18">
        <f ca="1"/>
        <v>33.6</v>
      </c>
      <c r="AA273" s="18">
        <f ca="1"/>
        <v>33.49</v>
      </c>
      <c r="AC273" s="18">
        <f ca="1"/>
        <v>30.33</v>
      </c>
      <c r="AE273" s="7" t="str">
        <f ca="1"/>
        <v>Item_260</v>
      </c>
      <c r="AF273" s="8">
        <f ca="1"/>
        <v>33.6</v>
      </c>
      <c r="AH273" s="18" t="str">
        <f ca="1"/>
        <v>Item_260</v>
      </c>
      <c r="AK273" s="7" t="str">
        <f ca="1"/>
        <v>Item_76</v>
      </c>
      <c r="AL273" s="8">
        <f ca="1"/>
        <v>50.73</v>
      </c>
      <c r="AN273" s="18" t="str">
        <f ca="1"/>
        <v>Item_225</v>
      </c>
    </row>
    <row r="274" spans="3:40" x14ac:dyDescent="0.3">
      <c r="C274" s="18" t="s">
        <v>365</v>
      </c>
      <c r="D274">
        <v>-1.23</v>
      </c>
      <c r="E274">
        <v>1.93</v>
      </c>
      <c r="F274">
        <v>7.61</v>
      </c>
      <c r="G274">
        <v>0.62</v>
      </c>
      <c r="H274">
        <v>3.48</v>
      </c>
      <c r="I274">
        <v>10.55</v>
      </c>
      <c r="J274" s="8">
        <v>3.3</v>
      </c>
      <c r="M274" s="18">
        <f ca="1"/>
        <v>12.32</v>
      </c>
      <c r="T274" s="18">
        <f ca="1"/>
        <v>10.11</v>
      </c>
      <c r="V274" s="18">
        <f ca="1"/>
        <v>10.11</v>
      </c>
      <c r="Y274" s="18">
        <f ca="1"/>
        <v>10.11</v>
      </c>
      <c r="AA274" s="18">
        <f ca="1"/>
        <v>9.7899999999999991</v>
      </c>
      <c r="AC274" s="18">
        <f ca="1"/>
        <v>13.91</v>
      </c>
      <c r="AE274" s="7" t="str">
        <f ca="1"/>
        <v>Item_261</v>
      </c>
      <c r="AF274" s="8">
        <f ca="1"/>
        <v>10.11</v>
      </c>
      <c r="AH274" s="18" t="str">
        <f ca="1"/>
        <v>Item_261</v>
      </c>
      <c r="AK274" s="7" t="str">
        <f ca="1"/>
        <v>Item_246</v>
      </c>
      <c r="AL274" s="8">
        <f ca="1"/>
        <v>50.3</v>
      </c>
      <c r="AN274" s="18" t="str">
        <f ca="1"/>
        <v>Item_423</v>
      </c>
    </row>
    <row r="275" spans="3:40" x14ac:dyDescent="0.3">
      <c r="C275" s="18" t="s">
        <v>366</v>
      </c>
      <c r="D275">
        <v>-4.2300000000000004</v>
      </c>
      <c r="E275">
        <v>-0.92</v>
      </c>
      <c r="F275">
        <v>6.89</v>
      </c>
      <c r="G275">
        <v>7.27</v>
      </c>
      <c r="H275">
        <v>5.27</v>
      </c>
      <c r="I275">
        <v>3.81</v>
      </c>
      <c r="J275" s="8">
        <v>1.52</v>
      </c>
      <c r="M275" s="18">
        <f ca="1"/>
        <v>11.14</v>
      </c>
      <c r="T275" s="18">
        <f ca="1"/>
        <v>28.56</v>
      </c>
      <c r="V275" s="18">
        <f ca="1"/>
        <v>28.56</v>
      </c>
      <c r="Y275" s="18">
        <f ca="1"/>
        <v>28.56</v>
      </c>
      <c r="AA275" s="18">
        <f ca="1"/>
        <v>28.41</v>
      </c>
      <c r="AC275" s="18">
        <f ca="1"/>
        <v>29.19</v>
      </c>
      <c r="AE275" s="7" t="str">
        <f ca="1"/>
        <v>Item_262</v>
      </c>
      <c r="AF275" s="8">
        <f ca="1"/>
        <v>28.56</v>
      </c>
      <c r="AH275" s="18" t="str">
        <f ca="1"/>
        <v>Item_262</v>
      </c>
      <c r="AK275" s="7" t="str">
        <f ca="1"/>
        <v>Item_16</v>
      </c>
      <c r="AL275" s="8">
        <f ca="1"/>
        <v>50.17</v>
      </c>
      <c r="AN275" s="18" t="str">
        <f ca="1"/>
        <v>Item_19</v>
      </c>
    </row>
    <row r="276" spans="3:40" x14ac:dyDescent="0.3">
      <c r="C276" s="18" t="s">
        <v>367</v>
      </c>
      <c r="D276">
        <v>-12.12</v>
      </c>
      <c r="E276">
        <v>3.95</v>
      </c>
      <c r="F276">
        <v>3.1</v>
      </c>
      <c r="G276">
        <v>-1.57</v>
      </c>
      <c r="H276">
        <v>6.11</v>
      </c>
      <c r="I276">
        <v>6.92</v>
      </c>
      <c r="J276" s="8">
        <v>2.27</v>
      </c>
      <c r="M276" s="18">
        <f ca="1"/>
        <v>48.38</v>
      </c>
      <c r="T276" s="18">
        <f ca="1"/>
        <v>57.13</v>
      </c>
      <c r="V276" s="18">
        <f ca="1"/>
        <v>57.13</v>
      </c>
      <c r="Y276" s="18">
        <f ca="1"/>
        <v>57.13</v>
      </c>
      <c r="AA276" s="18">
        <f ca="1"/>
        <v>57.24</v>
      </c>
      <c r="AC276" s="18">
        <f ca="1"/>
        <v>65.569999999999993</v>
      </c>
      <c r="AE276" s="7" t="str">
        <f ca="1"/>
        <v>Item_263</v>
      </c>
      <c r="AF276" s="8">
        <f ca="1"/>
        <v>57.13</v>
      </c>
      <c r="AH276" s="18" t="str">
        <f ca="1"/>
        <v>Item_263</v>
      </c>
      <c r="AK276" s="7" t="str">
        <f ca="1"/>
        <v>Item_491</v>
      </c>
      <c r="AL276" s="8">
        <f ca="1"/>
        <v>50.17</v>
      </c>
      <c r="AN276" s="18" t="str">
        <f ca="1"/>
        <v>Item_116</v>
      </c>
    </row>
    <row r="277" spans="3:40" x14ac:dyDescent="0.3">
      <c r="C277" s="18" t="s">
        <v>368</v>
      </c>
      <c r="D277">
        <v>0.78</v>
      </c>
      <c r="E277">
        <v>-0.37</v>
      </c>
      <c r="F277">
        <v>11.77</v>
      </c>
      <c r="G277">
        <v>-0.22</v>
      </c>
      <c r="H277">
        <v>5.55</v>
      </c>
      <c r="I277">
        <v>11.08</v>
      </c>
      <c r="J277" s="8">
        <v>-1.77</v>
      </c>
      <c r="M277" s="18">
        <f ca="1"/>
        <v>72.77</v>
      </c>
      <c r="T277" s="18">
        <f ca="1"/>
        <v>71.27</v>
      </c>
      <c r="V277" s="18">
        <f ca="1"/>
        <v>71.27</v>
      </c>
      <c r="Y277" s="18">
        <f ca="1"/>
        <v>71.27</v>
      </c>
      <c r="AA277" s="18">
        <f ca="1"/>
        <v>71.5</v>
      </c>
      <c r="AC277" s="18">
        <f ca="1"/>
        <v>77.010000000000005</v>
      </c>
      <c r="AE277" s="7" t="str">
        <f ca="1"/>
        <v>Item_264</v>
      </c>
      <c r="AF277" s="8">
        <f ca="1"/>
        <v>71.27</v>
      </c>
      <c r="AH277" s="18" t="str">
        <f ca="1"/>
        <v>Item_264</v>
      </c>
      <c r="AK277" s="7" t="str">
        <f ca="1"/>
        <v>Item_335</v>
      </c>
      <c r="AL277" s="8">
        <f ca="1"/>
        <v>49.94</v>
      </c>
      <c r="AN277" s="18" t="str">
        <f ca="1"/>
        <v>Item_114</v>
      </c>
    </row>
    <row r="278" spans="3:40" x14ac:dyDescent="0.3">
      <c r="C278" s="18" t="s">
        <v>369</v>
      </c>
      <c r="D278">
        <v>3.11</v>
      </c>
      <c r="E278">
        <v>4.8499999999999996</v>
      </c>
      <c r="F278">
        <v>2.27</v>
      </c>
      <c r="G278">
        <v>6.55</v>
      </c>
      <c r="H278">
        <v>6.28</v>
      </c>
      <c r="I278">
        <v>10.050000000000001</v>
      </c>
      <c r="J278" s="8">
        <v>0.11</v>
      </c>
      <c r="M278" s="18">
        <f ca="1"/>
        <v>61.6</v>
      </c>
      <c r="T278" s="18">
        <f ca="1"/>
        <v>70.709999999999994</v>
      </c>
      <c r="V278" s="18">
        <f ca="1"/>
        <v>70.709999999999994</v>
      </c>
      <c r="Y278" s="18">
        <f ca="1"/>
        <v>70.709999999999994</v>
      </c>
      <c r="AA278" s="18">
        <f ca="1"/>
        <v>70.94</v>
      </c>
      <c r="AC278" s="18">
        <f ca="1"/>
        <v>74.19</v>
      </c>
      <c r="AE278" s="7" t="str">
        <f ca="1"/>
        <v>Item_265</v>
      </c>
      <c r="AF278" s="8">
        <f ca="1"/>
        <v>70.709999999999994</v>
      </c>
      <c r="AH278" s="18" t="str">
        <f ca="1"/>
        <v>Item_265</v>
      </c>
      <c r="AK278" s="7" t="str">
        <f ca="1"/>
        <v>Item_253</v>
      </c>
      <c r="AL278" s="8">
        <f ca="1"/>
        <v>49.93</v>
      </c>
      <c r="AN278" s="18" t="str">
        <f ca="1"/>
        <v>Item_332</v>
      </c>
    </row>
    <row r="279" spans="3:40" x14ac:dyDescent="0.3">
      <c r="C279" s="18" t="s">
        <v>370</v>
      </c>
      <c r="D279">
        <v>0.01</v>
      </c>
      <c r="E279">
        <v>2.93</v>
      </c>
      <c r="F279">
        <v>1.39</v>
      </c>
      <c r="G279">
        <v>13.99</v>
      </c>
      <c r="H279">
        <v>8.42</v>
      </c>
      <c r="I279">
        <v>7.51</v>
      </c>
      <c r="J279" s="8">
        <v>-1.17</v>
      </c>
      <c r="M279" s="18">
        <f ca="1"/>
        <v>63.3</v>
      </c>
      <c r="T279" s="18">
        <f ca="1"/>
        <v>49.22</v>
      </c>
      <c r="V279" s="18">
        <f ca="1"/>
        <v>49.22</v>
      </c>
      <c r="Y279" s="18">
        <f ca="1"/>
        <v>49.22</v>
      </c>
      <c r="AA279" s="18">
        <f ca="1"/>
        <v>49.26</v>
      </c>
      <c r="AC279" s="18">
        <f ca="1"/>
        <v>69.59</v>
      </c>
      <c r="AE279" s="7" t="str">
        <f ca="1"/>
        <v>Item_266</v>
      </c>
      <c r="AF279" s="8">
        <f ca="1"/>
        <v>49.22</v>
      </c>
      <c r="AH279" s="18" t="str">
        <f ca="1"/>
        <v>Item_266</v>
      </c>
      <c r="AK279" s="7" t="str">
        <f ca="1"/>
        <v>Item_327</v>
      </c>
      <c r="AL279" s="8">
        <f ca="1"/>
        <v>49.92</v>
      </c>
      <c r="AN279" s="18" t="str">
        <f ca="1"/>
        <v>Item_306</v>
      </c>
    </row>
    <row r="280" spans="3:40" x14ac:dyDescent="0.3">
      <c r="C280" s="18" t="s">
        <v>371</v>
      </c>
      <c r="D280">
        <v>-2.97</v>
      </c>
      <c r="E280">
        <v>-1.8</v>
      </c>
      <c r="F280">
        <v>6.85</v>
      </c>
      <c r="G280">
        <v>8.7200000000000006</v>
      </c>
      <c r="H280">
        <v>7.45</v>
      </c>
      <c r="I280">
        <v>10.86</v>
      </c>
      <c r="J280" s="8">
        <v>6.57</v>
      </c>
      <c r="M280" s="18">
        <f ca="1"/>
        <v>28.23</v>
      </c>
      <c r="T280" s="18">
        <f ca="1"/>
        <v>35.69</v>
      </c>
      <c r="V280" s="18">
        <f ca="1"/>
        <v>35.69</v>
      </c>
      <c r="Y280" s="18">
        <f ca="1"/>
        <v>35.69</v>
      </c>
      <c r="AA280" s="18">
        <f ca="1"/>
        <v>35.6</v>
      </c>
      <c r="AC280" s="18">
        <f ca="1"/>
        <v>29.8</v>
      </c>
      <c r="AE280" s="7" t="str">
        <f ca="1"/>
        <v>Item_267</v>
      </c>
      <c r="AF280" s="8">
        <f ca="1"/>
        <v>35.69</v>
      </c>
      <c r="AH280" s="18" t="str">
        <f ca="1"/>
        <v>Item_267</v>
      </c>
      <c r="AK280" s="7" t="str">
        <f ca="1"/>
        <v>Item_22</v>
      </c>
      <c r="AL280" s="8">
        <f ca="1"/>
        <v>49.84</v>
      </c>
      <c r="AN280" s="18" t="str">
        <f ca="1"/>
        <v>Item_434</v>
      </c>
    </row>
    <row r="281" spans="3:40" x14ac:dyDescent="0.3">
      <c r="C281" s="18" t="s">
        <v>372</v>
      </c>
      <c r="D281">
        <v>-6.78</v>
      </c>
      <c r="E281">
        <v>3.68</v>
      </c>
      <c r="F281">
        <v>6.2</v>
      </c>
      <c r="G281">
        <v>4.41</v>
      </c>
      <c r="H281">
        <v>5.37</v>
      </c>
      <c r="I281">
        <v>5.58</v>
      </c>
      <c r="J281" s="8">
        <v>0.78</v>
      </c>
      <c r="M281" s="18">
        <f ca="1"/>
        <v>71.27</v>
      </c>
      <c r="T281" s="18">
        <f ca="1"/>
        <v>68.599999999999994</v>
      </c>
      <c r="V281" s="18">
        <f ca="1"/>
        <v>68.599999999999994</v>
      </c>
      <c r="Y281" s="18">
        <f ca="1"/>
        <v>68.599999999999994</v>
      </c>
      <c r="AA281" s="18">
        <f ca="1"/>
        <v>68.81</v>
      </c>
      <c r="AC281" s="18">
        <f ca="1"/>
        <v>63.8</v>
      </c>
      <c r="AE281" s="7" t="str">
        <f ca="1"/>
        <v>Item_268</v>
      </c>
      <c r="AF281" s="8">
        <f ca="1"/>
        <v>68.599999999999994</v>
      </c>
      <c r="AH281" s="18" t="str">
        <f ca="1"/>
        <v>Item_268</v>
      </c>
      <c r="AK281" s="7" t="str">
        <f ca="1"/>
        <v>Item_166</v>
      </c>
      <c r="AL281" s="8">
        <f ca="1"/>
        <v>49.73</v>
      </c>
      <c r="AN281" s="18" t="str">
        <f ca="1"/>
        <v>Item_269</v>
      </c>
    </row>
    <row r="282" spans="3:40" x14ac:dyDescent="0.3">
      <c r="C282" s="18" t="s">
        <v>373</v>
      </c>
      <c r="D282">
        <v>-7.33</v>
      </c>
      <c r="E282">
        <v>3.26</v>
      </c>
      <c r="F282">
        <v>7.91</v>
      </c>
      <c r="G282">
        <v>1.95</v>
      </c>
      <c r="H282">
        <v>9.06</v>
      </c>
      <c r="I282">
        <v>7.21</v>
      </c>
      <c r="J282" s="8">
        <v>8.5500000000000007</v>
      </c>
      <c r="M282" s="18">
        <f ca="1"/>
        <v>35.04</v>
      </c>
      <c r="T282" s="18">
        <f ca="1"/>
        <v>53.42</v>
      </c>
      <c r="V282" s="18">
        <f ca="1"/>
        <v>53.42</v>
      </c>
      <c r="Y282" s="18">
        <f ca="1"/>
        <v>53.42</v>
      </c>
      <c r="AA282" s="18">
        <f ca="1"/>
        <v>53.5</v>
      </c>
      <c r="AC282" s="18">
        <f ca="1"/>
        <v>57.58</v>
      </c>
      <c r="AE282" s="7" t="str">
        <f ca="1"/>
        <v>Item_269</v>
      </c>
      <c r="AF282" s="8">
        <f ca="1"/>
        <v>53.42</v>
      </c>
      <c r="AH282" s="18" t="str">
        <f ca="1"/>
        <v>Item_269</v>
      </c>
      <c r="AK282" s="7" t="str">
        <f ca="1"/>
        <v>Item_436</v>
      </c>
      <c r="AL282" s="8">
        <f ca="1"/>
        <v>49.73</v>
      </c>
      <c r="AN282" s="18" t="str">
        <f ca="1"/>
        <v>Item_102</v>
      </c>
    </row>
    <row r="283" spans="3:40" x14ac:dyDescent="0.3">
      <c r="C283" s="18" t="s">
        <v>374</v>
      </c>
      <c r="D283">
        <v>-9.02</v>
      </c>
      <c r="E283">
        <v>2.35</v>
      </c>
      <c r="F283">
        <v>6.02</v>
      </c>
      <c r="G283">
        <v>12.09</v>
      </c>
      <c r="H283">
        <v>6.87</v>
      </c>
      <c r="I283">
        <v>7.77</v>
      </c>
      <c r="J283" s="8">
        <v>-1.65</v>
      </c>
      <c r="M283" s="18">
        <f ca="1"/>
        <v>73.86</v>
      </c>
      <c r="T283" s="18">
        <f ca="1"/>
        <v>71.73</v>
      </c>
      <c r="V283" s="18">
        <f ca="1"/>
        <v>71.73</v>
      </c>
      <c r="Y283" s="18">
        <f ca="1"/>
        <v>71.73</v>
      </c>
      <c r="AA283" s="18">
        <f ca="1"/>
        <v>71.97</v>
      </c>
      <c r="AC283" s="18">
        <f ca="1"/>
        <v>68.33</v>
      </c>
      <c r="AE283" s="7" t="str">
        <f ca="1"/>
        <v>Item_270</v>
      </c>
      <c r="AF283" s="8">
        <f ca="1"/>
        <v>71.73</v>
      </c>
      <c r="AH283" s="18" t="str">
        <f ca="1"/>
        <v>Item_270</v>
      </c>
      <c r="AK283" s="7" t="str">
        <f ca="1"/>
        <v>Item_314</v>
      </c>
      <c r="AL283" s="8">
        <f ca="1"/>
        <v>49.46</v>
      </c>
      <c r="AN283" s="18" t="str">
        <f ca="1"/>
        <v>Item_311</v>
      </c>
    </row>
    <row r="284" spans="3:40" x14ac:dyDescent="0.3">
      <c r="C284" s="18" t="s">
        <v>375</v>
      </c>
      <c r="D284">
        <v>-1.41</v>
      </c>
      <c r="E284">
        <v>2.76</v>
      </c>
      <c r="F284">
        <v>11.47</v>
      </c>
      <c r="G284">
        <v>-2.48</v>
      </c>
      <c r="H284">
        <v>5.5</v>
      </c>
      <c r="I284">
        <v>12.88</v>
      </c>
      <c r="J284" s="8">
        <v>2.98</v>
      </c>
      <c r="M284" s="18">
        <f ca="1"/>
        <v>77.599999999999994</v>
      </c>
      <c r="T284" s="18">
        <f ca="1"/>
        <v>83.84</v>
      </c>
      <c r="V284" s="18">
        <f ca="1"/>
        <v>83.84</v>
      </c>
      <c r="Y284" s="18">
        <f ca="1"/>
        <v>83.84</v>
      </c>
      <c r="AA284" s="18">
        <f ca="1"/>
        <v>84.19</v>
      </c>
      <c r="AC284" s="18">
        <f ca="1"/>
        <v>82.99</v>
      </c>
      <c r="AE284" s="7" t="str">
        <f ca="1"/>
        <v>Item_271</v>
      </c>
      <c r="AF284" s="8">
        <f ca="1"/>
        <v>83.84</v>
      </c>
      <c r="AH284" s="18" t="str">
        <f ca="1"/>
        <v>Item_271</v>
      </c>
      <c r="AK284" s="7" t="str">
        <f ca="1"/>
        <v>Item_134</v>
      </c>
      <c r="AL284" s="8">
        <f ca="1"/>
        <v>49.41</v>
      </c>
      <c r="AN284" s="18" t="str">
        <f ca="1"/>
        <v>Item_255</v>
      </c>
    </row>
    <row r="285" spans="3:40" x14ac:dyDescent="0.3">
      <c r="C285" s="18" t="s">
        <v>376</v>
      </c>
      <c r="D285">
        <v>0.43</v>
      </c>
      <c r="E285">
        <v>4.0999999999999996</v>
      </c>
      <c r="F285">
        <v>9.18</v>
      </c>
      <c r="G285">
        <v>4.8899999999999997</v>
      </c>
      <c r="H285">
        <v>9.09</v>
      </c>
      <c r="I285">
        <v>4.6399999999999997</v>
      </c>
      <c r="J285" s="8">
        <v>2.17</v>
      </c>
      <c r="M285" s="18">
        <f ca="1"/>
        <v>66.33</v>
      </c>
      <c r="T285" s="18">
        <f ca="1"/>
        <v>35.74</v>
      </c>
      <c r="V285" s="18">
        <f ca="1"/>
        <v>35.74</v>
      </c>
      <c r="Y285" s="18">
        <f ca="1"/>
        <v>35.74</v>
      </c>
      <c r="AA285" s="18">
        <f ca="1"/>
        <v>35.65</v>
      </c>
      <c r="AC285" s="18">
        <f ca="1"/>
        <v>48.69</v>
      </c>
      <c r="AE285" s="7" t="str">
        <f ca="1"/>
        <v>Item_272</v>
      </c>
      <c r="AF285" s="8">
        <f ca="1"/>
        <v>35.74</v>
      </c>
      <c r="AH285" s="18" t="str">
        <f ca="1"/>
        <v>Item_272</v>
      </c>
      <c r="AK285" s="7" t="str">
        <f ca="1"/>
        <v>Item_241</v>
      </c>
      <c r="AL285" s="8">
        <f ca="1"/>
        <v>49.37</v>
      </c>
      <c r="AN285" s="18" t="str">
        <f ca="1"/>
        <v>Item_281</v>
      </c>
    </row>
    <row r="286" spans="3:40" x14ac:dyDescent="0.3">
      <c r="C286" s="18" t="s">
        <v>377</v>
      </c>
      <c r="D286">
        <v>-0.43</v>
      </c>
      <c r="E286">
        <v>5.31</v>
      </c>
      <c r="F286">
        <v>2.6</v>
      </c>
      <c r="G286">
        <v>10.46</v>
      </c>
      <c r="H286">
        <v>1.56</v>
      </c>
      <c r="I286">
        <v>12.13</v>
      </c>
      <c r="J286" s="8">
        <v>4.04</v>
      </c>
      <c r="M286" s="18">
        <f ca="1"/>
        <v>76.34</v>
      </c>
      <c r="T286" s="18">
        <f ca="1"/>
        <v>63.01</v>
      </c>
      <c r="V286" s="18">
        <f ca="1"/>
        <v>63.01</v>
      </c>
      <c r="Y286" s="18">
        <f ca="1"/>
        <v>63.01</v>
      </c>
      <c r="AA286" s="18">
        <f ca="1"/>
        <v>63.17</v>
      </c>
      <c r="AC286" s="18">
        <f ca="1"/>
        <v>66.760000000000005</v>
      </c>
      <c r="AE286" s="7" t="str">
        <f ca="1"/>
        <v>Item_273</v>
      </c>
      <c r="AF286" s="8">
        <f ca="1"/>
        <v>63.01</v>
      </c>
      <c r="AH286" s="18" t="str">
        <f ca="1"/>
        <v>Item_273</v>
      </c>
      <c r="AK286" s="7" t="str">
        <f ca="1"/>
        <v>Item_266</v>
      </c>
      <c r="AL286" s="8">
        <f ca="1"/>
        <v>49.22</v>
      </c>
      <c r="AN286" s="18" t="str">
        <f ca="1"/>
        <v>Item_187</v>
      </c>
    </row>
    <row r="287" spans="3:40" x14ac:dyDescent="0.3">
      <c r="C287" s="18" t="s">
        <v>378</v>
      </c>
      <c r="D287">
        <v>1.28</v>
      </c>
      <c r="E287">
        <v>4.62</v>
      </c>
      <c r="F287">
        <v>8.1199999999999992</v>
      </c>
      <c r="G287">
        <v>1.64</v>
      </c>
      <c r="H287">
        <v>6.65</v>
      </c>
      <c r="I287">
        <v>5.81</v>
      </c>
      <c r="J287" s="8">
        <v>5.67</v>
      </c>
      <c r="M287" s="18">
        <f ca="1"/>
        <v>77.41</v>
      </c>
      <c r="T287" s="18">
        <f ca="1"/>
        <v>52.58</v>
      </c>
      <c r="V287" s="18">
        <f ca="1"/>
        <v>52.58</v>
      </c>
      <c r="Y287" s="18">
        <f ca="1"/>
        <v>52.58</v>
      </c>
      <c r="AA287" s="18">
        <f ca="1"/>
        <v>52.64</v>
      </c>
      <c r="AC287" s="18">
        <f ca="1"/>
        <v>49.01</v>
      </c>
      <c r="AE287" s="7" t="str">
        <f ca="1"/>
        <v>Item_274</v>
      </c>
      <c r="AF287" s="8">
        <f ca="1"/>
        <v>52.58</v>
      </c>
      <c r="AH287" s="18" t="str">
        <f ca="1"/>
        <v>Item_274</v>
      </c>
      <c r="AK287" s="7" t="str">
        <f ca="1"/>
        <v>Item_203</v>
      </c>
      <c r="AL287" s="8">
        <f ca="1"/>
        <v>49.09</v>
      </c>
      <c r="AN287" s="18" t="str">
        <f ca="1"/>
        <v>Item_385</v>
      </c>
    </row>
    <row r="288" spans="3:40" x14ac:dyDescent="0.3">
      <c r="C288" s="18" t="s">
        <v>379</v>
      </c>
      <c r="D288">
        <v>-2</v>
      </c>
      <c r="E288">
        <v>5.65</v>
      </c>
      <c r="F288">
        <v>7.24</v>
      </c>
      <c r="G288">
        <v>3.77</v>
      </c>
      <c r="H288">
        <v>3.99</v>
      </c>
      <c r="I288">
        <v>9.56</v>
      </c>
      <c r="J288" s="8">
        <v>7.07</v>
      </c>
      <c r="M288" s="18">
        <f ca="1"/>
        <v>99.18</v>
      </c>
      <c r="T288" s="18">
        <f ca="1"/>
        <v>87.91</v>
      </c>
      <c r="V288" s="18">
        <f ca="1"/>
        <v>87.91</v>
      </c>
      <c r="Y288" s="18">
        <f ca="1"/>
        <v>87.91</v>
      </c>
      <c r="AA288" s="18">
        <f ca="1"/>
        <v>88.29</v>
      </c>
      <c r="AC288" s="18">
        <f ca="1"/>
        <v>80.28</v>
      </c>
      <c r="AE288" s="7" t="str">
        <f ca="1"/>
        <v>Item_275</v>
      </c>
      <c r="AF288" s="8">
        <f ca="1"/>
        <v>87.91</v>
      </c>
      <c r="AH288" s="18" t="str">
        <f ca="1"/>
        <v>Item_275</v>
      </c>
      <c r="AK288" s="7" t="str">
        <f ca="1"/>
        <v>Item_158</v>
      </c>
      <c r="AL288" s="8">
        <f ca="1"/>
        <v>49.08</v>
      </c>
      <c r="AN288" s="18" t="str">
        <f ca="1"/>
        <v>Item_104</v>
      </c>
    </row>
    <row r="289" spans="3:40" x14ac:dyDescent="0.3">
      <c r="C289" s="18" t="s">
        <v>380</v>
      </c>
      <c r="D289">
        <v>-4.37</v>
      </c>
      <c r="E289">
        <v>4.32</v>
      </c>
      <c r="F289">
        <v>16.02</v>
      </c>
      <c r="G289">
        <v>16.489999999999998</v>
      </c>
      <c r="H289">
        <v>5.9</v>
      </c>
      <c r="I289">
        <v>8.17</v>
      </c>
      <c r="J289" s="8">
        <v>3.03</v>
      </c>
      <c r="M289" s="18">
        <f ca="1"/>
        <v>67.64</v>
      </c>
      <c r="T289" s="18">
        <f ca="1"/>
        <v>70.27</v>
      </c>
      <c r="V289" s="18">
        <f ca="1"/>
        <v>70.27</v>
      </c>
      <c r="Y289" s="18">
        <f ca="1"/>
        <v>70.27</v>
      </c>
      <c r="AA289" s="18">
        <f ca="1"/>
        <v>70.489999999999995</v>
      </c>
      <c r="AC289" s="18">
        <f ca="1"/>
        <v>71.61</v>
      </c>
      <c r="AE289" s="7" t="str">
        <f ca="1"/>
        <v>Item_276</v>
      </c>
      <c r="AF289" s="8">
        <f ca="1"/>
        <v>70.27</v>
      </c>
      <c r="AH289" s="18" t="str">
        <f ca="1"/>
        <v>Item_276</v>
      </c>
      <c r="AK289" s="7" t="str">
        <f ca="1"/>
        <v>Item_347</v>
      </c>
      <c r="AL289" s="8">
        <f ca="1"/>
        <v>49.02</v>
      </c>
      <c r="AN289" s="18" t="str">
        <f ca="1"/>
        <v>Item_480</v>
      </c>
    </row>
    <row r="290" spans="3:40" x14ac:dyDescent="0.3">
      <c r="C290" s="18" t="s">
        <v>381</v>
      </c>
      <c r="D290">
        <v>-0.65</v>
      </c>
      <c r="E290">
        <v>4.6500000000000004</v>
      </c>
      <c r="F290">
        <v>13.22</v>
      </c>
      <c r="G290">
        <v>12.91</v>
      </c>
      <c r="H290">
        <v>5.36</v>
      </c>
      <c r="I290">
        <v>4.41</v>
      </c>
      <c r="J290" s="8">
        <v>-2.2999999999999998</v>
      </c>
      <c r="M290" s="18">
        <f ca="1"/>
        <v>33.54</v>
      </c>
      <c r="T290" s="18">
        <f ca="1"/>
        <v>33.19</v>
      </c>
      <c r="V290" s="18">
        <f ca="1"/>
        <v>33.19</v>
      </c>
      <c r="Y290" s="18">
        <f ca="1"/>
        <v>33.19</v>
      </c>
      <c r="AA290" s="18">
        <f ca="1"/>
        <v>33.08</v>
      </c>
      <c r="AC290" s="18">
        <f ca="1"/>
        <v>46.55</v>
      </c>
      <c r="AE290" s="7" t="str">
        <f ca="1"/>
        <v>Item_277</v>
      </c>
      <c r="AF290" s="8">
        <f ca="1"/>
        <v>33.19</v>
      </c>
      <c r="AH290" s="18" t="str">
        <f ca="1"/>
        <v>Item_277</v>
      </c>
      <c r="AK290" s="7" t="str">
        <f ca="1"/>
        <v>Item_391</v>
      </c>
      <c r="AL290" s="8">
        <f ca="1"/>
        <v>48.92</v>
      </c>
      <c r="AN290" s="18" t="str">
        <f ca="1"/>
        <v>Item_299</v>
      </c>
    </row>
    <row r="291" spans="3:40" x14ac:dyDescent="0.3">
      <c r="C291" s="18" t="s">
        <v>382</v>
      </c>
      <c r="D291">
        <v>0.56999999999999995</v>
      </c>
      <c r="E291">
        <v>4.95</v>
      </c>
      <c r="F291">
        <v>4.88</v>
      </c>
      <c r="G291">
        <v>-3.02</v>
      </c>
      <c r="H291">
        <v>6.21</v>
      </c>
      <c r="I291">
        <v>0.99</v>
      </c>
      <c r="J291" s="8">
        <v>2.76</v>
      </c>
      <c r="M291" s="18">
        <f ca="1"/>
        <v>40.75</v>
      </c>
      <c r="T291" s="18">
        <f ca="1"/>
        <v>37.4</v>
      </c>
      <c r="V291" s="18">
        <f ca="1"/>
        <v>37.4</v>
      </c>
      <c r="Y291" s="18">
        <f ca="1"/>
        <v>37.4</v>
      </c>
      <c r="AA291" s="18">
        <f ca="1"/>
        <v>37.33</v>
      </c>
      <c r="AC291" s="18">
        <f ca="1"/>
        <v>38.49</v>
      </c>
      <c r="AE291" s="7" t="str">
        <f ca="1"/>
        <v>Item_278</v>
      </c>
      <c r="AF291" s="8">
        <f ca="1"/>
        <v>37.4</v>
      </c>
      <c r="AH291" s="18" t="str">
        <f ca="1"/>
        <v>Item_278</v>
      </c>
      <c r="AK291" s="7" t="str">
        <f ca="1"/>
        <v>Item_417</v>
      </c>
      <c r="AL291" s="8">
        <f ca="1"/>
        <v>48.82</v>
      </c>
      <c r="AN291" s="18" t="str">
        <f ca="1"/>
        <v>Item_451</v>
      </c>
    </row>
    <row r="292" spans="3:40" x14ac:dyDescent="0.3">
      <c r="C292" s="18" t="s">
        <v>383</v>
      </c>
      <c r="D292">
        <v>2.06</v>
      </c>
      <c r="E292">
        <v>2.12</v>
      </c>
      <c r="F292">
        <v>0.4</v>
      </c>
      <c r="G292">
        <v>4.76</v>
      </c>
      <c r="H292">
        <v>6.17</v>
      </c>
      <c r="I292">
        <v>7.25</v>
      </c>
      <c r="J292" s="8">
        <v>1.21</v>
      </c>
      <c r="M292" s="18">
        <f ca="1"/>
        <v>53.11</v>
      </c>
      <c r="T292" s="18">
        <f ca="1"/>
        <v>44.65</v>
      </c>
      <c r="V292" s="18">
        <f ca="1"/>
        <v>44.65</v>
      </c>
      <c r="Y292" s="18">
        <f ca="1"/>
        <v>44.65</v>
      </c>
      <c r="AA292" s="18">
        <f ca="1"/>
        <v>44.64</v>
      </c>
      <c r="AC292" s="18">
        <f ca="1"/>
        <v>46.7</v>
      </c>
      <c r="AE292" s="7" t="str">
        <f ca="1"/>
        <v>Item_279</v>
      </c>
      <c r="AF292" s="8">
        <f ca="1"/>
        <v>44.65</v>
      </c>
      <c r="AH292" s="18" t="str">
        <f ca="1"/>
        <v>Item_279</v>
      </c>
      <c r="AK292" s="7" t="str">
        <f ca="1"/>
        <v>Item_179</v>
      </c>
      <c r="AL292" s="8">
        <f ca="1"/>
        <v>48.28</v>
      </c>
      <c r="AN292" s="18" t="str">
        <f ca="1"/>
        <v>Item_216</v>
      </c>
    </row>
    <row r="293" spans="3:40" x14ac:dyDescent="0.3">
      <c r="C293" s="18" t="s">
        <v>384</v>
      </c>
      <c r="D293">
        <v>-1.48</v>
      </c>
      <c r="E293">
        <v>0.3</v>
      </c>
      <c r="F293">
        <v>8.26</v>
      </c>
      <c r="G293">
        <v>3.54</v>
      </c>
      <c r="H293">
        <v>5.4</v>
      </c>
      <c r="I293">
        <v>10.4</v>
      </c>
      <c r="J293" s="8">
        <v>3.31</v>
      </c>
      <c r="M293" s="18">
        <f ca="1"/>
        <v>85.57</v>
      </c>
      <c r="T293" s="18">
        <f ca="1"/>
        <v>101.01</v>
      </c>
      <c r="V293" s="18">
        <f ca="1"/>
        <v>101.01</v>
      </c>
      <c r="Y293" s="18">
        <f ca="1"/>
        <v>101.01</v>
      </c>
      <c r="AA293" s="18">
        <f ca="1"/>
        <v>101.51</v>
      </c>
      <c r="AC293" s="18">
        <f ca="1"/>
        <v>111.84</v>
      </c>
      <c r="AE293" s="7" t="str">
        <f ca="1"/>
        <v>Item_280</v>
      </c>
      <c r="AF293" s="8">
        <f ca="1"/>
        <v>101.01</v>
      </c>
      <c r="AH293" s="18" t="str">
        <f ca="1"/>
        <v>Item_280</v>
      </c>
      <c r="AK293" s="7" t="str">
        <f ca="1"/>
        <v>Item_411</v>
      </c>
      <c r="AL293" s="8">
        <f ca="1"/>
        <v>48.11</v>
      </c>
      <c r="AN293" s="18" t="str">
        <f ca="1"/>
        <v>Item_138</v>
      </c>
    </row>
    <row r="294" spans="3:40" x14ac:dyDescent="0.3">
      <c r="C294" s="18" t="s">
        <v>385</v>
      </c>
      <c r="D294">
        <v>-1.34</v>
      </c>
      <c r="E294">
        <v>3.94</v>
      </c>
      <c r="F294">
        <v>10.42</v>
      </c>
      <c r="G294">
        <v>13.44</v>
      </c>
      <c r="H294">
        <v>6.98</v>
      </c>
      <c r="I294">
        <v>11.8</v>
      </c>
      <c r="J294" s="8">
        <v>-4.05</v>
      </c>
      <c r="M294" s="18">
        <f ca="1"/>
        <v>56.03</v>
      </c>
      <c r="T294" s="18">
        <f ca="1"/>
        <v>54.01</v>
      </c>
      <c r="V294" s="18">
        <f ca="1"/>
        <v>54.01</v>
      </c>
      <c r="Y294" s="18">
        <f ca="1"/>
        <v>54.01</v>
      </c>
      <c r="AA294" s="18">
        <f ca="1"/>
        <v>54.08</v>
      </c>
      <c r="AC294" s="18">
        <f ca="1"/>
        <v>52.59</v>
      </c>
      <c r="AE294" s="7" t="str">
        <f ca="1"/>
        <v>Item_281</v>
      </c>
      <c r="AF294" s="8">
        <f ca="1"/>
        <v>54.01</v>
      </c>
      <c r="AH294" s="18" t="str">
        <f ca="1"/>
        <v>Item_281</v>
      </c>
      <c r="AK294" s="7" t="str">
        <f ca="1"/>
        <v>Item_303</v>
      </c>
      <c r="AL294" s="8">
        <f ca="1"/>
        <v>48.04</v>
      </c>
      <c r="AN294" s="18" t="str">
        <f ca="1"/>
        <v>Item_321</v>
      </c>
    </row>
    <row r="295" spans="3:40" x14ac:dyDescent="0.3">
      <c r="C295" s="18" t="s">
        <v>386</v>
      </c>
      <c r="D295">
        <v>-2.4900000000000002</v>
      </c>
      <c r="E295">
        <v>3.63</v>
      </c>
      <c r="F295">
        <v>12.63</v>
      </c>
      <c r="G295">
        <v>4.91</v>
      </c>
      <c r="H295">
        <v>5.53</v>
      </c>
      <c r="I295">
        <v>4.43</v>
      </c>
      <c r="J295" s="8">
        <v>1.74</v>
      </c>
      <c r="M295" s="18">
        <f ca="1"/>
        <v>32.68</v>
      </c>
      <c r="T295" s="18">
        <f ca="1"/>
        <v>40.880000000000003</v>
      </c>
      <c r="V295" s="18">
        <f ca="1"/>
        <v>40.880000000000003</v>
      </c>
      <c r="Y295" s="18">
        <f ca="1"/>
        <v>40.880000000000003</v>
      </c>
      <c r="AA295" s="18">
        <f ca="1"/>
        <v>40.840000000000003</v>
      </c>
      <c r="AC295" s="18">
        <f ca="1"/>
        <v>46.11</v>
      </c>
      <c r="AE295" s="7" t="str">
        <f ca="1"/>
        <v>Item_282</v>
      </c>
      <c r="AF295" s="8">
        <f ca="1"/>
        <v>40.880000000000003</v>
      </c>
      <c r="AH295" s="18" t="str">
        <f ca="1"/>
        <v>Item_282</v>
      </c>
      <c r="AK295" s="7" t="str">
        <f ca="1"/>
        <v>Item_381</v>
      </c>
      <c r="AL295" s="8">
        <f ca="1"/>
        <v>47.67</v>
      </c>
      <c r="AN295" s="18" t="str">
        <f ca="1"/>
        <v>Item_63</v>
      </c>
    </row>
    <row r="296" spans="3:40" x14ac:dyDescent="0.3">
      <c r="C296" s="18" t="s">
        <v>387</v>
      </c>
      <c r="D296">
        <v>-9.67</v>
      </c>
      <c r="E296">
        <v>2.29</v>
      </c>
      <c r="F296">
        <v>11.03</v>
      </c>
      <c r="G296">
        <v>6.82</v>
      </c>
      <c r="H296">
        <v>6.37</v>
      </c>
      <c r="I296">
        <v>4.12</v>
      </c>
      <c r="J296" s="8">
        <v>2.1</v>
      </c>
      <c r="M296" s="18">
        <f ca="1"/>
        <v>56.17</v>
      </c>
      <c r="T296" s="18">
        <f ca="1"/>
        <v>46.86</v>
      </c>
      <c r="V296" s="18">
        <f ca="1"/>
        <v>46.86</v>
      </c>
      <c r="Y296" s="18">
        <f ca="1"/>
        <v>46.86</v>
      </c>
      <c r="AA296" s="18">
        <f ca="1"/>
        <v>46.88</v>
      </c>
      <c r="AC296" s="18">
        <f ca="1"/>
        <v>41.85</v>
      </c>
      <c r="AE296" s="7" t="str">
        <f ca="1"/>
        <v>Item_283</v>
      </c>
      <c r="AF296" s="8">
        <f ca="1"/>
        <v>46.86</v>
      </c>
      <c r="AH296" s="18" t="str">
        <f ca="1"/>
        <v>Item_283</v>
      </c>
      <c r="AK296" s="7" t="str">
        <f ca="1"/>
        <v>Item_2</v>
      </c>
      <c r="AL296" s="8">
        <f ca="1"/>
        <v>47.57</v>
      </c>
      <c r="AN296" s="18" t="str">
        <f ca="1"/>
        <v>Item_447</v>
      </c>
    </row>
    <row r="297" spans="3:40" x14ac:dyDescent="0.3">
      <c r="C297" s="18" t="s">
        <v>388</v>
      </c>
      <c r="D297">
        <v>-4.18</v>
      </c>
      <c r="E297">
        <v>1.71</v>
      </c>
      <c r="F297">
        <v>6.28</v>
      </c>
      <c r="G297">
        <v>19.510000000000002</v>
      </c>
      <c r="H297">
        <v>6.96</v>
      </c>
      <c r="I297">
        <v>4.0999999999999996</v>
      </c>
      <c r="J297" s="8">
        <v>2.89</v>
      </c>
      <c r="M297" s="18">
        <f ca="1"/>
        <v>7.15</v>
      </c>
      <c r="T297" s="18">
        <f ca="1"/>
        <v>1.1299999999999999</v>
      </c>
      <c r="V297" s="18">
        <f ca="1"/>
        <v>1.1299999999999999</v>
      </c>
      <c r="Y297" s="18">
        <f ca="1"/>
        <v>1.1299999999999999</v>
      </c>
      <c r="AA297" s="18">
        <f ca="1"/>
        <v>0.73</v>
      </c>
      <c r="AC297" s="18">
        <f ca="1"/>
        <v>-12.19</v>
      </c>
      <c r="AE297" s="7" t="str">
        <f ca="1"/>
        <v>Item_284</v>
      </c>
      <c r="AF297" s="8">
        <f ca="1"/>
        <v>1.1299999999999999</v>
      </c>
      <c r="AH297" s="18" t="str">
        <f ca="1"/>
        <v>Item_284</v>
      </c>
      <c r="AK297" s="7" t="str">
        <f ca="1"/>
        <v>Item_161</v>
      </c>
      <c r="AL297" s="8">
        <f ca="1"/>
        <v>47.3</v>
      </c>
      <c r="AN297" s="18" t="str">
        <f ca="1"/>
        <v>Item_177</v>
      </c>
    </row>
    <row r="298" spans="3:40" x14ac:dyDescent="0.3">
      <c r="C298" s="18" t="s">
        <v>389</v>
      </c>
      <c r="D298">
        <v>-7.37</v>
      </c>
      <c r="E298">
        <v>0.72</v>
      </c>
      <c r="F298">
        <v>5.12</v>
      </c>
      <c r="G298">
        <v>6.02</v>
      </c>
      <c r="H298">
        <v>3.45</v>
      </c>
      <c r="I298">
        <v>6.1</v>
      </c>
      <c r="J298" s="8">
        <v>2.34</v>
      </c>
      <c r="M298" s="18">
        <f ca="1"/>
        <v>131.96</v>
      </c>
      <c r="T298" s="18">
        <f ca="1"/>
        <v>114.41</v>
      </c>
      <c r="V298" s="18">
        <f ca="1"/>
        <v>114.41</v>
      </c>
      <c r="Y298" s="18">
        <f ca="1"/>
        <v>114.41</v>
      </c>
      <c r="AA298" s="18">
        <f ca="1"/>
        <v>115.03</v>
      </c>
      <c r="AC298" s="18">
        <f ca="1"/>
        <v>93.9</v>
      </c>
      <c r="AE298" s="7" t="str">
        <f ca="1"/>
        <v>Item_285</v>
      </c>
      <c r="AF298" s="8">
        <f ca="1"/>
        <v>114.41</v>
      </c>
      <c r="AH298" s="18" t="str">
        <f ca="1"/>
        <v>Item_285</v>
      </c>
      <c r="AK298" s="7" t="str">
        <f ca="1"/>
        <v>Item_151</v>
      </c>
      <c r="AL298" s="8">
        <f ca="1"/>
        <v>47.28</v>
      </c>
      <c r="AN298" s="18" t="str">
        <f ca="1"/>
        <v>Item_427</v>
      </c>
    </row>
    <row r="299" spans="3:40" x14ac:dyDescent="0.3">
      <c r="C299" s="18" t="s">
        <v>390</v>
      </c>
      <c r="D299">
        <v>1.1299999999999999</v>
      </c>
      <c r="E299">
        <v>3.8</v>
      </c>
      <c r="F299">
        <v>14.92</v>
      </c>
      <c r="G299">
        <v>20.260000000000002</v>
      </c>
      <c r="H299">
        <v>9.7100000000000009</v>
      </c>
      <c r="I299">
        <v>5.47</v>
      </c>
      <c r="J299" s="8">
        <v>5.98</v>
      </c>
      <c r="M299" s="18">
        <f ca="1"/>
        <v>29.87</v>
      </c>
      <c r="T299" s="18">
        <f ca="1"/>
        <v>37.049999999999997</v>
      </c>
      <c r="V299" s="18">
        <f ca="1"/>
        <v>37.049999999999997</v>
      </c>
      <c r="Y299" s="18">
        <f ca="1"/>
        <v>37.049999999999997</v>
      </c>
      <c r="AA299" s="18">
        <f ca="1"/>
        <v>36.97</v>
      </c>
      <c r="AC299" s="18">
        <f ca="1"/>
        <v>34.56</v>
      </c>
      <c r="AE299" s="7" t="str">
        <f ca="1"/>
        <v>Item_286</v>
      </c>
      <c r="AF299" s="8">
        <f ca="1"/>
        <v>37.049999999999997</v>
      </c>
      <c r="AH299" s="18" t="str">
        <f ca="1"/>
        <v>Item_286</v>
      </c>
      <c r="AK299" s="7" t="str">
        <f ca="1"/>
        <v>Item_174</v>
      </c>
      <c r="AL299" s="8">
        <f ca="1"/>
        <v>47.17</v>
      </c>
      <c r="AN299" s="18" t="str">
        <f ca="1"/>
        <v>Item_360</v>
      </c>
    </row>
    <row r="300" spans="3:40" x14ac:dyDescent="0.3">
      <c r="C300" s="18" t="s">
        <v>391</v>
      </c>
      <c r="D300">
        <v>-8.31</v>
      </c>
      <c r="E300">
        <v>2.1</v>
      </c>
      <c r="F300">
        <v>11</v>
      </c>
      <c r="G300">
        <v>-2.98</v>
      </c>
      <c r="H300">
        <v>5.38</v>
      </c>
      <c r="I300">
        <v>7.44</v>
      </c>
      <c r="J300" s="8">
        <v>2.96</v>
      </c>
      <c r="M300" s="18">
        <f ca="1"/>
        <v>11.59</v>
      </c>
      <c r="T300" s="18">
        <f ca="1"/>
        <v>10.18</v>
      </c>
      <c r="V300" s="18">
        <f ca="1"/>
        <v>10.18</v>
      </c>
      <c r="Y300" s="18">
        <f ca="1"/>
        <v>10.18</v>
      </c>
      <c r="AA300" s="18">
        <f ca="1"/>
        <v>10.54</v>
      </c>
      <c r="AC300" s="18">
        <f ca="1"/>
        <v>6.38</v>
      </c>
      <c r="AE300" s="7" t="str">
        <f ca="1"/>
        <v>Item_287</v>
      </c>
      <c r="AF300" s="8">
        <f ca="1"/>
        <v>10.18</v>
      </c>
      <c r="AH300" s="18" t="str">
        <f ca="1"/>
        <v>Item_287</v>
      </c>
      <c r="AK300" s="7" t="str">
        <f ca="1"/>
        <v>Item_310</v>
      </c>
      <c r="AL300" s="8">
        <f ca="1"/>
        <v>47.04</v>
      </c>
      <c r="AN300" s="18" t="str">
        <f ca="1"/>
        <v>Item_220</v>
      </c>
    </row>
    <row r="301" spans="3:40" x14ac:dyDescent="0.3">
      <c r="C301" s="18" t="s">
        <v>392</v>
      </c>
      <c r="D301">
        <v>-13.36</v>
      </c>
      <c r="E301">
        <v>1.89</v>
      </c>
      <c r="F301">
        <v>6.16</v>
      </c>
      <c r="G301">
        <v>4.72</v>
      </c>
      <c r="H301">
        <v>5.18</v>
      </c>
      <c r="I301">
        <v>4.91</v>
      </c>
      <c r="J301" s="8">
        <v>5.66</v>
      </c>
      <c r="M301" s="18">
        <f ca="1"/>
        <v>98.35</v>
      </c>
      <c r="T301" s="18">
        <f ca="1"/>
        <v>84.56</v>
      </c>
      <c r="V301" s="18">
        <f ca="1"/>
        <v>84.56</v>
      </c>
      <c r="Y301" s="18">
        <f ca="1"/>
        <v>84.56</v>
      </c>
      <c r="AA301" s="18">
        <f ca="1"/>
        <v>84.91</v>
      </c>
      <c r="AC301" s="18">
        <f ca="1"/>
        <v>82.97</v>
      </c>
      <c r="AE301" s="7" t="str">
        <f ca="1"/>
        <v>Item_288</v>
      </c>
      <c r="AF301" s="8">
        <f ca="1"/>
        <v>84.56</v>
      </c>
      <c r="AH301" s="18" t="str">
        <f ca="1"/>
        <v>Item_288</v>
      </c>
      <c r="AK301" s="7" t="str">
        <f ca="1"/>
        <v>Item_283</v>
      </c>
      <c r="AL301" s="8">
        <f ca="1"/>
        <v>46.86</v>
      </c>
      <c r="AN301" s="18" t="str">
        <f ca="1"/>
        <v>Item_356</v>
      </c>
    </row>
    <row r="302" spans="3:40" x14ac:dyDescent="0.3">
      <c r="C302" s="18" t="s">
        <v>393</v>
      </c>
      <c r="D302">
        <v>4.62</v>
      </c>
      <c r="E302">
        <v>5.8</v>
      </c>
      <c r="F302">
        <v>11.38</v>
      </c>
      <c r="G302">
        <v>8.01</v>
      </c>
      <c r="H302">
        <v>4.66</v>
      </c>
      <c r="I302">
        <v>9.31</v>
      </c>
      <c r="J302" s="8">
        <v>0.85</v>
      </c>
      <c r="M302" s="18">
        <f ca="1"/>
        <v>-17.329999999999998</v>
      </c>
      <c r="T302" s="18">
        <f ca="1"/>
        <v>12.89</v>
      </c>
      <c r="V302" s="18">
        <f ca="1"/>
        <v>12.89</v>
      </c>
      <c r="Y302" s="18">
        <f ca="1"/>
        <v>12.89</v>
      </c>
      <c r="AA302" s="18">
        <f ca="1"/>
        <v>12.59</v>
      </c>
      <c r="AC302" s="18">
        <f ca="1"/>
        <v>16.739999999999998</v>
      </c>
      <c r="AE302" s="7" t="str">
        <f ca="1"/>
        <v>Item_289</v>
      </c>
      <c r="AF302" s="8">
        <f ca="1"/>
        <v>12.89</v>
      </c>
      <c r="AH302" s="18" t="str">
        <f ca="1"/>
        <v>Item_289</v>
      </c>
      <c r="AK302" s="7" t="str">
        <f ca="1"/>
        <v>Item_211</v>
      </c>
      <c r="AL302" s="8">
        <f ca="1"/>
        <v>46.52</v>
      </c>
      <c r="AN302" s="18" t="str">
        <f ca="1"/>
        <v>Item_210</v>
      </c>
    </row>
    <row r="303" spans="3:40" x14ac:dyDescent="0.3">
      <c r="C303" s="18" t="s">
        <v>394</v>
      </c>
      <c r="D303">
        <v>-6.93</v>
      </c>
      <c r="E303">
        <v>5.66</v>
      </c>
      <c r="F303">
        <v>7.64</v>
      </c>
      <c r="G303">
        <v>-7.22</v>
      </c>
      <c r="H303">
        <v>2.71</v>
      </c>
      <c r="I303">
        <v>2.93</v>
      </c>
      <c r="J303" s="8">
        <v>-6.1</v>
      </c>
      <c r="M303" s="18">
        <f ca="1"/>
        <v>54.64</v>
      </c>
      <c r="T303" s="18">
        <f ca="1"/>
        <v>69.69</v>
      </c>
      <c r="V303" s="18">
        <f ca="1"/>
        <v>69.69</v>
      </c>
      <c r="Y303" s="18">
        <f ca="1"/>
        <v>69.69</v>
      </c>
      <c r="AA303" s="18">
        <f ca="1"/>
        <v>69.900000000000006</v>
      </c>
      <c r="AC303" s="18">
        <f ca="1"/>
        <v>76.84</v>
      </c>
      <c r="AE303" s="7" t="str">
        <f ca="1"/>
        <v>Item_290</v>
      </c>
      <c r="AF303" s="8">
        <f ca="1"/>
        <v>69.69</v>
      </c>
      <c r="AH303" s="18" t="str">
        <f ca="1"/>
        <v>Item_290</v>
      </c>
      <c r="AK303" s="7" t="str">
        <f ca="1"/>
        <v>Item_91</v>
      </c>
      <c r="AL303" s="8">
        <f ca="1"/>
        <v>46.46</v>
      </c>
      <c r="AN303" s="18" t="str">
        <f ca="1"/>
        <v>Item_315</v>
      </c>
    </row>
    <row r="304" spans="3:40" x14ac:dyDescent="0.3">
      <c r="C304" s="18" t="s">
        <v>395</v>
      </c>
      <c r="D304">
        <v>-0.51</v>
      </c>
      <c r="E304">
        <v>4.3</v>
      </c>
      <c r="F304">
        <v>7.97</v>
      </c>
      <c r="G304">
        <v>-2.44</v>
      </c>
      <c r="H304">
        <v>6.82</v>
      </c>
      <c r="I304">
        <v>8.1</v>
      </c>
      <c r="J304" s="8">
        <v>-0.84</v>
      </c>
      <c r="M304" s="18">
        <f ca="1"/>
        <v>42.96</v>
      </c>
      <c r="T304" s="18">
        <f ca="1"/>
        <v>42.12</v>
      </c>
      <c r="V304" s="18">
        <f ca="1"/>
        <v>42.12</v>
      </c>
      <c r="Y304" s="18">
        <f ca="1"/>
        <v>42.12</v>
      </c>
      <c r="AA304" s="18">
        <f ca="1"/>
        <v>42.09</v>
      </c>
      <c r="AC304" s="18">
        <f ca="1"/>
        <v>26.63</v>
      </c>
      <c r="AE304" s="7" t="str">
        <f ca="1"/>
        <v>Item_291</v>
      </c>
      <c r="AF304" s="8">
        <f ca="1"/>
        <v>42.12</v>
      </c>
      <c r="AH304" s="18" t="str">
        <f ca="1"/>
        <v>Item_291</v>
      </c>
      <c r="AK304" s="7" t="str">
        <f ca="1"/>
        <v>Item_218</v>
      </c>
      <c r="AL304" s="8">
        <f ca="1"/>
        <v>46.34</v>
      </c>
      <c r="AN304" s="18" t="str">
        <f ca="1"/>
        <v>Item_428</v>
      </c>
    </row>
    <row r="305" spans="3:40" x14ac:dyDescent="0.3">
      <c r="C305" s="18" t="s">
        <v>396</v>
      </c>
      <c r="D305">
        <v>-8.58</v>
      </c>
      <c r="E305">
        <v>1.27</v>
      </c>
      <c r="F305">
        <v>17.170000000000002</v>
      </c>
      <c r="G305">
        <v>7.6</v>
      </c>
      <c r="H305">
        <v>3.27</v>
      </c>
      <c r="I305">
        <v>8.58</v>
      </c>
      <c r="J305" s="8">
        <v>0.55000000000000004</v>
      </c>
      <c r="M305" s="18">
        <f ca="1"/>
        <v>43.08</v>
      </c>
      <c r="T305" s="18">
        <f ca="1"/>
        <v>19.29</v>
      </c>
      <c r="V305" s="18">
        <f ca="1"/>
        <v>19.29</v>
      </c>
      <c r="Y305" s="18">
        <f ca="1"/>
        <v>19.29</v>
      </c>
      <c r="AA305" s="18">
        <f ca="1"/>
        <v>19.05</v>
      </c>
      <c r="AC305" s="18">
        <f ca="1"/>
        <v>8.76</v>
      </c>
      <c r="AE305" s="7" t="str">
        <f ca="1"/>
        <v>Item_292</v>
      </c>
      <c r="AF305" s="8">
        <f ca="1"/>
        <v>19.29</v>
      </c>
      <c r="AH305" s="18" t="str">
        <f ca="1"/>
        <v>Item_292</v>
      </c>
      <c r="AK305" s="7" t="str">
        <f ca="1"/>
        <v>Item_424</v>
      </c>
      <c r="AL305" s="8">
        <f ca="1"/>
        <v>46.24</v>
      </c>
      <c r="AN305" s="18" t="str">
        <f ca="1"/>
        <v>Item_319</v>
      </c>
    </row>
    <row r="306" spans="3:40" x14ac:dyDescent="0.3">
      <c r="C306" s="18" t="s">
        <v>397</v>
      </c>
      <c r="D306">
        <v>-1.76</v>
      </c>
      <c r="E306">
        <v>0.89</v>
      </c>
      <c r="F306">
        <v>5.9</v>
      </c>
      <c r="G306">
        <v>1.86</v>
      </c>
      <c r="H306">
        <v>4.5199999999999996</v>
      </c>
      <c r="I306">
        <v>7.45</v>
      </c>
      <c r="J306" s="8">
        <v>7.4</v>
      </c>
      <c r="M306" s="18">
        <f ca="1"/>
        <v>73.86</v>
      </c>
      <c r="T306" s="18">
        <f ca="1"/>
        <v>58.24</v>
      </c>
      <c r="V306" s="18">
        <f ca="1"/>
        <v>58.24</v>
      </c>
      <c r="Y306" s="18">
        <f ca="1"/>
        <v>58.24</v>
      </c>
      <c r="AA306" s="18">
        <f ca="1"/>
        <v>58.36</v>
      </c>
      <c r="AC306" s="18">
        <f ca="1"/>
        <v>54.08</v>
      </c>
      <c r="AE306" s="7" t="str">
        <f ca="1"/>
        <v>Item_293</v>
      </c>
      <c r="AF306" s="8">
        <f ca="1"/>
        <v>58.24</v>
      </c>
      <c r="AH306" s="18" t="str">
        <f ca="1"/>
        <v>Item_293</v>
      </c>
      <c r="AK306" s="7" t="str">
        <f ca="1"/>
        <v>Item_405</v>
      </c>
      <c r="AL306" s="8">
        <f ca="1"/>
        <v>46.05</v>
      </c>
      <c r="AN306" s="18" t="str">
        <f ca="1"/>
        <v>Item_379</v>
      </c>
    </row>
    <row r="307" spans="3:40" x14ac:dyDescent="0.3">
      <c r="C307" s="18" t="s">
        <v>398</v>
      </c>
      <c r="D307">
        <v>-2.33</v>
      </c>
      <c r="E307">
        <v>5.85</v>
      </c>
      <c r="F307">
        <v>9.6300000000000008</v>
      </c>
      <c r="G307">
        <v>2.76</v>
      </c>
      <c r="H307">
        <v>4.29</v>
      </c>
      <c r="I307">
        <v>8.3800000000000008</v>
      </c>
      <c r="J307" s="8">
        <v>5.01</v>
      </c>
      <c r="M307" s="18">
        <f ca="1"/>
        <v>18.54</v>
      </c>
      <c r="T307" s="18">
        <f ca="1"/>
        <v>4.83</v>
      </c>
      <c r="V307" s="18">
        <f ca="1"/>
        <v>4.83</v>
      </c>
      <c r="Y307" s="18">
        <f ca="1"/>
        <v>4.83</v>
      </c>
      <c r="AA307" s="18">
        <f ca="1"/>
        <v>6.03</v>
      </c>
      <c r="AC307" s="18">
        <f ca="1"/>
        <v>25.96</v>
      </c>
      <c r="AE307" s="7" t="str">
        <f ca="1"/>
        <v>Item_294</v>
      </c>
      <c r="AF307" s="8">
        <f ca="1"/>
        <v>4.83</v>
      </c>
      <c r="AH307" s="18" t="str">
        <f ca="1"/>
        <v>Item_294</v>
      </c>
      <c r="AK307" s="7" t="str">
        <f ca="1"/>
        <v>Item_256</v>
      </c>
      <c r="AL307" s="8">
        <f ca="1"/>
        <v>45.87</v>
      </c>
      <c r="AN307" s="18" t="str">
        <f ca="1"/>
        <v>Item_106</v>
      </c>
    </row>
    <row r="308" spans="3:40" x14ac:dyDescent="0.3">
      <c r="C308" s="18" t="s">
        <v>399</v>
      </c>
      <c r="D308">
        <v>2.39</v>
      </c>
      <c r="E308">
        <v>5.88</v>
      </c>
      <c r="F308">
        <v>0.56000000000000005</v>
      </c>
      <c r="G308">
        <v>-3.44</v>
      </c>
      <c r="H308">
        <v>0.51</v>
      </c>
      <c r="I308">
        <v>7.67</v>
      </c>
      <c r="J308" s="8">
        <v>-0.06</v>
      </c>
      <c r="M308" s="18">
        <f ca="1"/>
        <v>70.010000000000005</v>
      </c>
      <c r="T308" s="18">
        <f ca="1"/>
        <v>64.739999999999995</v>
      </c>
      <c r="V308" s="18">
        <f ca="1"/>
        <v>64.739999999999995</v>
      </c>
      <c r="Y308" s="18">
        <f ca="1"/>
        <v>64.739999999999995</v>
      </c>
      <c r="AA308" s="18">
        <f ca="1"/>
        <v>62.82</v>
      </c>
      <c r="AC308" s="18">
        <f ca="1"/>
        <v>44.28</v>
      </c>
      <c r="AE308" s="7" t="str">
        <f ca="1"/>
        <v>Item_295</v>
      </c>
      <c r="AF308" s="8">
        <f ca="1"/>
        <v>64.739999999999995</v>
      </c>
      <c r="AH308" s="18" t="str">
        <f ca="1"/>
        <v>Item_295</v>
      </c>
      <c r="AK308" s="7" t="str">
        <f ca="1"/>
        <v>Item_329</v>
      </c>
      <c r="AL308" s="8">
        <f ca="1"/>
        <v>45.6</v>
      </c>
      <c r="AN308" s="18" t="str">
        <f ca="1"/>
        <v>Item_97</v>
      </c>
    </row>
    <row r="309" spans="3:40" x14ac:dyDescent="0.3">
      <c r="C309" s="18" t="s">
        <v>400</v>
      </c>
      <c r="D309">
        <v>3.28</v>
      </c>
      <c r="E309">
        <v>2.92</v>
      </c>
      <c r="F309">
        <v>5.48</v>
      </c>
      <c r="G309">
        <v>-5.99</v>
      </c>
      <c r="H309">
        <v>4.6100000000000003</v>
      </c>
      <c r="I309">
        <v>15.85</v>
      </c>
      <c r="J309" s="8">
        <v>1.96</v>
      </c>
      <c r="M309" s="18">
        <f ca="1"/>
        <v>104.97</v>
      </c>
      <c r="T309" s="18">
        <f ca="1"/>
        <v>100.97</v>
      </c>
      <c r="V309" s="18">
        <f ca="1"/>
        <v>100.97</v>
      </c>
      <c r="Y309" s="18">
        <f ca="1"/>
        <v>100.97</v>
      </c>
      <c r="AA309" s="18">
        <f ca="1"/>
        <v>101.47</v>
      </c>
      <c r="AC309" s="18">
        <f ca="1"/>
        <v>95.57</v>
      </c>
      <c r="AE309" s="7" t="str">
        <f ca="1"/>
        <v>Item_296</v>
      </c>
      <c r="AF309" s="8">
        <f ca="1"/>
        <v>100.97</v>
      </c>
      <c r="AH309" s="18" t="str">
        <f ca="1"/>
        <v>Item_296</v>
      </c>
      <c r="AK309" s="7" t="str">
        <f ca="1"/>
        <v>Item_483</v>
      </c>
      <c r="AL309" s="8">
        <f ca="1"/>
        <v>45.48</v>
      </c>
      <c r="AN309" s="18" t="str">
        <f ca="1"/>
        <v>Item_43</v>
      </c>
    </row>
    <row r="310" spans="3:40" x14ac:dyDescent="0.3">
      <c r="C310" s="18" t="s">
        <v>401</v>
      </c>
      <c r="D310">
        <v>0.19</v>
      </c>
      <c r="E310">
        <v>7.81</v>
      </c>
      <c r="F310">
        <v>11.93</v>
      </c>
      <c r="G310">
        <v>5.37</v>
      </c>
      <c r="H310">
        <v>5.69</v>
      </c>
      <c r="I310">
        <v>10.199999999999999</v>
      </c>
      <c r="J310" s="8">
        <v>1.62</v>
      </c>
      <c r="M310" s="18">
        <f ca="1"/>
        <v>36.78</v>
      </c>
      <c r="T310" s="18">
        <f ca="1"/>
        <v>36.549999999999997</v>
      </c>
      <c r="V310" s="18">
        <f ca="1"/>
        <v>36.549999999999997</v>
      </c>
      <c r="Y310" s="18">
        <f ca="1"/>
        <v>36.549999999999997</v>
      </c>
      <c r="AA310" s="18">
        <f ca="1"/>
        <v>36.47</v>
      </c>
      <c r="AC310" s="18">
        <f ca="1"/>
        <v>34.76</v>
      </c>
      <c r="AE310" s="7" t="str">
        <f ca="1"/>
        <v>Item_297</v>
      </c>
      <c r="AF310" s="8">
        <f ca="1"/>
        <v>36.549999999999997</v>
      </c>
      <c r="AH310" s="18" t="str">
        <f ca="1"/>
        <v>Item_297</v>
      </c>
      <c r="AK310" s="7" t="str">
        <f ca="1"/>
        <v>Item_44</v>
      </c>
      <c r="AL310" s="8">
        <f ca="1"/>
        <v>45.3</v>
      </c>
      <c r="AN310" s="18" t="str">
        <f ca="1"/>
        <v>Item_362</v>
      </c>
    </row>
    <row r="311" spans="3:40" x14ac:dyDescent="0.3">
      <c r="C311" s="18" t="s">
        <v>402</v>
      </c>
      <c r="D311">
        <v>-5.18</v>
      </c>
      <c r="E311">
        <v>4.96</v>
      </c>
      <c r="F311">
        <v>6.75</v>
      </c>
      <c r="G311">
        <v>-6.52</v>
      </c>
      <c r="H311">
        <v>4.5999999999999996</v>
      </c>
      <c r="I311">
        <v>7.63</v>
      </c>
      <c r="J311" s="8">
        <v>4.07</v>
      </c>
      <c r="M311" s="18">
        <f ca="1"/>
        <v>112.39</v>
      </c>
      <c r="T311" s="18">
        <f ca="1"/>
        <v>97.16</v>
      </c>
      <c r="V311" s="18">
        <f ca="1"/>
        <v>97.16</v>
      </c>
      <c r="Y311" s="18">
        <f ca="1"/>
        <v>97.16</v>
      </c>
      <c r="AA311" s="18">
        <f ca="1"/>
        <v>97.63</v>
      </c>
      <c r="AC311" s="18">
        <f ca="1"/>
        <v>94.16</v>
      </c>
      <c r="AE311" s="7" t="str">
        <f ca="1"/>
        <v>Item_298</v>
      </c>
      <c r="AF311" s="8">
        <f ca="1"/>
        <v>97.16</v>
      </c>
      <c r="AH311" s="18" t="str">
        <f ca="1"/>
        <v>Item_298</v>
      </c>
      <c r="AK311" s="7" t="str">
        <f ca="1"/>
        <v>Item_27</v>
      </c>
      <c r="AL311" s="8">
        <f ca="1"/>
        <v>45.25</v>
      </c>
      <c r="AN311" s="18" t="str">
        <f ca="1"/>
        <v>Item_400</v>
      </c>
    </row>
    <row r="312" spans="3:40" x14ac:dyDescent="0.3">
      <c r="C312" s="18" t="s">
        <v>403</v>
      </c>
      <c r="D312">
        <v>-0.78</v>
      </c>
      <c r="E312">
        <v>6.17</v>
      </c>
      <c r="F312">
        <v>6.91</v>
      </c>
      <c r="G312">
        <v>15.11</v>
      </c>
      <c r="H312">
        <v>6.27</v>
      </c>
      <c r="I312">
        <v>12.46</v>
      </c>
      <c r="J312" s="8">
        <v>3.79</v>
      </c>
      <c r="M312" s="18">
        <f ca="1"/>
        <v>58.66</v>
      </c>
      <c r="T312" s="18">
        <f ca="1"/>
        <v>54.72</v>
      </c>
      <c r="V312" s="18">
        <f ca="1"/>
        <v>54.72</v>
      </c>
      <c r="Y312" s="18">
        <f ca="1"/>
        <v>54.72</v>
      </c>
      <c r="AA312" s="18">
        <f ca="1"/>
        <v>54.81</v>
      </c>
      <c r="AC312" s="18">
        <f ca="1"/>
        <v>51.86</v>
      </c>
      <c r="AE312" s="7" t="str">
        <f ca="1"/>
        <v>Item_299</v>
      </c>
      <c r="AF312" s="8">
        <f ca="1"/>
        <v>54.72</v>
      </c>
      <c r="AH312" s="18" t="str">
        <f ca="1"/>
        <v>Item_299</v>
      </c>
      <c r="AK312" s="7" t="str">
        <f ca="1"/>
        <v>Item_443</v>
      </c>
      <c r="AL312" s="8">
        <f ca="1"/>
        <v>45.05</v>
      </c>
      <c r="AN312" s="18" t="str">
        <f ca="1"/>
        <v>Item_15</v>
      </c>
    </row>
    <row r="313" spans="3:40" x14ac:dyDescent="0.3">
      <c r="C313" s="18" t="s">
        <v>404</v>
      </c>
      <c r="D313">
        <v>-5.35</v>
      </c>
      <c r="E313">
        <v>2.48</v>
      </c>
      <c r="F313">
        <v>5.08</v>
      </c>
      <c r="G313">
        <v>20.41</v>
      </c>
      <c r="H313">
        <v>8.61</v>
      </c>
      <c r="I313">
        <v>2.23</v>
      </c>
      <c r="J313" s="8">
        <v>3.47</v>
      </c>
      <c r="M313" s="18">
        <f ca="1"/>
        <v>28.11</v>
      </c>
      <c r="T313" s="18">
        <f ca="1"/>
        <v>23.94</v>
      </c>
      <c r="V313" s="18">
        <f ca="1"/>
        <v>23.94</v>
      </c>
      <c r="Y313" s="18">
        <f ca="1"/>
        <v>23.94</v>
      </c>
      <c r="AA313" s="18">
        <f ca="1"/>
        <v>23.75</v>
      </c>
      <c r="AC313" s="18">
        <f ca="1"/>
        <v>13.56</v>
      </c>
      <c r="AE313" s="7" t="str">
        <f ca="1"/>
        <v>Item_300</v>
      </c>
      <c r="AF313" s="8">
        <f ca="1"/>
        <v>23.94</v>
      </c>
      <c r="AH313" s="18" t="str">
        <f ca="1"/>
        <v>Item_300</v>
      </c>
      <c r="AK313" s="7" t="str">
        <f ca="1"/>
        <v>Item_90</v>
      </c>
      <c r="AL313" s="8">
        <f ca="1"/>
        <v>44.91</v>
      </c>
      <c r="AN313" s="18" t="str">
        <f ca="1"/>
        <v>Item_326</v>
      </c>
    </row>
    <row r="314" spans="3:40" x14ac:dyDescent="0.3">
      <c r="C314" s="18" t="s">
        <v>405</v>
      </c>
      <c r="D314">
        <v>-4.3600000000000003</v>
      </c>
      <c r="E314">
        <v>2.0099999999999998</v>
      </c>
      <c r="F314">
        <v>8.08</v>
      </c>
      <c r="G314">
        <v>8.48</v>
      </c>
      <c r="H314">
        <v>3.76</v>
      </c>
      <c r="I314">
        <v>5.74</v>
      </c>
      <c r="J314" s="8">
        <v>0.38</v>
      </c>
      <c r="M314" s="18">
        <f ca="1"/>
        <v>156.69999999999999</v>
      </c>
      <c r="T314" s="18">
        <f ca="1"/>
        <v>112.02</v>
      </c>
      <c r="V314" s="18">
        <f ca="1"/>
        <v>112.02</v>
      </c>
      <c r="Y314" s="18">
        <f ca="1"/>
        <v>112.02</v>
      </c>
      <c r="AA314" s="18">
        <f ca="1"/>
        <v>111.2</v>
      </c>
      <c r="AC314" s="18">
        <f ca="1"/>
        <v>114.26</v>
      </c>
      <c r="AE314" s="7" t="str">
        <f ca="1"/>
        <v>Item_301</v>
      </c>
      <c r="AF314" s="8">
        <f ca="1"/>
        <v>112.02</v>
      </c>
      <c r="AH314" s="18" t="str">
        <f ca="1"/>
        <v>Item_301</v>
      </c>
      <c r="AK314" s="7" t="str">
        <f ca="1"/>
        <v>Item_152</v>
      </c>
      <c r="AL314" s="8">
        <f ca="1"/>
        <v>44.84</v>
      </c>
      <c r="AN314" s="18" t="str">
        <f ca="1"/>
        <v>Item_185</v>
      </c>
    </row>
    <row r="315" spans="3:40" x14ac:dyDescent="0.3">
      <c r="C315" s="18" t="s">
        <v>406</v>
      </c>
      <c r="D315">
        <v>7.77</v>
      </c>
      <c r="E315">
        <v>5.66</v>
      </c>
      <c r="F315">
        <v>11.72</v>
      </c>
      <c r="G315">
        <v>12.95</v>
      </c>
      <c r="H315">
        <v>8.26</v>
      </c>
      <c r="I315">
        <v>7.87</v>
      </c>
      <c r="J315" s="8">
        <v>11.49</v>
      </c>
      <c r="M315" s="18">
        <f ca="1"/>
        <v>54.79</v>
      </c>
      <c r="T315" s="18">
        <f ca="1"/>
        <v>43.32</v>
      </c>
      <c r="V315" s="18">
        <f ca="1"/>
        <v>43.32</v>
      </c>
      <c r="Y315" s="18">
        <f ca="1"/>
        <v>43.32</v>
      </c>
      <c r="AA315" s="18">
        <f ca="1"/>
        <v>43.3</v>
      </c>
      <c r="AC315" s="18">
        <f ca="1"/>
        <v>41.92</v>
      </c>
      <c r="AE315" s="7" t="str">
        <f ca="1"/>
        <v>Item_302</v>
      </c>
      <c r="AF315" s="8">
        <f ca="1"/>
        <v>43.32</v>
      </c>
      <c r="AH315" s="18" t="str">
        <f ca="1"/>
        <v>Item_302</v>
      </c>
      <c r="AK315" s="7" t="str">
        <f ca="1"/>
        <v>Item_426</v>
      </c>
      <c r="AL315" s="8">
        <f ca="1"/>
        <v>44.71</v>
      </c>
      <c r="AN315" s="18" t="str">
        <f ca="1"/>
        <v>Item_318</v>
      </c>
    </row>
    <row r="316" spans="3:40" x14ac:dyDescent="0.3">
      <c r="C316" s="18" t="s">
        <v>407</v>
      </c>
      <c r="D316">
        <v>2.86</v>
      </c>
      <c r="E316">
        <v>0.2</v>
      </c>
      <c r="F316">
        <v>6.49</v>
      </c>
      <c r="G316">
        <v>-0.59</v>
      </c>
      <c r="H316">
        <v>7.18</v>
      </c>
      <c r="I316">
        <v>6.63</v>
      </c>
      <c r="J316" s="8">
        <v>5.33</v>
      </c>
      <c r="M316" s="18">
        <f ca="1"/>
        <v>65.540000000000006</v>
      </c>
      <c r="T316" s="18">
        <f ca="1"/>
        <v>48.04</v>
      </c>
      <c r="V316" s="18">
        <f ca="1"/>
        <v>48.04</v>
      </c>
      <c r="Y316" s="18">
        <f ca="1"/>
        <v>48.04</v>
      </c>
      <c r="AA316" s="18">
        <f ca="1"/>
        <v>48.06</v>
      </c>
      <c r="AC316" s="18">
        <f ca="1"/>
        <v>45.52</v>
      </c>
      <c r="AE316" s="7" t="str">
        <f ca="1"/>
        <v>Item_303</v>
      </c>
      <c r="AF316" s="8">
        <f ca="1"/>
        <v>48.04</v>
      </c>
      <c r="AH316" s="18" t="str">
        <f ca="1"/>
        <v>Item_303</v>
      </c>
      <c r="AK316" s="7" t="str">
        <f ca="1"/>
        <v>Item_279</v>
      </c>
      <c r="AL316" s="8">
        <f ca="1"/>
        <v>44.65</v>
      </c>
      <c r="AN316" s="18" t="str">
        <f ca="1"/>
        <v>Item_263</v>
      </c>
    </row>
    <row r="317" spans="3:40" x14ac:dyDescent="0.3">
      <c r="C317" s="18" t="s">
        <v>408</v>
      </c>
      <c r="D317">
        <v>0.12</v>
      </c>
      <c r="E317">
        <v>1.1299999999999999</v>
      </c>
      <c r="F317">
        <v>5.0999999999999996</v>
      </c>
      <c r="G317">
        <v>11.22</v>
      </c>
      <c r="H317">
        <v>5</v>
      </c>
      <c r="I317">
        <v>11.14</v>
      </c>
      <c r="J317" s="8">
        <v>3.28</v>
      </c>
      <c r="M317" s="18">
        <f ca="1"/>
        <v>18.36</v>
      </c>
      <c r="T317" s="18">
        <f ca="1"/>
        <v>29.46</v>
      </c>
      <c r="V317" s="18">
        <f ca="1"/>
        <v>29.46</v>
      </c>
      <c r="Y317" s="18">
        <f ca="1"/>
        <v>29.46</v>
      </c>
      <c r="AA317" s="18">
        <f ca="1"/>
        <v>27.2</v>
      </c>
      <c r="AC317" s="18">
        <f ca="1"/>
        <v>20.77</v>
      </c>
      <c r="AE317" s="7" t="str">
        <f ca="1"/>
        <v>Item_304</v>
      </c>
      <c r="AF317" s="8">
        <f ca="1"/>
        <v>29.46</v>
      </c>
      <c r="AH317" s="18" t="str">
        <f ca="1"/>
        <v>Item_304</v>
      </c>
      <c r="AK317" s="7" t="str">
        <f ca="1"/>
        <v>Item_460</v>
      </c>
      <c r="AL317" s="8">
        <f ca="1"/>
        <v>44.46</v>
      </c>
      <c r="AN317" s="18" t="str">
        <f ca="1"/>
        <v>Item_141</v>
      </c>
    </row>
    <row r="318" spans="3:40" x14ac:dyDescent="0.3">
      <c r="C318" s="18" t="s">
        <v>409</v>
      </c>
      <c r="D318">
        <v>-6.87</v>
      </c>
      <c r="E318">
        <v>8.48</v>
      </c>
      <c r="F318">
        <v>5.22</v>
      </c>
      <c r="G318">
        <v>9.81</v>
      </c>
      <c r="H318">
        <v>3.39</v>
      </c>
      <c r="I318">
        <v>0.35</v>
      </c>
      <c r="J318" s="8">
        <v>-3.36</v>
      </c>
      <c r="M318" s="18">
        <f ca="1"/>
        <v>18.48</v>
      </c>
      <c r="T318" s="18">
        <f ca="1"/>
        <v>10.17</v>
      </c>
      <c r="V318" s="18">
        <f ca="1"/>
        <v>10.17</v>
      </c>
      <c r="Y318" s="18">
        <f ca="1"/>
        <v>10.17</v>
      </c>
      <c r="AA318" s="18">
        <f ca="1"/>
        <v>9.85</v>
      </c>
      <c r="AC318" s="18">
        <f ca="1"/>
        <v>14.89</v>
      </c>
      <c r="AE318" s="7" t="str">
        <f ca="1"/>
        <v>Item_305</v>
      </c>
      <c r="AF318" s="8">
        <f ca="1"/>
        <v>10.17</v>
      </c>
      <c r="AH318" s="18" t="str">
        <f ca="1"/>
        <v>Item_305</v>
      </c>
      <c r="AK318" s="7" t="str">
        <f ca="1"/>
        <v>Item_393</v>
      </c>
      <c r="AL318" s="8">
        <f ca="1"/>
        <v>44.12</v>
      </c>
      <c r="AN318" s="18" t="str">
        <f ca="1"/>
        <v>Item_145</v>
      </c>
    </row>
    <row r="319" spans="3:40" x14ac:dyDescent="0.3">
      <c r="C319" s="18" t="s">
        <v>410</v>
      </c>
      <c r="D319">
        <v>-2.4</v>
      </c>
      <c r="E319">
        <v>2.99</v>
      </c>
      <c r="F319">
        <v>4.3600000000000003</v>
      </c>
      <c r="G319">
        <v>-1.51</v>
      </c>
      <c r="H319">
        <v>5.49</v>
      </c>
      <c r="I319">
        <v>0.88</v>
      </c>
      <c r="J319" s="8">
        <v>5.0599999999999996</v>
      </c>
      <c r="M319" s="18">
        <f ca="1"/>
        <v>51.76</v>
      </c>
      <c r="T319" s="18">
        <f ca="1"/>
        <v>53.18</v>
      </c>
      <c r="V319" s="18">
        <f ca="1"/>
        <v>53.18</v>
      </c>
      <c r="Y319" s="18">
        <f ca="1"/>
        <v>53.18</v>
      </c>
      <c r="AA319" s="18">
        <f ca="1"/>
        <v>53.25</v>
      </c>
      <c r="AC319" s="18">
        <f ca="1"/>
        <v>54.01</v>
      </c>
      <c r="AE319" s="7" t="str">
        <f ca="1"/>
        <v>Item_306</v>
      </c>
      <c r="AF319" s="8">
        <f ca="1"/>
        <v>53.18</v>
      </c>
      <c r="AH319" s="18" t="str">
        <f ca="1"/>
        <v>Item_306</v>
      </c>
      <c r="AK319" s="7" t="str">
        <f ca="1"/>
        <v>Item_159</v>
      </c>
      <c r="AL319" s="8">
        <f ca="1"/>
        <v>43.97</v>
      </c>
      <c r="AN319" s="18" t="str">
        <f ca="1"/>
        <v>Item_233</v>
      </c>
    </row>
    <row r="320" spans="3:40" x14ac:dyDescent="0.3">
      <c r="C320" s="18" t="s">
        <v>411</v>
      </c>
      <c r="D320">
        <v>-2.16</v>
      </c>
      <c r="E320">
        <v>1.55</v>
      </c>
      <c r="F320">
        <v>9.16</v>
      </c>
      <c r="G320">
        <v>2.75</v>
      </c>
      <c r="H320">
        <v>7.68</v>
      </c>
      <c r="I320">
        <v>5.05</v>
      </c>
      <c r="J320" s="8">
        <v>3.4</v>
      </c>
      <c r="M320" s="18">
        <f ca="1"/>
        <v>65.400000000000006</v>
      </c>
      <c r="T320" s="18">
        <f ca="1"/>
        <v>74.22</v>
      </c>
      <c r="V320" s="18">
        <f ca="1"/>
        <v>74.22</v>
      </c>
      <c r="Y320" s="18">
        <f ca="1"/>
        <v>74.22</v>
      </c>
      <c r="AA320" s="18">
        <f ca="1"/>
        <v>74.47</v>
      </c>
      <c r="AC320" s="18">
        <f ca="1"/>
        <v>68.22</v>
      </c>
      <c r="AE320" s="7" t="str">
        <f ca="1"/>
        <v>Item_307</v>
      </c>
      <c r="AF320" s="8">
        <f ca="1"/>
        <v>74.22</v>
      </c>
      <c r="AH320" s="18" t="str">
        <f ca="1"/>
        <v>Item_307</v>
      </c>
      <c r="AK320" s="7" t="str">
        <f ca="1"/>
        <v>Item_403</v>
      </c>
      <c r="AL320" s="8">
        <f ca="1"/>
        <v>43.68</v>
      </c>
      <c r="AN320" s="18" t="str">
        <f ca="1"/>
        <v>Item_69</v>
      </c>
    </row>
    <row r="321" spans="3:40" x14ac:dyDescent="0.3">
      <c r="C321" s="18" t="s">
        <v>412</v>
      </c>
      <c r="D321">
        <v>-6.94</v>
      </c>
      <c r="E321">
        <v>6.91</v>
      </c>
      <c r="F321">
        <v>9</v>
      </c>
      <c r="G321">
        <v>10.06</v>
      </c>
      <c r="H321">
        <v>6.16</v>
      </c>
      <c r="I321">
        <v>6.36</v>
      </c>
      <c r="J321" s="8">
        <v>0.2</v>
      </c>
      <c r="M321" s="18">
        <f ca="1"/>
        <v>-43.22</v>
      </c>
      <c r="T321" s="18">
        <f ca="1"/>
        <v>-29.65</v>
      </c>
      <c r="V321" s="18">
        <f ca="1"/>
        <v>-29.65</v>
      </c>
      <c r="Y321" s="18">
        <f ca="1"/>
        <v>-29.65</v>
      </c>
      <c r="AA321" s="18">
        <f ca="1"/>
        <v>-30.32</v>
      </c>
      <c r="AC321" s="18">
        <f ca="1"/>
        <v>-22.16</v>
      </c>
      <c r="AE321" s="7" t="str">
        <f ca="1"/>
        <v>Item_308</v>
      </c>
      <c r="AF321" s="8">
        <f ca="1"/>
        <v>-29.65</v>
      </c>
      <c r="AH321" s="18" t="str">
        <f ca="1"/>
        <v>Item_308</v>
      </c>
      <c r="AK321" s="7" t="str">
        <f ca="1"/>
        <v>Item_367</v>
      </c>
      <c r="AL321" s="8">
        <f ca="1"/>
        <v>43.5</v>
      </c>
      <c r="AN321" s="18" t="str">
        <f ca="1"/>
        <v>Item_382</v>
      </c>
    </row>
    <row r="322" spans="3:40" x14ac:dyDescent="0.3">
      <c r="C322" s="18" t="s">
        <v>413</v>
      </c>
      <c r="D322">
        <v>-8.65</v>
      </c>
      <c r="E322">
        <v>-0.65</v>
      </c>
      <c r="F322">
        <v>5.34</v>
      </c>
      <c r="G322">
        <v>-2.34</v>
      </c>
      <c r="H322">
        <v>3.52</v>
      </c>
      <c r="I322">
        <v>0.78</v>
      </c>
      <c r="J322" s="8">
        <v>-1.07</v>
      </c>
      <c r="M322" s="18">
        <f ca="1"/>
        <v>87.93</v>
      </c>
      <c r="T322" s="18">
        <f ca="1"/>
        <v>75.650000000000006</v>
      </c>
      <c r="V322" s="18">
        <f ca="1"/>
        <v>75.650000000000006</v>
      </c>
      <c r="Y322" s="18">
        <f ca="1"/>
        <v>75.650000000000006</v>
      </c>
      <c r="AA322" s="18">
        <f ca="1"/>
        <v>75.92</v>
      </c>
      <c r="AC322" s="18">
        <f ca="1"/>
        <v>83.18</v>
      </c>
      <c r="AE322" s="7" t="str">
        <f ca="1"/>
        <v>Item_309</v>
      </c>
      <c r="AF322" s="8">
        <f ca="1"/>
        <v>75.650000000000006</v>
      </c>
      <c r="AH322" s="18" t="str">
        <f ca="1"/>
        <v>Item_309</v>
      </c>
      <c r="AK322" s="7" t="str">
        <f ca="1"/>
        <v>Item_394</v>
      </c>
      <c r="AL322" s="8">
        <f ca="1"/>
        <v>43.34</v>
      </c>
      <c r="AN322" s="18" t="str">
        <f ca="1"/>
        <v>Item_373</v>
      </c>
    </row>
    <row r="323" spans="3:40" x14ac:dyDescent="0.3">
      <c r="C323" s="18" t="s">
        <v>414</v>
      </c>
      <c r="D323">
        <v>-1.34</v>
      </c>
      <c r="E323">
        <v>4.49</v>
      </c>
      <c r="F323">
        <v>11.64</v>
      </c>
      <c r="G323">
        <v>8.7100000000000009</v>
      </c>
      <c r="H323">
        <v>5.42</v>
      </c>
      <c r="I323">
        <v>9.25</v>
      </c>
      <c r="J323" s="8">
        <v>3.42</v>
      </c>
      <c r="M323" s="18">
        <f ca="1"/>
        <v>38.54</v>
      </c>
      <c r="T323" s="18">
        <f ca="1"/>
        <v>47.04</v>
      </c>
      <c r="V323" s="18">
        <f ca="1"/>
        <v>47.04</v>
      </c>
      <c r="Y323" s="18">
        <f ca="1"/>
        <v>47.04</v>
      </c>
      <c r="AA323" s="18">
        <f ca="1"/>
        <v>47.05</v>
      </c>
      <c r="AC323" s="18">
        <f ca="1"/>
        <v>51.32</v>
      </c>
      <c r="AE323" s="7" t="str">
        <f ca="1"/>
        <v>Item_310</v>
      </c>
      <c r="AF323" s="8">
        <f ca="1"/>
        <v>47.04</v>
      </c>
      <c r="AH323" s="18" t="str">
        <f ca="1"/>
        <v>Item_310</v>
      </c>
      <c r="AK323" s="7" t="str">
        <f ca="1"/>
        <v>Item_302</v>
      </c>
      <c r="AL323" s="8">
        <f ca="1"/>
        <v>43.32</v>
      </c>
      <c r="AN323" s="18" t="str">
        <f ca="1"/>
        <v>Item_293</v>
      </c>
    </row>
    <row r="324" spans="3:40" x14ac:dyDescent="0.3">
      <c r="C324" s="18" t="s">
        <v>415</v>
      </c>
      <c r="D324">
        <v>-2.87</v>
      </c>
      <c r="E324">
        <v>3.52</v>
      </c>
      <c r="F324">
        <v>1.64</v>
      </c>
      <c r="G324">
        <v>-4</v>
      </c>
      <c r="H324">
        <v>6.89</v>
      </c>
      <c r="I324">
        <v>8.98</v>
      </c>
      <c r="J324" s="8">
        <v>2.56</v>
      </c>
      <c r="M324" s="18">
        <f ca="1"/>
        <v>54.99</v>
      </c>
      <c r="T324" s="18">
        <f ca="1"/>
        <v>53.88</v>
      </c>
      <c r="V324" s="18">
        <f ca="1"/>
        <v>53.88</v>
      </c>
      <c r="Y324" s="18">
        <f ca="1"/>
        <v>53.88</v>
      </c>
      <c r="AA324" s="18">
        <f ca="1"/>
        <v>53.96</v>
      </c>
      <c r="AC324" s="18">
        <f ca="1"/>
        <v>60.68</v>
      </c>
      <c r="AE324" s="7" t="str">
        <f ca="1"/>
        <v>Item_311</v>
      </c>
      <c r="AF324" s="8">
        <f ca="1"/>
        <v>53.88</v>
      </c>
      <c r="AH324" s="18" t="str">
        <f ca="1"/>
        <v>Item_311</v>
      </c>
      <c r="AK324" s="7" t="str">
        <f ca="1"/>
        <v>Item_377</v>
      </c>
      <c r="AL324" s="8">
        <f ca="1"/>
        <v>43.32</v>
      </c>
      <c r="AN324" s="18" t="str">
        <f ca="1"/>
        <v>Item_171</v>
      </c>
    </row>
    <row r="325" spans="3:40" x14ac:dyDescent="0.3">
      <c r="C325" s="18" t="s">
        <v>416</v>
      </c>
      <c r="D325">
        <v>-3.63</v>
      </c>
      <c r="E325">
        <v>-0.11</v>
      </c>
      <c r="F325">
        <v>7.35</v>
      </c>
      <c r="G325">
        <v>13.55</v>
      </c>
      <c r="H325">
        <v>7.33</v>
      </c>
      <c r="I325">
        <v>7.96</v>
      </c>
      <c r="J325" s="8">
        <v>1.89</v>
      </c>
      <c r="M325" s="18">
        <f ca="1"/>
        <v>81.64</v>
      </c>
      <c r="T325" s="18">
        <f ca="1"/>
        <v>77.81</v>
      </c>
      <c r="V325" s="18">
        <f ca="1"/>
        <v>77.81</v>
      </c>
      <c r="Y325" s="18">
        <f ca="1"/>
        <v>77.81</v>
      </c>
      <c r="AA325" s="18">
        <f ca="1"/>
        <v>78.099999999999994</v>
      </c>
      <c r="AC325" s="18">
        <f ca="1"/>
        <v>83.62</v>
      </c>
      <c r="AE325" s="7" t="str">
        <f ca="1"/>
        <v>Item_312</v>
      </c>
      <c r="AF325" s="8">
        <f ca="1"/>
        <v>77.81</v>
      </c>
      <c r="AH325" s="18" t="str">
        <f ca="1"/>
        <v>Item_312</v>
      </c>
      <c r="AK325" s="7" t="str">
        <f ca="1"/>
        <v>Item_133</v>
      </c>
      <c r="AL325" s="8">
        <f ca="1"/>
        <v>43.07</v>
      </c>
      <c r="AN325" s="18" t="str">
        <f ca="1"/>
        <v>Item_196</v>
      </c>
    </row>
    <row r="326" spans="3:40" x14ac:dyDescent="0.3">
      <c r="C326" s="18" t="s">
        <v>417</v>
      </c>
      <c r="D326">
        <v>0.08</v>
      </c>
      <c r="E326">
        <v>3.72</v>
      </c>
      <c r="F326">
        <v>1.28</v>
      </c>
      <c r="G326">
        <v>7.46</v>
      </c>
      <c r="H326">
        <v>8.67</v>
      </c>
      <c r="I326">
        <v>10.07</v>
      </c>
      <c r="J326" s="8">
        <v>4.41</v>
      </c>
      <c r="M326" s="18">
        <f ca="1"/>
        <v>37.619999999999997</v>
      </c>
      <c r="T326" s="18">
        <f ca="1"/>
        <v>32.729999999999997</v>
      </c>
      <c r="V326" s="18">
        <f ca="1"/>
        <v>32.729999999999997</v>
      </c>
      <c r="Y326" s="18">
        <f ca="1"/>
        <v>32.729999999999997</v>
      </c>
      <c r="AA326" s="18">
        <f ca="1"/>
        <v>32.61</v>
      </c>
      <c r="AC326" s="18">
        <f ca="1"/>
        <v>28.04</v>
      </c>
      <c r="AE326" s="7" t="str">
        <f ca="1"/>
        <v>Item_313</v>
      </c>
      <c r="AF326" s="8">
        <f ca="1"/>
        <v>32.729999999999997</v>
      </c>
      <c r="AH326" s="18" t="str">
        <f ca="1"/>
        <v>Item_313</v>
      </c>
      <c r="AK326" s="7" t="str">
        <f ca="1"/>
        <v>Item_363</v>
      </c>
      <c r="AL326" s="8">
        <f ca="1"/>
        <v>43.03</v>
      </c>
      <c r="AN326" s="18" t="str">
        <f ca="1"/>
        <v>Item_240</v>
      </c>
    </row>
    <row r="327" spans="3:40" x14ac:dyDescent="0.3">
      <c r="C327" s="18" t="s">
        <v>418</v>
      </c>
      <c r="D327">
        <v>-8.36</v>
      </c>
      <c r="E327">
        <v>3.71</v>
      </c>
      <c r="F327">
        <v>9.8800000000000008</v>
      </c>
      <c r="G327">
        <v>12.43</v>
      </c>
      <c r="H327">
        <v>3.92</v>
      </c>
      <c r="I327">
        <v>4.8600000000000003</v>
      </c>
      <c r="J327" s="8">
        <v>1.57</v>
      </c>
      <c r="M327" s="18">
        <f ca="1"/>
        <v>26.79</v>
      </c>
      <c r="T327" s="18">
        <f ca="1"/>
        <v>49.46</v>
      </c>
      <c r="V327" s="18">
        <f ca="1"/>
        <v>49.46</v>
      </c>
      <c r="Y327" s="18">
        <f ca="1"/>
        <v>49.46</v>
      </c>
      <c r="AA327" s="18">
        <f ca="1"/>
        <v>49.49</v>
      </c>
      <c r="AC327" s="18">
        <f ca="1"/>
        <v>49.63</v>
      </c>
      <c r="AE327" s="7" t="str">
        <f ca="1"/>
        <v>Item_314</v>
      </c>
      <c r="AF327" s="8">
        <f ca="1"/>
        <v>49.46</v>
      </c>
      <c r="AH327" s="18" t="str">
        <f ca="1"/>
        <v>Item_314</v>
      </c>
      <c r="AK327" s="7" t="str">
        <f ca="1"/>
        <v>Item_372</v>
      </c>
      <c r="AL327" s="8">
        <f ca="1"/>
        <v>43.03</v>
      </c>
      <c r="AN327" s="18" t="str">
        <f ca="1"/>
        <v>Item_123</v>
      </c>
    </row>
    <row r="328" spans="3:40" x14ac:dyDescent="0.3">
      <c r="C328" s="18" t="s">
        <v>419</v>
      </c>
      <c r="D328">
        <v>-2.78</v>
      </c>
      <c r="E328">
        <v>5.46</v>
      </c>
      <c r="F328">
        <v>1.06</v>
      </c>
      <c r="G328">
        <v>2.0699999999999998</v>
      </c>
      <c r="H328">
        <v>6.24</v>
      </c>
      <c r="I328">
        <v>6.34</v>
      </c>
      <c r="J328" s="8">
        <v>-3.6</v>
      </c>
      <c r="M328" s="18">
        <f ca="1"/>
        <v>43.54</v>
      </c>
      <c r="T328" s="18">
        <f ca="1"/>
        <v>55.9</v>
      </c>
      <c r="V328" s="18">
        <f ca="1"/>
        <v>55.9</v>
      </c>
      <c r="Y328" s="18">
        <f ca="1"/>
        <v>55.9</v>
      </c>
      <c r="AA328" s="18">
        <f ca="1"/>
        <v>56</v>
      </c>
      <c r="AC328" s="18">
        <f ca="1"/>
        <v>53.68</v>
      </c>
      <c r="AE328" s="7" t="str">
        <f ca="1"/>
        <v>Item_315</v>
      </c>
      <c r="AF328" s="8">
        <f ca="1"/>
        <v>55.9</v>
      </c>
      <c r="AH328" s="18" t="str">
        <f ca="1"/>
        <v>Item_315</v>
      </c>
      <c r="AK328" s="7" t="str">
        <f ca="1"/>
        <v>Item_466</v>
      </c>
      <c r="AL328" s="8">
        <f ca="1"/>
        <v>42.82</v>
      </c>
      <c r="AN328" s="18" t="str">
        <f ca="1"/>
        <v>Item_384</v>
      </c>
    </row>
    <row r="329" spans="3:40" x14ac:dyDescent="0.3">
      <c r="C329" s="18" t="s">
        <v>420</v>
      </c>
      <c r="D329">
        <v>-8.56</v>
      </c>
      <c r="E329">
        <v>2.0099999999999998</v>
      </c>
      <c r="F329">
        <v>3.7</v>
      </c>
      <c r="G329">
        <v>-7.92</v>
      </c>
      <c r="H329">
        <v>8.85</v>
      </c>
      <c r="I329">
        <v>11.07</v>
      </c>
      <c r="J329" s="8">
        <v>6.65</v>
      </c>
      <c r="M329" s="18">
        <f ca="1"/>
        <v>42.05</v>
      </c>
      <c r="T329" s="18">
        <f ca="1"/>
        <v>20.94</v>
      </c>
      <c r="V329" s="18">
        <f ca="1"/>
        <v>20.94</v>
      </c>
      <c r="Y329" s="18">
        <f ca="1"/>
        <v>20.94</v>
      </c>
      <c r="AA329" s="18">
        <f ca="1"/>
        <v>20.72</v>
      </c>
      <c r="AC329" s="18">
        <f ca="1"/>
        <v>19.75</v>
      </c>
      <c r="AE329" s="7" t="str">
        <f ca="1"/>
        <v>Item_316</v>
      </c>
      <c r="AF329" s="8">
        <f ca="1"/>
        <v>20.94</v>
      </c>
      <c r="AH329" s="18" t="str">
        <f ca="1"/>
        <v>Item_316</v>
      </c>
      <c r="AK329" s="7" t="str">
        <f ca="1"/>
        <v>Item_420</v>
      </c>
      <c r="AL329" s="8">
        <f ca="1"/>
        <v>42.75</v>
      </c>
      <c r="AN329" s="18" t="str">
        <f ca="1"/>
        <v>Item_467</v>
      </c>
    </row>
    <row r="330" spans="3:40" x14ac:dyDescent="0.3">
      <c r="C330" s="18" t="s">
        <v>421</v>
      </c>
      <c r="D330">
        <v>0.5</v>
      </c>
      <c r="E330">
        <v>0.81</v>
      </c>
      <c r="F330">
        <v>8.1</v>
      </c>
      <c r="G330">
        <v>10.43</v>
      </c>
      <c r="H330">
        <v>2.97</v>
      </c>
      <c r="I330">
        <v>6.8</v>
      </c>
      <c r="J330" s="8">
        <v>2.0099999999999998</v>
      </c>
      <c r="M330" s="18">
        <f ca="1"/>
        <v>68.14</v>
      </c>
      <c r="T330" s="18">
        <f ca="1"/>
        <v>50.8</v>
      </c>
      <c r="V330" s="18">
        <f ca="1"/>
        <v>50.8</v>
      </c>
      <c r="Y330" s="18">
        <f ca="1"/>
        <v>50.8</v>
      </c>
      <c r="AA330" s="18">
        <f ca="1"/>
        <v>50.85</v>
      </c>
      <c r="AC330" s="18">
        <f ca="1"/>
        <v>50.53</v>
      </c>
      <c r="AE330" s="7" t="str">
        <f ca="1"/>
        <v>Item_317</v>
      </c>
      <c r="AF330" s="8">
        <f ca="1"/>
        <v>50.8</v>
      </c>
      <c r="AH330" s="18" t="str">
        <f ca="1"/>
        <v>Item_317</v>
      </c>
      <c r="AK330" s="7" t="str">
        <f ca="1"/>
        <v>Item_217</v>
      </c>
      <c r="AL330" s="8">
        <f ca="1"/>
        <v>42.72</v>
      </c>
      <c r="AN330" s="18" t="str">
        <f ca="1"/>
        <v>Item_435</v>
      </c>
    </row>
    <row r="331" spans="3:40" x14ac:dyDescent="0.3">
      <c r="C331" s="18" t="s">
        <v>422</v>
      </c>
      <c r="D331">
        <v>0.91</v>
      </c>
      <c r="E331">
        <v>4.0599999999999996</v>
      </c>
      <c r="F331">
        <v>10.54</v>
      </c>
      <c r="G331">
        <v>5.96</v>
      </c>
      <c r="H331">
        <v>4.29</v>
      </c>
      <c r="I331">
        <v>6.25</v>
      </c>
      <c r="J331" s="8">
        <v>3.34</v>
      </c>
      <c r="M331" s="18">
        <f ca="1"/>
        <v>37.630000000000003</v>
      </c>
      <c r="T331" s="18">
        <f ca="1"/>
        <v>56.84</v>
      </c>
      <c r="V331" s="18">
        <f ca="1"/>
        <v>56.84</v>
      </c>
      <c r="Y331" s="18">
        <f ca="1"/>
        <v>56.84</v>
      </c>
      <c r="AA331" s="18">
        <f ca="1"/>
        <v>56.94</v>
      </c>
      <c r="AC331" s="18">
        <f ca="1"/>
        <v>52.43</v>
      </c>
      <c r="AE331" s="7" t="str">
        <f ca="1"/>
        <v>Item_318</v>
      </c>
      <c r="AF331" s="8">
        <f ca="1"/>
        <v>56.84</v>
      </c>
      <c r="AH331" s="18" t="str">
        <f ca="1"/>
        <v>Item_318</v>
      </c>
      <c r="AK331" s="7" t="str">
        <f ca="1"/>
        <v>Item_291</v>
      </c>
      <c r="AL331" s="8">
        <f ca="1"/>
        <v>42.12</v>
      </c>
      <c r="AN331" s="18" t="str">
        <f ca="1"/>
        <v>Item_193</v>
      </c>
    </row>
    <row r="332" spans="3:40" x14ac:dyDescent="0.3">
      <c r="C332" s="18" t="s">
        <v>423</v>
      </c>
      <c r="D332">
        <v>-9.61</v>
      </c>
      <c r="E332">
        <v>6.44</v>
      </c>
      <c r="F332">
        <v>8.07</v>
      </c>
      <c r="G332">
        <v>2.14</v>
      </c>
      <c r="H332">
        <v>4.4000000000000004</v>
      </c>
      <c r="I332">
        <v>9.39</v>
      </c>
      <c r="J332" s="8">
        <v>-1.93</v>
      </c>
      <c r="M332" s="18">
        <f ca="1"/>
        <v>57</v>
      </c>
      <c r="T332" s="18">
        <f ca="1"/>
        <v>56.31</v>
      </c>
      <c r="V332" s="18">
        <f ca="1"/>
        <v>56.31</v>
      </c>
      <c r="Y332" s="18">
        <f ca="1"/>
        <v>56.31</v>
      </c>
      <c r="AA332" s="18">
        <f ca="1"/>
        <v>56.41</v>
      </c>
      <c r="AC332" s="18">
        <f ca="1"/>
        <v>52.98</v>
      </c>
      <c r="AE332" s="7" t="str">
        <f ca="1"/>
        <v>Item_319</v>
      </c>
      <c r="AF332" s="8">
        <f ca="1"/>
        <v>56.31</v>
      </c>
      <c r="AH332" s="18" t="str">
        <f ca="1"/>
        <v>Item_319</v>
      </c>
      <c r="AK332" s="7" t="str">
        <f ca="1"/>
        <v>Item_21</v>
      </c>
      <c r="AL332" s="8">
        <f ca="1"/>
        <v>41.16</v>
      </c>
      <c r="AN332" s="18" t="str">
        <f ca="1"/>
        <v>Item_65</v>
      </c>
    </row>
    <row r="333" spans="3:40" x14ac:dyDescent="0.3">
      <c r="C333" s="18" t="s">
        <v>424</v>
      </c>
      <c r="D333">
        <v>-5.72</v>
      </c>
      <c r="E333">
        <v>5.98</v>
      </c>
      <c r="F333">
        <v>-0.44</v>
      </c>
      <c r="G333">
        <v>20.6</v>
      </c>
      <c r="H333">
        <v>5.91</v>
      </c>
      <c r="I333">
        <v>7.34</v>
      </c>
      <c r="J333" s="8">
        <v>0.01</v>
      </c>
      <c r="M333" s="18">
        <f ca="1"/>
        <v>67.7</v>
      </c>
      <c r="T333" s="18">
        <f ca="1"/>
        <v>79.099999999999994</v>
      </c>
      <c r="V333" s="18">
        <f ca="1"/>
        <v>79.099999999999994</v>
      </c>
      <c r="Y333" s="18">
        <f ca="1"/>
        <v>79.099999999999994</v>
      </c>
      <c r="AA333" s="18">
        <f ca="1"/>
        <v>79.400000000000006</v>
      </c>
      <c r="AC333" s="18">
        <f ca="1"/>
        <v>79.41</v>
      </c>
      <c r="AE333" s="7" t="str">
        <f ca="1"/>
        <v>Item_320</v>
      </c>
      <c r="AF333" s="8">
        <f ca="1"/>
        <v>79.099999999999994</v>
      </c>
      <c r="AH333" s="18" t="str">
        <f ca="1"/>
        <v>Item_320</v>
      </c>
      <c r="AK333" s="7" t="str">
        <f ca="1"/>
        <v>Item_243</v>
      </c>
      <c r="AL333" s="8">
        <f ca="1"/>
        <v>40.909999999999997</v>
      </c>
      <c r="AN333" s="18" t="str">
        <f ca="1"/>
        <v>Item_341</v>
      </c>
    </row>
    <row r="334" spans="3:40" x14ac:dyDescent="0.3">
      <c r="C334" s="18" t="s">
        <v>425</v>
      </c>
      <c r="D334">
        <v>4.53</v>
      </c>
      <c r="E334">
        <v>3.43</v>
      </c>
      <c r="F334">
        <v>3.13</v>
      </c>
      <c r="G334">
        <v>10.029999999999999</v>
      </c>
      <c r="H334">
        <v>8.07</v>
      </c>
      <c r="I334">
        <v>7.53</v>
      </c>
      <c r="J334" s="8">
        <v>-3.18</v>
      </c>
      <c r="M334" s="18">
        <f ca="1"/>
        <v>62.26</v>
      </c>
      <c r="T334" s="18">
        <f ca="1"/>
        <v>55.07</v>
      </c>
      <c r="V334" s="18">
        <f ca="1"/>
        <v>55.07</v>
      </c>
      <c r="Y334" s="18">
        <f ca="1"/>
        <v>55.07</v>
      </c>
      <c r="AA334" s="18">
        <f ca="1"/>
        <v>55.16</v>
      </c>
      <c r="AC334" s="18">
        <f ca="1"/>
        <v>41.58</v>
      </c>
      <c r="AE334" s="7" t="str">
        <f ca="1"/>
        <v>Item_321</v>
      </c>
      <c r="AF334" s="8">
        <f ca="1"/>
        <v>55.07</v>
      </c>
      <c r="AH334" s="18" t="str">
        <f ca="1"/>
        <v>Item_321</v>
      </c>
      <c r="AK334" s="7" t="str">
        <f ca="1"/>
        <v>Item_282</v>
      </c>
      <c r="AL334" s="8">
        <f ca="1"/>
        <v>40.880000000000003</v>
      </c>
      <c r="AN334" s="18" t="str">
        <f ca="1"/>
        <v>Item_125</v>
      </c>
    </row>
    <row r="335" spans="3:40" x14ac:dyDescent="0.3">
      <c r="C335" s="18" t="s">
        <v>426</v>
      </c>
      <c r="D335">
        <v>-0.56000000000000005</v>
      </c>
      <c r="E335">
        <v>2.5499999999999998</v>
      </c>
      <c r="F335">
        <v>15.46</v>
      </c>
      <c r="G335">
        <v>0.8</v>
      </c>
      <c r="H335">
        <v>4.4400000000000004</v>
      </c>
      <c r="I335">
        <v>7.28</v>
      </c>
      <c r="J335" s="8">
        <v>2.08</v>
      </c>
      <c r="M335" s="18">
        <f ca="1"/>
        <v>27.18</v>
      </c>
      <c r="T335" s="18">
        <f ca="1"/>
        <v>34.130000000000003</v>
      </c>
      <c r="V335" s="18">
        <f ca="1"/>
        <v>34.130000000000003</v>
      </c>
      <c r="Y335" s="18">
        <f ca="1"/>
        <v>34.130000000000003</v>
      </c>
      <c r="AA335" s="18">
        <f ca="1"/>
        <v>34.03</v>
      </c>
      <c r="AC335" s="18">
        <f ca="1"/>
        <v>35.840000000000003</v>
      </c>
      <c r="AE335" s="7" t="str">
        <f ca="1"/>
        <v>Item_322</v>
      </c>
      <c r="AF335" s="8">
        <f ca="1"/>
        <v>34.130000000000003</v>
      </c>
      <c r="AH335" s="18" t="str">
        <f ca="1"/>
        <v>Item_322</v>
      </c>
      <c r="AK335" s="7" t="str">
        <f ca="1"/>
        <v>Item_32</v>
      </c>
      <c r="AL335" s="8">
        <f ca="1"/>
        <v>40.42</v>
      </c>
      <c r="AN335" s="18" t="str">
        <f ca="1"/>
        <v>Item_70</v>
      </c>
    </row>
    <row r="336" spans="3:40" x14ac:dyDescent="0.3">
      <c r="C336" s="18" t="s">
        <v>427</v>
      </c>
      <c r="D336">
        <v>-8.41</v>
      </c>
      <c r="E336">
        <v>1.8</v>
      </c>
      <c r="F336">
        <v>1.25</v>
      </c>
      <c r="G336">
        <v>9.1300000000000008</v>
      </c>
      <c r="H336">
        <v>6.07</v>
      </c>
      <c r="I336">
        <v>9.43</v>
      </c>
      <c r="J336" s="8">
        <v>1.32</v>
      </c>
      <c r="M336" s="18">
        <f ca="1"/>
        <v>-4.3</v>
      </c>
      <c r="T336" s="18">
        <f ca="1"/>
        <v>-8.36</v>
      </c>
      <c r="V336" s="18">
        <f ca="1"/>
        <v>-8.36</v>
      </c>
      <c r="Y336" s="18">
        <f ca="1"/>
        <v>-8.36</v>
      </c>
      <c r="AA336" s="18">
        <f ca="1"/>
        <v>-8.85</v>
      </c>
      <c r="AC336" s="18">
        <f ca="1"/>
        <v>-9.18</v>
      </c>
      <c r="AE336" s="7" t="str">
        <f ca="1"/>
        <v>Item_323</v>
      </c>
      <c r="AF336" s="8">
        <f ca="1"/>
        <v>-8.36</v>
      </c>
      <c r="AH336" s="18" t="str">
        <f ca="1"/>
        <v>Item_323</v>
      </c>
      <c r="AK336" s="7" t="str">
        <f ca="1"/>
        <v>Item_259</v>
      </c>
      <c r="AL336" s="8">
        <f ca="1"/>
        <v>40.380000000000003</v>
      </c>
      <c r="AN336" s="18" t="str">
        <f ca="1"/>
        <v>Item_351</v>
      </c>
    </row>
    <row r="337" spans="3:40" x14ac:dyDescent="0.3">
      <c r="C337" s="18" t="s">
        <v>428</v>
      </c>
      <c r="D337">
        <v>-4.0599999999999996</v>
      </c>
      <c r="E337">
        <v>-0.36</v>
      </c>
      <c r="F337">
        <v>2.96</v>
      </c>
      <c r="G337">
        <v>0.17</v>
      </c>
      <c r="H337">
        <v>2.74</v>
      </c>
      <c r="I337">
        <v>8.0500000000000007</v>
      </c>
      <c r="J337" s="8">
        <v>0.94</v>
      </c>
      <c r="M337" s="18">
        <f ca="1"/>
        <v>54.59</v>
      </c>
      <c r="T337" s="18">
        <f ca="1"/>
        <v>79.19</v>
      </c>
      <c r="V337" s="18">
        <f ca="1"/>
        <v>79.19</v>
      </c>
      <c r="Y337" s="18">
        <f ca="1"/>
        <v>79.19</v>
      </c>
      <c r="AA337" s="18">
        <f ca="1"/>
        <v>79.5</v>
      </c>
      <c r="AC337" s="18">
        <f ca="1"/>
        <v>80.95</v>
      </c>
      <c r="AE337" s="7" t="str">
        <f ca="1"/>
        <v>Item_324</v>
      </c>
      <c r="AF337" s="8">
        <f ca="1"/>
        <v>79.19</v>
      </c>
      <c r="AH337" s="18" t="str">
        <f ca="1"/>
        <v>Item_324</v>
      </c>
      <c r="AK337" s="7" t="str">
        <f ca="1"/>
        <v>Item_49</v>
      </c>
      <c r="AL337" s="8">
        <f ca="1"/>
        <v>40.299999999999997</v>
      </c>
      <c r="AN337" s="18" t="str">
        <f ca="1"/>
        <v>Item_20</v>
      </c>
    </row>
    <row r="338" spans="3:40" x14ac:dyDescent="0.3">
      <c r="C338" s="18" t="s">
        <v>429</v>
      </c>
      <c r="D338">
        <v>-4.29</v>
      </c>
      <c r="E338">
        <v>3.06</v>
      </c>
      <c r="F338">
        <v>11.2</v>
      </c>
      <c r="G338">
        <v>3.03</v>
      </c>
      <c r="H338">
        <v>5.95</v>
      </c>
      <c r="I338">
        <v>12.15</v>
      </c>
      <c r="J338" s="8">
        <v>-4.42</v>
      </c>
      <c r="M338" s="18">
        <f ca="1"/>
        <v>31.81</v>
      </c>
      <c r="T338" s="18">
        <f ca="1"/>
        <v>29.96</v>
      </c>
      <c r="V338" s="18">
        <f ca="1"/>
        <v>29.96</v>
      </c>
      <c r="Y338" s="18">
        <f ca="1"/>
        <v>29.96</v>
      </c>
      <c r="AA338" s="18">
        <f ca="1"/>
        <v>29.83</v>
      </c>
      <c r="AC338" s="18">
        <f ca="1"/>
        <v>28.8</v>
      </c>
      <c r="AE338" s="7" t="str">
        <f ca="1"/>
        <v>Item_325</v>
      </c>
      <c r="AF338" s="8">
        <f ca="1"/>
        <v>29.96</v>
      </c>
      <c r="AH338" s="18" t="str">
        <f ca="1"/>
        <v>Item_325</v>
      </c>
      <c r="AK338" s="7" t="str">
        <f ca="1"/>
        <v>Item_237</v>
      </c>
      <c r="AL338" s="8">
        <f ca="1"/>
        <v>40.29</v>
      </c>
      <c r="AN338" s="18" t="str">
        <f ca="1"/>
        <v>Item_330</v>
      </c>
    </row>
    <row r="339" spans="3:40" x14ac:dyDescent="0.3">
      <c r="C339" s="18" t="s">
        <v>430</v>
      </c>
      <c r="D339">
        <v>-3.85</v>
      </c>
      <c r="E339">
        <v>2.8</v>
      </c>
      <c r="F339">
        <v>0.88</v>
      </c>
      <c r="G339">
        <v>-1.44</v>
      </c>
      <c r="H339">
        <v>5.16</v>
      </c>
      <c r="I339">
        <v>10.130000000000001</v>
      </c>
      <c r="J339" s="8">
        <v>3.49</v>
      </c>
      <c r="M339" s="18">
        <f ca="1"/>
        <v>55.65</v>
      </c>
      <c r="T339" s="18">
        <f ca="1"/>
        <v>56.76</v>
      </c>
      <c r="V339" s="18">
        <f ca="1"/>
        <v>56.76</v>
      </c>
      <c r="Y339" s="18">
        <f ca="1"/>
        <v>56.76</v>
      </c>
      <c r="AA339" s="18">
        <f ca="1"/>
        <v>56.86</v>
      </c>
      <c r="AC339" s="18">
        <f ca="1"/>
        <v>71.989999999999995</v>
      </c>
      <c r="AE339" s="7" t="str">
        <f ca="1"/>
        <v>Item_326</v>
      </c>
      <c r="AF339" s="8">
        <f ca="1"/>
        <v>56.76</v>
      </c>
      <c r="AH339" s="18" t="str">
        <f ca="1"/>
        <v>Item_326</v>
      </c>
      <c r="AK339" s="7" t="str">
        <f ca="1"/>
        <v>Item_398</v>
      </c>
      <c r="AL339" s="8">
        <f ca="1"/>
        <v>40.18</v>
      </c>
      <c r="AN339" s="18" t="str">
        <f ca="1"/>
        <v>Item_208</v>
      </c>
    </row>
    <row r="340" spans="3:40" x14ac:dyDescent="0.3">
      <c r="C340" s="18" t="s">
        <v>431</v>
      </c>
      <c r="D340">
        <v>-0.08</v>
      </c>
      <c r="E340">
        <v>2.36</v>
      </c>
      <c r="F340">
        <v>-0.9</v>
      </c>
      <c r="G340">
        <v>10.7</v>
      </c>
      <c r="H340">
        <v>7.66</v>
      </c>
      <c r="I340">
        <v>9.07</v>
      </c>
      <c r="J340" s="8">
        <v>1.1399999999999999</v>
      </c>
      <c r="M340" s="18">
        <f ca="1"/>
        <v>72.099999999999994</v>
      </c>
      <c r="T340" s="18">
        <f ca="1"/>
        <v>49.92</v>
      </c>
      <c r="V340" s="18">
        <f ca="1"/>
        <v>49.92</v>
      </c>
      <c r="Y340" s="18">
        <f ca="1"/>
        <v>49.92</v>
      </c>
      <c r="AA340" s="18">
        <f ca="1"/>
        <v>49.96</v>
      </c>
      <c r="AC340" s="18">
        <f ca="1"/>
        <v>51.78</v>
      </c>
      <c r="AE340" s="7" t="str">
        <f ca="1"/>
        <v>Item_327</v>
      </c>
      <c r="AF340" s="8">
        <f ca="1"/>
        <v>49.92</v>
      </c>
      <c r="AH340" s="18" t="str">
        <f ca="1"/>
        <v>Item_327</v>
      </c>
      <c r="AK340" s="7" t="str">
        <f ca="1"/>
        <v>Item_450</v>
      </c>
      <c r="AL340" s="8">
        <f ca="1"/>
        <v>40.159999999999997</v>
      </c>
      <c r="AN340" s="18" t="str">
        <f ca="1"/>
        <v>Item_89</v>
      </c>
    </row>
    <row r="341" spans="3:40" x14ac:dyDescent="0.3">
      <c r="C341" s="18" t="s">
        <v>432</v>
      </c>
      <c r="D341">
        <v>0.48</v>
      </c>
      <c r="E341">
        <v>4.78</v>
      </c>
      <c r="F341">
        <v>12.2</v>
      </c>
      <c r="G341">
        <v>4.5199999999999996</v>
      </c>
      <c r="H341">
        <v>4.6500000000000004</v>
      </c>
      <c r="I341">
        <v>3.75</v>
      </c>
      <c r="J341" s="8">
        <v>5.65</v>
      </c>
      <c r="M341" s="18">
        <f ca="1"/>
        <v>91.67</v>
      </c>
      <c r="T341" s="18">
        <f ca="1"/>
        <v>107.66</v>
      </c>
      <c r="V341" s="18">
        <f ca="1"/>
        <v>107.66</v>
      </c>
      <c r="Y341" s="18">
        <f ca="1"/>
        <v>107.66</v>
      </c>
      <c r="AA341" s="18">
        <f ca="1"/>
        <v>108.22</v>
      </c>
      <c r="AC341" s="18">
        <f ca="1"/>
        <v>104.61</v>
      </c>
      <c r="AE341" s="7" t="str">
        <f ca="1"/>
        <v>Item_328</v>
      </c>
      <c r="AF341" s="8">
        <f ca="1"/>
        <v>107.66</v>
      </c>
      <c r="AH341" s="18" t="str">
        <f ca="1"/>
        <v>Item_328</v>
      </c>
      <c r="AK341" s="7" t="str">
        <f ca="1"/>
        <v>Item_142</v>
      </c>
      <c r="AL341" s="8">
        <f ca="1"/>
        <v>40.01</v>
      </c>
      <c r="AN341" s="18" t="str">
        <f ca="1"/>
        <v>Item_252</v>
      </c>
    </row>
    <row r="342" spans="3:40" x14ac:dyDescent="0.3">
      <c r="C342" s="18" t="s">
        <v>433</v>
      </c>
      <c r="D342">
        <v>3.51</v>
      </c>
      <c r="E342">
        <v>4.7</v>
      </c>
      <c r="F342">
        <v>3.62</v>
      </c>
      <c r="G342">
        <v>10.130000000000001</v>
      </c>
      <c r="H342">
        <v>7.64</v>
      </c>
      <c r="I342">
        <v>14.4</v>
      </c>
      <c r="J342" s="8">
        <v>-4.5</v>
      </c>
      <c r="M342" s="18">
        <f ca="1"/>
        <v>73.5</v>
      </c>
      <c r="T342" s="18">
        <f ca="1"/>
        <v>45.6</v>
      </c>
      <c r="V342" s="18">
        <f ca="1"/>
        <v>45.6</v>
      </c>
      <c r="Y342" s="18">
        <f ca="1"/>
        <v>45.6</v>
      </c>
      <c r="AA342" s="18">
        <f ca="1"/>
        <v>45.6</v>
      </c>
      <c r="AC342" s="18">
        <f ca="1"/>
        <v>36.57</v>
      </c>
      <c r="AE342" s="7" t="str">
        <f ca="1"/>
        <v>Item_329</v>
      </c>
      <c r="AF342" s="8">
        <f ca="1"/>
        <v>45.6</v>
      </c>
      <c r="AH342" s="18" t="str">
        <f ca="1"/>
        <v>Item_329</v>
      </c>
      <c r="AK342" s="7" t="str">
        <f ca="1"/>
        <v>Item_127</v>
      </c>
      <c r="AL342" s="8">
        <f ca="1"/>
        <v>39.200000000000003</v>
      </c>
      <c r="AN342" s="18" t="str">
        <f ca="1"/>
        <v>Item_155</v>
      </c>
    </row>
    <row r="343" spans="3:40" x14ac:dyDescent="0.3">
      <c r="C343" s="18" t="s">
        <v>434</v>
      </c>
      <c r="D343">
        <v>-7.59</v>
      </c>
      <c r="E343">
        <v>6.86</v>
      </c>
      <c r="F343">
        <v>1.93</v>
      </c>
      <c r="G343">
        <v>12.5</v>
      </c>
      <c r="H343">
        <v>5.45</v>
      </c>
      <c r="I343">
        <v>6.69</v>
      </c>
      <c r="J343" s="8">
        <v>10.07</v>
      </c>
      <c r="M343" s="18">
        <f ca="1"/>
        <v>55.22</v>
      </c>
      <c r="T343" s="18">
        <f ca="1"/>
        <v>60.91</v>
      </c>
      <c r="V343" s="18">
        <f ca="1"/>
        <v>60.91</v>
      </c>
      <c r="Y343" s="18">
        <f ca="1"/>
        <v>60.91</v>
      </c>
      <c r="AA343" s="18">
        <f ca="1"/>
        <v>61.05</v>
      </c>
      <c r="AC343" s="18">
        <f ca="1"/>
        <v>64.08</v>
      </c>
      <c r="AE343" s="7" t="str">
        <f ca="1"/>
        <v>Item_330</v>
      </c>
      <c r="AF343" s="8">
        <f ca="1"/>
        <v>60.91</v>
      </c>
      <c r="AH343" s="18" t="str">
        <f ca="1"/>
        <v>Item_330</v>
      </c>
      <c r="AK343" s="7" t="str">
        <f ca="1"/>
        <v>Item_223</v>
      </c>
      <c r="AL343" s="8">
        <f ca="1"/>
        <v>39.15</v>
      </c>
      <c r="AN343" s="18" t="str">
        <f ca="1"/>
        <v>Item_273</v>
      </c>
    </row>
    <row r="344" spans="3:40" x14ac:dyDescent="0.3">
      <c r="C344" s="18" t="s">
        <v>435</v>
      </c>
      <c r="D344">
        <v>-0.55000000000000004</v>
      </c>
      <c r="E344">
        <v>3.12</v>
      </c>
      <c r="F344">
        <v>7.71</v>
      </c>
      <c r="G344">
        <v>10.45</v>
      </c>
      <c r="H344">
        <v>5.37</v>
      </c>
      <c r="I344">
        <v>8.3000000000000007</v>
      </c>
      <c r="J344" s="8">
        <v>-2.63</v>
      </c>
      <c r="M344" s="18">
        <f ca="1"/>
        <v>80.92</v>
      </c>
      <c r="T344" s="18">
        <f ca="1"/>
        <v>67.510000000000005</v>
      </c>
      <c r="V344" s="18">
        <f ca="1"/>
        <v>67.510000000000005</v>
      </c>
      <c r="Y344" s="18">
        <f ca="1"/>
        <v>67.510000000000005</v>
      </c>
      <c r="AA344" s="18">
        <f ca="1"/>
        <v>67.709999999999994</v>
      </c>
      <c r="AC344" s="18">
        <f ca="1"/>
        <v>65.819999999999993</v>
      </c>
      <c r="AE344" s="7" t="str">
        <f ca="1"/>
        <v>Item_331</v>
      </c>
      <c r="AF344" s="8">
        <f ca="1"/>
        <v>67.510000000000005</v>
      </c>
      <c r="AH344" s="18" t="str">
        <f ca="1"/>
        <v>Item_331</v>
      </c>
      <c r="AK344" s="7" t="str">
        <f ca="1"/>
        <v>Item_452</v>
      </c>
      <c r="AL344" s="8">
        <f ca="1"/>
        <v>38.92</v>
      </c>
      <c r="AN344" s="18" t="str">
        <f ca="1"/>
        <v>Item_442</v>
      </c>
    </row>
    <row r="345" spans="3:40" x14ac:dyDescent="0.3">
      <c r="C345" s="18" t="s">
        <v>436</v>
      </c>
      <c r="D345">
        <v>-0.39</v>
      </c>
      <c r="E345">
        <v>6.32</v>
      </c>
      <c r="F345">
        <v>10.24</v>
      </c>
      <c r="G345">
        <v>-4.6100000000000003</v>
      </c>
      <c r="H345">
        <v>5.0199999999999996</v>
      </c>
      <c r="I345">
        <v>8.99</v>
      </c>
      <c r="J345" s="8">
        <v>6.05</v>
      </c>
      <c r="M345" s="18">
        <f ca="1"/>
        <v>50.52</v>
      </c>
      <c r="T345" s="18">
        <f ca="1"/>
        <v>52.95</v>
      </c>
      <c r="V345" s="18">
        <f ca="1"/>
        <v>52.95</v>
      </c>
      <c r="Y345" s="18">
        <f ca="1"/>
        <v>52.95</v>
      </c>
      <c r="AA345" s="18">
        <f ca="1"/>
        <v>53.02</v>
      </c>
      <c r="AC345" s="18">
        <f ca="1"/>
        <v>54.71</v>
      </c>
      <c r="AE345" s="7" t="str">
        <f ca="1"/>
        <v>Item_332</v>
      </c>
      <c r="AF345" s="8">
        <f ca="1"/>
        <v>52.95</v>
      </c>
      <c r="AH345" s="18" t="str">
        <f ca="1"/>
        <v>Item_332</v>
      </c>
      <c r="AK345" s="7" t="str">
        <f ca="1"/>
        <v>Item_17</v>
      </c>
      <c r="AL345" s="8">
        <f ca="1"/>
        <v>38.57</v>
      </c>
      <c r="AN345" s="18" t="str">
        <f ca="1"/>
        <v>Item_128</v>
      </c>
    </row>
    <row r="346" spans="3:40" x14ac:dyDescent="0.3">
      <c r="C346" s="18" t="s">
        <v>437</v>
      </c>
      <c r="D346">
        <v>4.38</v>
      </c>
      <c r="E346">
        <v>3.07</v>
      </c>
      <c r="F346">
        <v>0.72</v>
      </c>
      <c r="G346">
        <v>-0.91</v>
      </c>
      <c r="H346">
        <v>7.27</v>
      </c>
      <c r="I346">
        <v>7.48</v>
      </c>
      <c r="J346" s="8">
        <v>1.1100000000000001</v>
      </c>
      <c r="M346" s="18">
        <f ca="1"/>
        <v>65.22</v>
      </c>
      <c r="T346" s="18">
        <f ca="1"/>
        <v>73.52</v>
      </c>
      <c r="V346" s="18">
        <f ca="1"/>
        <v>73.52</v>
      </c>
      <c r="Y346" s="18">
        <f ca="1"/>
        <v>73.52</v>
      </c>
      <c r="AA346" s="18">
        <f ca="1"/>
        <v>73.78</v>
      </c>
      <c r="AC346" s="18">
        <f ca="1"/>
        <v>72.39</v>
      </c>
      <c r="AE346" s="7" t="str">
        <f ca="1"/>
        <v>Item_333</v>
      </c>
      <c r="AF346" s="8">
        <f ca="1"/>
        <v>73.52</v>
      </c>
      <c r="AH346" s="18" t="str">
        <f ca="1"/>
        <v>Item_333</v>
      </c>
      <c r="AK346" s="7" t="str">
        <f ca="1"/>
        <v>Item_484</v>
      </c>
      <c r="AL346" s="8">
        <f ca="1"/>
        <v>38.51</v>
      </c>
      <c r="AN346" s="18" t="str">
        <f ca="1"/>
        <v>Item_41</v>
      </c>
    </row>
    <row r="347" spans="3:40" x14ac:dyDescent="0.3">
      <c r="C347" s="18" t="s">
        <v>438</v>
      </c>
      <c r="D347">
        <v>0.84</v>
      </c>
      <c r="E347">
        <v>6.22</v>
      </c>
      <c r="F347">
        <v>4.04</v>
      </c>
      <c r="G347">
        <v>3.05</v>
      </c>
      <c r="H347">
        <v>7.68</v>
      </c>
      <c r="I347">
        <v>5.52</v>
      </c>
      <c r="J347" s="8">
        <v>0.5</v>
      </c>
      <c r="M347" s="18">
        <f ca="1"/>
        <v>24.47</v>
      </c>
      <c r="T347" s="18">
        <f ca="1"/>
        <v>30.14</v>
      </c>
      <c r="V347" s="18">
        <f ca="1"/>
        <v>30.14</v>
      </c>
      <c r="Y347" s="18">
        <f ca="1"/>
        <v>30.14</v>
      </c>
      <c r="AA347" s="18">
        <f ca="1"/>
        <v>30</v>
      </c>
      <c r="AC347" s="18">
        <f ca="1"/>
        <v>22.13</v>
      </c>
      <c r="AE347" s="7" t="str">
        <f ca="1"/>
        <v>Item_334</v>
      </c>
      <c r="AF347" s="8">
        <f ca="1"/>
        <v>30.14</v>
      </c>
      <c r="AH347" s="18" t="str">
        <f ca="1"/>
        <v>Item_334</v>
      </c>
      <c r="AK347" s="7" t="str">
        <f ca="1"/>
        <v>Item_498</v>
      </c>
      <c r="AL347" s="8">
        <f ca="1"/>
        <v>38.5</v>
      </c>
      <c r="AN347" s="18" t="str">
        <f ca="1"/>
        <v>Item_380</v>
      </c>
    </row>
    <row r="348" spans="3:40" x14ac:dyDescent="0.3">
      <c r="C348" s="18" t="s">
        <v>439</v>
      </c>
      <c r="D348">
        <v>-6.77</v>
      </c>
      <c r="E348">
        <v>2.2799999999999998</v>
      </c>
      <c r="F348">
        <v>7.27</v>
      </c>
      <c r="G348">
        <v>0.45</v>
      </c>
      <c r="H348">
        <v>4.45</v>
      </c>
      <c r="I348">
        <v>8.5299999999999994</v>
      </c>
      <c r="J348" s="8">
        <v>1.08</v>
      </c>
      <c r="M348" s="18">
        <f ca="1"/>
        <v>57.14</v>
      </c>
      <c r="T348" s="18">
        <f ca="1"/>
        <v>49.94</v>
      </c>
      <c r="V348" s="18">
        <f ca="1"/>
        <v>49.94</v>
      </c>
      <c r="Y348" s="18">
        <f ca="1"/>
        <v>49.94</v>
      </c>
      <c r="AA348" s="18">
        <f ca="1"/>
        <v>49.98</v>
      </c>
      <c r="AC348" s="18">
        <f ca="1"/>
        <v>44.42</v>
      </c>
      <c r="AE348" s="7" t="str">
        <f ca="1"/>
        <v>Item_335</v>
      </c>
      <c r="AF348" s="8">
        <f ca="1"/>
        <v>49.94</v>
      </c>
      <c r="AH348" s="18" t="str">
        <f ca="1"/>
        <v>Item_335</v>
      </c>
      <c r="AK348" s="7" t="str">
        <f ca="1"/>
        <v>Item_487</v>
      </c>
      <c r="AL348" s="8">
        <f ca="1"/>
        <v>38.200000000000003</v>
      </c>
      <c r="AN348" s="18" t="str">
        <f ca="1"/>
        <v>Item_79</v>
      </c>
    </row>
    <row r="349" spans="3:40" x14ac:dyDescent="0.3">
      <c r="C349" s="18" t="s">
        <v>440</v>
      </c>
      <c r="D349">
        <v>0.73</v>
      </c>
      <c r="E349">
        <v>1.23</v>
      </c>
      <c r="F349">
        <v>12.57</v>
      </c>
      <c r="G349">
        <v>7.99</v>
      </c>
      <c r="H349">
        <v>4.76</v>
      </c>
      <c r="I349">
        <v>6.81</v>
      </c>
      <c r="J349" s="8">
        <v>0.28000000000000003</v>
      </c>
      <c r="M349" s="18">
        <f ca="1"/>
        <v>17.77</v>
      </c>
      <c r="T349" s="18">
        <f ca="1"/>
        <v>28.54</v>
      </c>
      <c r="V349" s="18">
        <f ca="1"/>
        <v>28.54</v>
      </c>
      <c r="Y349" s="18">
        <f ca="1"/>
        <v>28.54</v>
      </c>
      <c r="AA349" s="18">
        <f ca="1"/>
        <v>28.39</v>
      </c>
      <c r="AC349" s="18">
        <f ca="1"/>
        <v>28.17</v>
      </c>
      <c r="AE349" s="7" t="str">
        <f ca="1"/>
        <v>Item_336</v>
      </c>
      <c r="AF349" s="8">
        <f ca="1"/>
        <v>28.54</v>
      </c>
      <c r="AH349" s="18" t="str">
        <f ca="1"/>
        <v>Item_336</v>
      </c>
      <c r="AK349" s="7" t="str">
        <f ca="1"/>
        <v>Item_496</v>
      </c>
      <c r="AL349" s="8">
        <f ca="1"/>
        <v>37.92</v>
      </c>
      <c r="AN349" s="18" t="str">
        <f ca="1"/>
        <v>Item_170</v>
      </c>
    </row>
    <row r="350" spans="3:40" x14ac:dyDescent="0.3">
      <c r="C350" s="18" t="s">
        <v>441</v>
      </c>
      <c r="D350">
        <v>-8.43</v>
      </c>
      <c r="E350">
        <v>0.2</v>
      </c>
      <c r="F350">
        <v>2.4700000000000002</v>
      </c>
      <c r="G350">
        <v>-4.92</v>
      </c>
      <c r="H350">
        <v>6.54</v>
      </c>
      <c r="I350">
        <v>11.56</v>
      </c>
      <c r="J350" s="8">
        <v>3.76</v>
      </c>
      <c r="M350" s="18">
        <f ca="1"/>
        <v>6.57</v>
      </c>
      <c r="T350" s="18">
        <f ca="1"/>
        <v>18.3</v>
      </c>
      <c r="V350" s="18">
        <f ca="1"/>
        <v>18.3</v>
      </c>
      <c r="Y350" s="18">
        <f ca="1"/>
        <v>18.3</v>
      </c>
      <c r="AA350" s="18">
        <f ca="1"/>
        <v>18.059999999999999</v>
      </c>
      <c r="AC350" s="18">
        <f ca="1"/>
        <v>26.03</v>
      </c>
      <c r="AE350" s="7" t="str">
        <f ca="1"/>
        <v>Item_337</v>
      </c>
      <c r="AF350" s="8">
        <f ca="1"/>
        <v>18.3</v>
      </c>
      <c r="AH350" s="18" t="str">
        <f ca="1"/>
        <v>Item_337</v>
      </c>
      <c r="AK350" s="7" t="str">
        <f ca="1"/>
        <v>Item_121</v>
      </c>
      <c r="AL350" s="8">
        <f ca="1"/>
        <v>37.82</v>
      </c>
      <c r="AN350" s="18" t="str">
        <f ca="1"/>
        <v>Item_71</v>
      </c>
    </row>
    <row r="351" spans="3:40" x14ac:dyDescent="0.3">
      <c r="C351" s="18" t="s">
        <v>442</v>
      </c>
      <c r="D351">
        <v>0.57999999999999996</v>
      </c>
      <c r="E351">
        <v>-1.78</v>
      </c>
      <c r="F351">
        <v>4.2699999999999996</v>
      </c>
      <c r="G351">
        <v>-0.39</v>
      </c>
      <c r="H351">
        <v>6.7</v>
      </c>
      <c r="I351">
        <v>4.95</v>
      </c>
      <c r="J351" s="8">
        <v>-1.22</v>
      </c>
      <c r="M351" s="18">
        <f ca="1"/>
        <v>20.7</v>
      </c>
      <c r="T351" s="18">
        <f ca="1"/>
        <v>24.2</v>
      </c>
      <c r="V351" s="18">
        <f ca="1"/>
        <v>24.2</v>
      </c>
      <c r="Y351" s="18">
        <f ca="1"/>
        <v>24.2</v>
      </c>
      <c r="AA351" s="18">
        <f ca="1"/>
        <v>24</v>
      </c>
      <c r="AC351" s="18">
        <f ca="1"/>
        <v>26.25</v>
      </c>
      <c r="AE351" s="7" t="str">
        <f ca="1"/>
        <v>Item_338</v>
      </c>
      <c r="AF351" s="8">
        <f ca="1"/>
        <v>24.2</v>
      </c>
      <c r="AH351" s="18" t="str">
        <f ca="1"/>
        <v>Item_338</v>
      </c>
      <c r="AK351" s="7" t="str">
        <f ca="1"/>
        <v>Item_495</v>
      </c>
      <c r="AL351" s="8">
        <f ca="1"/>
        <v>37.69</v>
      </c>
      <c r="AN351" s="18" t="str">
        <f ca="1"/>
        <v>Item_369</v>
      </c>
    </row>
    <row r="352" spans="3:40" x14ac:dyDescent="0.3">
      <c r="C352" s="18" t="s">
        <v>443</v>
      </c>
      <c r="D352">
        <v>-5.51</v>
      </c>
      <c r="E352">
        <v>0.27</v>
      </c>
      <c r="F352">
        <v>6.78</v>
      </c>
      <c r="G352">
        <v>9.86</v>
      </c>
      <c r="H352">
        <v>6.24</v>
      </c>
      <c r="I352">
        <v>3.45</v>
      </c>
      <c r="J352" s="8">
        <v>0.93</v>
      </c>
      <c r="M352" s="18">
        <f ca="1"/>
        <v>20.66</v>
      </c>
      <c r="T352" s="18">
        <f ca="1"/>
        <v>33.520000000000003</v>
      </c>
      <c r="V352" s="18">
        <f ca="1"/>
        <v>33.520000000000003</v>
      </c>
      <c r="Y352" s="18">
        <f ca="1"/>
        <v>33.520000000000003</v>
      </c>
      <c r="AA352" s="18">
        <f ca="1"/>
        <v>33.409999999999997</v>
      </c>
      <c r="AC352" s="18">
        <f ca="1"/>
        <v>32.86</v>
      </c>
      <c r="AE352" s="7" t="str">
        <f ca="1"/>
        <v>Item_339</v>
      </c>
      <c r="AF352" s="8">
        <f ca="1"/>
        <v>33.520000000000003</v>
      </c>
      <c r="AH352" s="18" t="str">
        <f ca="1"/>
        <v>Item_339</v>
      </c>
      <c r="AK352" s="7" t="str">
        <f ca="1"/>
        <v>Item_278</v>
      </c>
      <c r="AL352" s="8">
        <f ca="1"/>
        <v>37.4</v>
      </c>
      <c r="AN352" s="18" t="str">
        <f ca="1"/>
        <v>Item_54</v>
      </c>
    </row>
    <row r="353" spans="3:40" x14ac:dyDescent="0.3">
      <c r="C353" s="18" t="s">
        <v>444</v>
      </c>
      <c r="D353">
        <v>-5.3</v>
      </c>
      <c r="E353">
        <v>2.85</v>
      </c>
      <c r="F353">
        <v>3.07</v>
      </c>
      <c r="G353">
        <v>-8.56</v>
      </c>
      <c r="H353">
        <v>6.75</v>
      </c>
      <c r="I353">
        <v>7.47</v>
      </c>
      <c r="J353" s="8">
        <v>3.05</v>
      </c>
      <c r="M353" s="18">
        <f ca="1"/>
        <v>8.1199999999999992</v>
      </c>
      <c r="T353" s="18">
        <f ca="1"/>
        <v>36.81</v>
      </c>
      <c r="V353" s="18">
        <f ca="1"/>
        <v>36.81</v>
      </c>
      <c r="Y353" s="18">
        <f ca="1"/>
        <v>36.81</v>
      </c>
      <c r="AA353" s="18">
        <f ca="1"/>
        <v>36.729999999999997</v>
      </c>
      <c r="AC353" s="18">
        <f ca="1"/>
        <v>38.1</v>
      </c>
      <c r="AE353" s="7" t="str">
        <f ca="1"/>
        <v>Item_340</v>
      </c>
      <c r="AF353" s="8">
        <f ca="1"/>
        <v>36.81</v>
      </c>
      <c r="AH353" s="18" t="str">
        <f ca="1"/>
        <v>Item_340</v>
      </c>
      <c r="AK353" s="7" t="str">
        <f ca="1"/>
        <v>Item_162</v>
      </c>
      <c r="AL353" s="8">
        <f ca="1"/>
        <v>37.340000000000003</v>
      </c>
      <c r="AN353" s="18" t="str">
        <f ca="1"/>
        <v>Item_343</v>
      </c>
    </row>
    <row r="354" spans="3:40" x14ac:dyDescent="0.3">
      <c r="C354" s="18" t="s">
        <v>445</v>
      </c>
      <c r="D354">
        <v>-7.27</v>
      </c>
      <c r="E354">
        <v>-0.02</v>
      </c>
      <c r="F354">
        <v>2.8</v>
      </c>
      <c r="G354">
        <v>5.1100000000000003</v>
      </c>
      <c r="H354">
        <v>7.68</v>
      </c>
      <c r="I354">
        <v>7.46</v>
      </c>
      <c r="J354" s="8">
        <v>-3.01</v>
      </c>
      <c r="M354" s="18">
        <f ca="1"/>
        <v>83.09</v>
      </c>
      <c r="T354" s="18">
        <f ca="1"/>
        <v>59.75</v>
      </c>
      <c r="V354" s="18">
        <f ca="1"/>
        <v>59.75</v>
      </c>
      <c r="Y354" s="18">
        <f ca="1"/>
        <v>59.75</v>
      </c>
      <c r="AA354" s="18">
        <f ca="1"/>
        <v>59.88</v>
      </c>
      <c r="AC354" s="18">
        <f ca="1"/>
        <v>63.84</v>
      </c>
      <c r="AE354" s="7" t="str">
        <f ca="1"/>
        <v>Item_341</v>
      </c>
      <c r="AF354" s="8">
        <f ca="1"/>
        <v>59.75</v>
      </c>
      <c r="AH354" s="18" t="str">
        <f ca="1"/>
        <v>Item_341</v>
      </c>
      <c r="AK354" s="7" t="str">
        <f ca="1"/>
        <v>Item_468</v>
      </c>
      <c r="AL354" s="8">
        <f ca="1"/>
        <v>37.340000000000003</v>
      </c>
      <c r="AN354" s="18" t="str">
        <f ca="1"/>
        <v>Item_477</v>
      </c>
    </row>
    <row r="355" spans="3:40" x14ac:dyDescent="0.3">
      <c r="C355" s="18" t="s">
        <v>446</v>
      </c>
      <c r="D355">
        <v>-3.24</v>
      </c>
      <c r="E355">
        <v>3.65</v>
      </c>
      <c r="F355">
        <v>6.01</v>
      </c>
      <c r="G355">
        <v>12.83</v>
      </c>
      <c r="H355">
        <v>6.49</v>
      </c>
      <c r="I355">
        <v>8.01</v>
      </c>
      <c r="J355" s="8">
        <v>7.76</v>
      </c>
      <c r="M355" s="18">
        <f ca="1"/>
        <v>15.57</v>
      </c>
      <c r="T355" s="18">
        <f ca="1"/>
        <v>16.53</v>
      </c>
      <c r="V355" s="18">
        <f ca="1"/>
        <v>16.53</v>
      </c>
      <c r="Y355" s="18">
        <f ca="1"/>
        <v>16.53</v>
      </c>
      <c r="AA355" s="18">
        <f ca="1"/>
        <v>16.27</v>
      </c>
      <c r="AC355" s="18">
        <f ca="1"/>
        <v>9.84</v>
      </c>
      <c r="AE355" s="7" t="str">
        <f ca="1"/>
        <v>Item_342</v>
      </c>
      <c r="AF355" s="8">
        <f ca="1"/>
        <v>16.53</v>
      </c>
      <c r="AH355" s="18" t="str">
        <f ca="1"/>
        <v>Item_342</v>
      </c>
      <c r="AK355" s="7" t="str">
        <f ca="1"/>
        <v>Item_286</v>
      </c>
      <c r="AL355" s="8">
        <f ca="1"/>
        <v>37.049999999999997</v>
      </c>
      <c r="AN355" s="18" t="str">
        <f ca="1"/>
        <v>Item_469</v>
      </c>
    </row>
    <row r="356" spans="3:40" x14ac:dyDescent="0.3">
      <c r="C356" s="18" t="s">
        <v>447</v>
      </c>
      <c r="D356">
        <v>-4.5199999999999996</v>
      </c>
      <c r="E356">
        <v>0.55000000000000004</v>
      </c>
      <c r="F356">
        <v>10.97</v>
      </c>
      <c r="G356">
        <v>-3.1</v>
      </c>
      <c r="H356">
        <v>3.49</v>
      </c>
      <c r="I356">
        <v>7.06</v>
      </c>
      <c r="J356" s="8">
        <v>1.0900000000000001</v>
      </c>
      <c r="M356" s="18">
        <f ca="1"/>
        <v>63.7</v>
      </c>
      <c r="T356" s="18">
        <f ca="1"/>
        <v>63.93</v>
      </c>
      <c r="V356" s="18">
        <f ca="1"/>
        <v>63.93</v>
      </c>
      <c r="Y356" s="18">
        <f ca="1"/>
        <v>63.93</v>
      </c>
      <c r="AA356" s="18">
        <f ca="1"/>
        <v>63.57</v>
      </c>
      <c r="AC356" s="18">
        <f ca="1"/>
        <v>47.02</v>
      </c>
      <c r="AE356" s="7" t="str">
        <f ca="1"/>
        <v>Item_343</v>
      </c>
      <c r="AF356" s="8">
        <f ca="1"/>
        <v>63.93</v>
      </c>
      <c r="AH356" s="18" t="str">
        <f ca="1"/>
        <v>Item_343</v>
      </c>
      <c r="AK356" s="7" t="str">
        <f ca="1"/>
        <v>Item_340</v>
      </c>
      <c r="AL356" s="8">
        <f ca="1"/>
        <v>36.81</v>
      </c>
      <c r="AN356" s="18" t="str">
        <f ca="1"/>
        <v>Item_295</v>
      </c>
    </row>
    <row r="357" spans="3:40" x14ac:dyDescent="0.3">
      <c r="C357" s="18" t="s">
        <v>448</v>
      </c>
      <c r="D357">
        <v>-4.7</v>
      </c>
      <c r="E357">
        <v>3.36</v>
      </c>
      <c r="F357">
        <v>17.440000000000001</v>
      </c>
      <c r="G357">
        <v>6.15</v>
      </c>
      <c r="H357">
        <v>5.18</v>
      </c>
      <c r="I357">
        <v>5.59</v>
      </c>
      <c r="J357" s="8">
        <v>1.2</v>
      </c>
      <c r="M357" s="18">
        <f ca="1"/>
        <v>12.43</v>
      </c>
      <c r="T357" s="18">
        <f ca="1"/>
        <v>32.200000000000003</v>
      </c>
      <c r="V357" s="18">
        <f ca="1"/>
        <v>32.200000000000003</v>
      </c>
      <c r="Y357" s="18">
        <f ca="1"/>
        <v>32.200000000000003</v>
      </c>
      <c r="AA357" s="18">
        <f ca="1"/>
        <v>32.08</v>
      </c>
      <c r="AC357" s="18">
        <f ca="1"/>
        <v>29.34</v>
      </c>
      <c r="AE357" s="7" t="str">
        <f ca="1"/>
        <v>Item_344</v>
      </c>
      <c r="AF357" s="8">
        <f ca="1"/>
        <v>32.200000000000003</v>
      </c>
      <c r="AH357" s="18" t="str">
        <f ca="1"/>
        <v>Item_344</v>
      </c>
      <c r="AK357" s="7" t="str">
        <f ca="1"/>
        <v>Item_192</v>
      </c>
      <c r="AL357" s="8">
        <f ca="1"/>
        <v>36.659999999999997</v>
      </c>
      <c r="AN357" s="18" t="str">
        <f ca="1"/>
        <v>Item_164</v>
      </c>
    </row>
    <row r="358" spans="3:40" x14ac:dyDescent="0.3">
      <c r="C358" s="18" t="s">
        <v>449</v>
      </c>
      <c r="D358">
        <v>-10.09</v>
      </c>
      <c r="E358">
        <v>2.6</v>
      </c>
      <c r="F358">
        <v>10.69</v>
      </c>
      <c r="G358">
        <v>5.94</v>
      </c>
      <c r="H358">
        <v>4.1900000000000004</v>
      </c>
      <c r="I358">
        <v>6.19</v>
      </c>
      <c r="J358" s="8">
        <v>-3.3</v>
      </c>
      <c r="M358" s="18">
        <f ca="1"/>
        <v>17.23</v>
      </c>
      <c r="T358" s="18">
        <f ca="1"/>
        <v>34.22</v>
      </c>
      <c r="V358" s="18">
        <f ca="1"/>
        <v>34.22</v>
      </c>
      <c r="Y358" s="18">
        <f ca="1"/>
        <v>34.22</v>
      </c>
      <c r="AA358" s="18">
        <f ca="1"/>
        <v>34.119999999999997</v>
      </c>
      <c r="AC358" s="18">
        <f ca="1"/>
        <v>31.44</v>
      </c>
      <c r="AE358" s="7" t="str">
        <f ca="1"/>
        <v>Item_345</v>
      </c>
      <c r="AF358" s="8">
        <f ca="1"/>
        <v>34.22</v>
      </c>
      <c r="AH358" s="18" t="str">
        <f ca="1"/>
        <v>Item_345</v>
      </c>
      <c r="AK358" s="7" t="str">
        <f ca="1"/>
        <v>Item_297</v>
      </c>
      <c r="AL358" s="8">
        <f ca="1"/>
        <v>36.549999999999997</v>
      </c>
      <c r="AN358" s="18" t="str">
        <f ca="1"/>
        <v>Item_455</v>
      </c>
    </row>
    <row r="359" spans="3:40" x14ac:dyDescent="0.3">
      <c r="C359" s="18" t="s">
        <v>450</v>
      </c>
      <c r="D359">
        <v>-1.73</v>
      </c>
      <c r="E359">
        <v>2.5099999999999998</v>
      </c>
      <c r="F359">
        <v>2.27</v>
      </c>
      <c r="G359">
        <v>-4.2300000000000004</v>
      </c>
      <c r="H359">
        <v>5.28</v>
      </c>
      <c r="I359">
        <v>9.23</v>
      </c>
      <c r="J359" s="8">
        <v>-2.2000000000000002</v>
      </c>
      <c r="M359" s="18">
        <f ca="1"/>
        <v>80.45</v>
      </c>
      <c r="T359" s="18">
        <f ca="1"/>
        <v>96.04</v>
      </c>
      <c r="V359" s="18">
        <f ca="1"/>
        <v>96.04</v>
      </c>
      <c r="Y359" s="18">
        <f ca="1"/>
        <v>96.04</v>
      </c>
      <c r="AA359" s="18">
        <f ca="1"/>
        <v>96.49</v>
      </c>
      <c r="AC359" s="18">
        <f ca="1"/>
        <v>99.25</v>
      </c>
      <c r="AE359" s="7" t="str">
        <f ca="1"/>
        <v>Item_346</v>
      </c>
      <c r="AF359" s="8">
        <f ca="1"/>
        <v>96.04</v>
      </c>
      <c r="AH359" s="18" t="str">
        <f ca="1"/>
        <v>Item_346</v>
      </c>
      <c r="AK359" s="7" t="str">
        <f ca="1"/>
        <v>Item_6</v>
      </c>
      <c r="AL359" s="8">
        <f ca="1"/>
        <v>36.43</v>
      </c>
      <c r="AN359" s="18" t="str">
        <f ca="1"/>
        <v>Item_446</v>
      </c>
    </row>
    <row r="360" spans="3:40" x14ac:dyDescent="0.3">
      <c r="C360" s="18" t="s">
        <v>451</v>
      </c>
      <c r="D360">
        <v>-5.09</v>
      </c>
      <c r="E360">
        <v>2.2799999999999998</v>
      </c>
      <c r="F360">
        <v>13.29</v>
      </c>
      <c r="G360">
        <v>6.92</v>
      </c>
      <c r="H360">
        <v>8.02</v>
      </c>
      <c r="I360">
        <v>11.76</v>
      </c>
      <c r="J360" s="8">
        <v>-0.13</v>
      </c>
      <c r="M360" s="18">
        <f ca="1"/>
        <v>64.09</v>
      </c>
      <c r="T360" s="18">
        <f ca="1"/>
        <v>49.02</v>
      </c>
      <c r="V360" s="18">
        <f ca="1"/>
        <v>49.02</v>
      </c>
      <c r="Y360" s="18">
        <f ca="1"/>
        <v>49.02</v>
      </c>
      <c r="AA360" s="18">
        <f ca="1"/>
        <v>49.06</v>
      </c>
      <c r="AC360" s="18">
        <f ca="1"/>
        <v>48.68</v>
      </c>
      <c r="AE360" s="7" t="str">
        <f ca="1"/>
        <v>Item_347</v>
      </c>
      <c r="AF360" s="8">
        <f ca="1"/>
        <v>49.02</v>
      </c>
      <c r="AH360" s="18" t="str">
        <f ca="1"/>
        <v>Item_347</v>
      </c>
      <c r="AK360" s="7" t="str">
        <f ca="1"/>
        <v>Item_227</v>
      </c>
      <c r="AL360" s="8">
        <f ca="1"/>
        <v>36.380000000000003</v>
      </c>
      <c r="AN360" s="18" t="str">
        <f ca="1"/>
        <v>Item_239</v>
      </c>
    </row>
    <row r="361" spans="3:40" x14ac:dyDescent="0.3">
      <c r="C361" s="18" t="s">
        <v>452</v>
      </c>
      <c r="D361">
        <v>-2.73</v>
      </c>
      <c r="E361">
        <v>1.37</v>
      </c>
      <c r="F361">
        <v>5.36</v>
      </c>
      <c r="G361">
        <v>4.91</v>
      </c>
      <c r="H361">
        <v>6.15</v>
      </c>
      <c r="I361">
        <v>10.91</v>
      </c>
      <c r="J361" s="8">
        <v>6.41</v>
      </c>
      <c r="M361" s="18">
        <f ca="1"/>
        <v>52.25</v>
      </c>
      <c r="T361" s="18">
        <f ca="1"/>
        <v>51.21</v>
      </c>
      <c r="V361" s="18">
        <f ca="1"/>
        <v>51.21</v>
      </c>
      <c r="Y361" s="18">
        <f ca="1"/>
        <v>51.21</v>
      </c>
      <c r="AA361" s="18">
        <f ca="1"/>
        <v>51.27</v>
      </c>
      <c r="AC361" s="18">
        <f ca="1"/>
        <v>51.29</v>
      </c>
      <c r="AE361" s="7" t="str">
        <f ca="1"/>
        <v>Item_348</v>
      </c>
      <c r="AF361" s="8">
        <f ca="1"/>
        <v>51.21</v>
      </c>
      <c r="AH361" s="18" t="str">
        <f ca="1"/>
        <v>Item_348</v>
      </c>
      <c r="AK361" s="7" t="str">
        <f ca="1"/>
        <v>Item_149</v>
      </c>
      <c r="AL361" s="8">
        <f ca="1"/>
        <v>36.36</v>
      </c>
      <c r="AN361" s="18" t="str">
        <f ca="1"/>
        <v>Item_144</v>
      </c>
    </row>
    <row r="362" spans="3:40" x14ac:dyDescent="0.3">
      <c r="C362" s="18" t="s">
        <v>453</v>
      </c>
      <c r="D362">
        <v>-0.53</v>
      </c>
      <c r="E362">
        <v>2.02</v>
      </c>
      <c r="F362">
        <v>3.51</v>
      </c>
      <c r="G362">
        <v>6.54</v>
      </c>
      <c r="H362">
        <v>7.33</v>
      </c>
      <c r="I362">
        <v>7.03</v>
      </c>
      <c r="J362" s="8">
        <v>2.39</v>
      </c>
      <c r="M362" s="18">
        <f ca="1"/>
        <v>59.25</v>
      </c>
      <c r="T362" s="18">
        <f ca="1"/>
        <v>78.989999999999995</v>
      </c>
      <c r="V362" s="18">
        <f ca="1"/>
        <v>78.989999999999995</v>
      </c>
      <c r="Y362" s="18">
        <f ca="1"/>
        <v>78.989999999999995</v>
      </c>
      <c r="AA362" s="18">
        <f ca="1"/>
        <v>79.3</v>
      </c>
      <c r="AC362" s="18">
        <f ca="1"/>
        <v>88.84</v>
      </c>
      <c r="AE362" s="7" t="str">
        <f ca="1"/>
        <v>Item_349</v>
      </c>
      <c r="AF362" s="8">
        <f ca="1"/>
        <v>78.989999999999995</v>
      </c>
      <c r="AH362" s="18" t="str">
        <f ca="1"/>
        <v>Item_349</v>
      </c>
      <c r="AK362" s="7" t="str">
        <f ca="1"/>
        <v>Item_494</v>
      </c>
      <c r="AL362" s="8">
        <f ca="1"/>
        <v>36.26</v>
      </c>
      <c r="AN362" s="18" t="str">
        <f ca="1"/>
        <v>Item_52</v>
      </c>
    </row>
    <row r="363" spans="3:40" x14ac:dyDescent="0.3">
      <c r="C363" s="18" t="s">
        <v>454</v>
      </c>
      <c r="D363">
        <v>-3.35</v>
      </c>
      <c r="E363">
        <v>5.29</v>
      </c>
      <c r="F363">
        <v>7.4</v>
      </c>
      <c r="G363">
        <v>-4.34</v>
      </c>
      <c r="H363">
        <v>6.93</v>
      </c>
      <c r="I363">
        <v>10.81</v>
      </c>
      <c r="J363" s="8">
        <v>-0.43</v>
      </c>
      <c r="M363" s="18">
        <f ca="1"/>
        <v>86.11</v>
      </c>
      <c r="T363" s="18">
        <f ca="1"/>
        <v>97.53</v>
      </c>
      <c r="V363" s="18">
        <f ca="1"/>
        <v>97.53</v>
      </c>
      <c r="Y363" s="18">
        <f ca="1"/>
        <v>97.53</v>
      </c>
      <c r="AA363" s="18">
        <f ca="1"/>
        <v>98</v>
      </c>
      <c r="AC363" s="18">
        <f ca="1"/>
        <v>96.43</v>
      </c>
      <c r="AE363" s="7" t="str">
        <f ca="1"/>
        <v>Item_350</v>
      </c>
      <c r="AF363" s="8">
        <f ca="1"/>
        <v>97.53</v>
      </c>
      <c r="AH363" s="18" t="str">
        <f ca="1"/>
        <v>Item_350</v>
      </c>
      <c r="AK363" s="7" t="str">
        <f ca="1"/>
        <v>Item_107</v>
      </c>
      <c r="AL363" s="8">
        <f ca="1"/>
        <v>36.130000000000003</v>
      </c>
      <c r="AN363" s="18" t="str">
        <f ca="1"/>
        <v>Item_430</v>
      </c>
    </row>
    <row r="364" spans="3:40" x14ac:dyDescent="0.3">
      <c r="C364" s="18" t="s">
        <v>455</v>
      </c>
      <c r="D364">
        <v>-6.3</v>
      </c>
      <c r="E364">
        <v>7.05</v>
      </c>
      <c r="F364">
        <v>10.92</v>
      </c>
      <c r="G364">
        <v>14.68</v>
      </c>
      <c r="H364">
        <v>6.17</v>
      </c>
      <c r="I364">
        <v>9.75</v>
      </c>
      <c r="J364" s="8">
        <v>-1.86</v>
      </c>
      <c r="M364" s="18">
        <f ca="1"/>
        <v>54.73</v>
      </c>
      <c r="T364" s="18">
        <f ca="1"/>
        <v>60.65</v>
      </c>
      <c r="V364" s="18">
        <f ca="1"/>
        <v>60.65</v>
      </c>
      <c r="Y364" s="18">
        <f ca="1"/>
        <v>60.65</v>
      </c>
      <c r="AA364" s="18">
        <f ca="1"/>
        <v>60.79</v>
      </c>
      <c r="AC364" s="18">
        <f ca="1"/>
        <v>64.34</v>
      </c>
      <c r="AE364" s="7" t="str">
        <f ca="1"/>
        <v>Item_351</v>
      </c>
      <c r="AF364" s="8">
        <f ca="1"/>
        <v>60.65</v>
      </c>
      <c r="AH364" s="18" t="str">
        <f ca="1"/>
        <v>Item_351</v>
      </c>
      <c r="AK364" s="7" t="str">
        <f ca="1"/>
        <v>Item_156</v>
      </c>
      <c r="AL364" s="8">
        <f ca="1"/>
        <v>36.11</v>
      </c>
      <c r="AN364" s="18" t="str">
        <f ca="1"/>
        <v>Item_415</v>
      </c>
    </row>
    <row r="365" spans="3:40" x14ac:dyDescent="0.3">
      <c r="C365" s="18" t="s">
        <v>456</v>
      </c>
      <c r="D365">
        <v>-4.96</v>
      </c>
      <c r="E365">
        <v>4.6500000000000004</v>
      </c>
      <c r="F365">
        <v>6.34</v>
      </c>
      <c r="G365">
        <v>2.73</v>
      </c>
      <c r="H365">
        <v>7.04</v>
      </c>
      <c r="I365">
        <v>6.89</v>
      </c>
      <c r="J365" s="8">
        <v>2.78</v>
      </c>
      <c r="M365" s="18">
        <f ca="1"/>
        <v>31.74</v>
      </c>
      <c r="T365" s="18">
        <f ca="1"/>
        <v>16.7</v>
      </c>
      <c r="V365" s="18">
        <f ca="1"/>
        <v>16.7</v>
      </c>
      <c r="Y365" s="18">
        <f ca="1"/>
        <v>16.7</v>
      </c>
      <c r="AA365" s="18">
        <f ca="1"/>
        <v>16.440000000000001</v>
      </c>
      <c r="AC365" s="18">
        <f ca="1"/>
        <v>10.72</v>
      </c>
      <c r="AE365" s="7" t="str">
        <f ca="1"/>
        <v>Item_352</v>
      </c>
      <c r="AF365" s="8">
        <f ca="1"/>
        <v>16.7</v>
      </c>
      <c r="AH365" s="18" t="str">
        <f ca="1"/>
        <v>Item_352</v>
      </c>
      <c r="AK365" s="7" t="str">
        <f ca="1"/>
        <v>Item_173</v>
      </c>
      <c r="AL365" s="8">
        <f ca="1"/>
        <v>36.090000000000003</v>
      </c>
      <c r="AN365" s="18" t="str">
        <f ca="1"/>
        <v>Item_454</v>
      </c>
    </row>
    <row r="366" spans="3:40" x14ac:dyDescent="0.3">
      <c r="C366" s="18" t="s">
        <v>457</v>
      </c>
      <c r="D366">
        <v>-0.77</v>
      </c>
      <c r="E366">
        <v>0.61</v>
      </c>
      <c r="F366">
        <v>16.41</v>
      </c>
      <c r="G366">
        <v>2.6</v>
      </c>
      <c r="H366">
        <v>2.92</v>
      </c>
      <c r="I366">
        <v>2.36</v>
      </c>
      <c r="J366" s="8">
        <v>2.2200000000000002</v>
      </c>
      <c r="M366" s="18">
        <f ca="1"/>
        <v>109.71</v>
      </c>
      <c r="T366" s="18">
        <f ca="1"/>
        <v>102.56</v>
      </c>
      <c r="V366" s="18">
        <f ca="1"/>
        <v>102.56</v>
      </c>
      <c r="Y366" s="18">
        <f ca="1"/>
        <v>102.56</v>
      </c>
      <c r="AA366" s="18">
        <f ca="1"/>
        <v>97.93</v>
      </c>
      <c r="AC366" s="18">
        <f ca="1"/>
        <v>77.8</v>
      </c>
      <c r="AE366" s="7" t="str">
        <f ca="1"/>
        <v>Item_353</v>
      </c>
      <c r="AF366" s="8">
        <f ca="1"/>
        <v>102.56</v>
      </c>
      <c r="AH366" s="18" t="str">
        <f ca="1"/>
        <v>Item_353</v>
      </c>
      <c r="AK366" s="7" t="str">
        <f ca="1"/>
        <v>Item_413</v>
      </c>
      <c r="AL366" s="8">
        <f ca="1"/>
        <v>36.06</v>
      </c>
      <c r="AN366" s="18" t="str">
        <f ca="1"/>
        <v>Item_98</v>
      </c>
    </row>
    <row r="367" spans="3:40" x14ac:dyDescent="0.3">
      <c r="C367" s="18" t="s">
        <v>458</v>
      </c>
      <c r="D367">
        <v>-2.06</v>
      </c>
      <c r="E367">
        <v>0.51</v>
      </c>
      <c r="F367">
        <v>14.35</v>
      </c>
      <c r="G367">
        <v>-5.78</v>
      </c>
      <c r="H367">
        <v>11.54</v>
      </c>
      <c r="I367">
        <v>10.49</v>
      </c>
      <c r="J367" s="8">
        <v>11.91</v>
      </c>
      <c r="M367" s="18">
        <f ca="1"/>
        <v>17.899999999999999</v>
      </c>
      <c r="T367" s="18">
        <f ca="1"/>
        <v>6.45</v>
      </c>
      <c r="V367" s="18">
        <f ca="1"/>
        <v>6.45</v>
      </c>
      <c r="Y367" s="18">
        <f ca="1"/>
        <v>6.45</v>
      </c>
      <c r="AA367" s="18">
        <f ca="1"/>
        <v>6.1</v>
      </c>
      <c r="AC367" s="18">
        <f ca="1"/>
        <v>-0.46</v>
      </c>
      <c r="AE367" s="7" t="str">
        <f ca="1"/>
        <v>Item_354</v>
      </c>
      <c r="AF367" s="8">
        <f ca="1"/>
        <v>6.45</v>
      </c>
      <c r="AH367" s="18" t="str">
        <f ca="1"/>
        <v>Item_354</v>
      </c>
      <c r="AK367" s="7" t="str">
        <f ca="1"/>
        <v>Item_40</v>
      </c>
      <c r="AL367" s="8">
        <f ca="1"/>
        <v>35.99</v>
      </c>
      <c r="AN367" s="18" t="str">
        <f ca="1"/>
        <v>Item_30</v>
      </c>
    </row>
    <row r="368" spans="3:40" x14ac:dyDescent="0.3">
      <c r="C368" s="18" t="s">
        <v>459</v>
      </c>
      <c r="D368">
        <v>-2.61</v>
      </c>
      <c r="E368">
        <v>0.66</v>
      </c>
      <c r="F368">
        <v>0.45</v>
      </c>
      <c r="G368">
        <v>9.9700000000000006</v>
      </c>
      <c r="H368">
        <v>3.78</v>
      </c>
      <c r="I368">
        <v>7.43</v>
      </c>
      <c r="J368" s="8">
        <v>1.59</v>
      </c>
      <c r="M368" s="18">
        <f ca="1"/>
        <v>66.239999999999995</v>
      </c>
      <c r="T368" s="18">
        <f ca="1"/>
        <v>76.39</v>
      </c>
      <c r="V368" s="18">
        <f ca="1"/>
        <v>76.39</v>
      </c>
      <c r="Y368" s="18">
        <f ca="1"/>
        <v>76.39</v>
      </c>
      <c r="AA368" s="18">
        <f ca="1"/>
        <v>76.67</v>
      </c>
      <c r="AC368" s="18">
        <f ca="1"/>
        <v>72.27</v>
      </c>
      <c r="AE368" s="7" t="str">
        <f ca="1"/>
        <v>Item_355</v>
      </c>
      <c r="AF368" s="8">
        <f ca="1"/>
        <v>76.39</v>
      </c>
      <c r="AH368" s="18" t="str">
        <f ca="1"/>
        <v>Item_355</v>
      </c>
      <c r="AK368" s="7" t="str">
        <f ca="1"/>
        <v>Item_440</v>
      </c>
      <c r="AL368" s="8">
        <f ca="1"/>
        <v>35.76</v>
      </c>
      <c r="AN368" s="18" t="str">
        <f ca="1"/>
        <v>Item_46</v>
      </c>
    </row>
    <row r="369" spans="3:40" x14ac:dyDescent="0.3">
      <c r="C369" s="18" t="s">
        <v>460</v>
      </c>
      <c r="D369">
        <v>-1.42</v>
      </c>
      <c r="E369">
        <v>1.1100000000000001</v>
      </c>
      <c r="F369">
        <v>14.75</v>
      </c>
      <c r="G369">
        <v>12.78</v>
      </c>
      <c r="H369">
        <v>7.44</v>
      </c>
      <c r="I369">
        <v>5.6</v>
      </c>
      <c r="J369" s="8">
        <v>-2.12</v>
      </c>
      <c r="M369" s="18">
        <f ca="1"/>
        <v>35.299999999999997</v>
      </c>
      <c r="T369" s="18">
        <f ca="1"/>
        <v>55.75</v>
      </c>
      <c r="V369" s="18">
        <f ca="1"/>
        <v>55.75</v>
      </c>
      <c r="Y369" s="18">
        <f ca="1"/>
        <v>55.75</v>
      </c>
      <c r="AA369" s="18">
        <f ca="1"/>
        <v>55.84</v>
      </c>
      <c r="AC369" s="18">
        <f ca="1"/>
        <v>61.42</v>
      </c>
      <c r="AE369" s="7" t="str">
        <f ca="1"/>
        <v>Item_356</v>
      </c>
      <c r="AF369" s="8">
        <f ca="1"/>
        <v>55.75</v>
      </c>
      <c r="AH369" s="18" t="str">
        <f ca="1"/>
        <v>Item_356</v>
      </c>
      <c r="AK369" s="7" t="str">
        <f ca="1"/>
        <v>Item_272</v>
      </c>
      <c r="AL369" s="8">
        <f ca="1"/>
        <v>35.74</v>
      </c>
      <c r="AN369" s="18" t="str">
        <f ca="1"/>
        <v>Item_493</v>
      </c>
    </row>
    <row r="370" spans="3:40" x14ac:dyDescent="0.3">
      <c r="C370" s="18" t="s">
        <v>461</v>
      </c>
      <c r="D370">
        <v>-8.82</v>
      </c>
      <c r="E370">
        <v>0.4</v>
      </c>
      <c r="F370">
        <v>12.01</v>
      </c>
      <c r="G370">
        <v>3.39</v>
      </c>
      <c r="H370">
        <v>7.78</v>
      </c>
      <c r="I370">
        <v>7.01</v>
      </c>
      <c r="J370" s="8">
        <v>0.36</v>
      </c>
      <c r="M370" s="18">
        <f ca="1"/>
        <v>8.6199999999999992</v>
      </c>
      <c r="T370" s="18">
        <f ca="1"/>
        <v>14.53</v>
      </c>
      <c r="V370" s="18">
        <f ca="1"/>
        <v>14.53</v>
      </c>
      <c r="Y370" s="18">
        <f ca="1"/>
        <v>14.53</v>
      </c>
      <c r="AA370" s="18">
        <f ca="1"/>
        <v>14.25</v>
      </c>
      <c r="AC370" s="18">
        <f ca="1"/>
        <v>25.84</v>
      </c>
      <c r="AE370" s="7" t="str">
        <f ca="1"/>
        <v>Item_357</v>
      </c>
      <c r="AF370" s="8">
        <f ca="1"/>
        <v>14.53</v>
      </c>
      <c r="AH370" s="18" t="str">
        <f ca="1"/>
        <v>Item_357</v>
      </c>
      <c r="AK370" s="7" t="str">
        <f ca="1"/>
        <v>Item_267</v>
      </c>
      <c r="AL370" s="8">
        <f ca="1"/>
        <v>35.69</v>
      </c>
      <c r="AN370" s="18" t="str">
        <f ca="1"/>
        <v>Item_113</v>
      </c>
    </row>
    <row r="371" spans="3:40" x14ac:dyDescent="0.3">
      <c r="C371" s="18" t="s">
        <v>462</v>
      </c>
      <c r="D371">
        <v>-0.12</v>
      </c>
      <c r="E371">
        <v>2.59</v>
      </c>
      <c r="F371">
        <v>-2.6</v>
      </c>
      <c r="G371">
        <v>0.81</v>
      </c>
      <c r="H371">
        <v>6.16</v>
      </c>
      <c r="I371">
        <v>3.69</v>
      </c>
      <c r="J371" s="8">
        <v>0.32</v>
      </c>
      <c r="M371" s="18">
        <f ca="1"/>
        <v>11.35</v>
      </c>
      <c r="T371" s="18">
        <f ca="1"/>
        <v>28.44</v>
      </c>
      <c r="V371" s="18">
        <f ca="1"/>
        <v>28.44</v>
      </c>
      <c r="Y371" s="18">
        <f ca="1"/>
        <v>28.44</v>
      </c>
      <c r="AA371" s="18">
        <f ca="1"/>
        <v>28.28</v>
      </c>
      <c r="AC371" s="18">
        <f ca="1"/>
        <v>22.38</v>
      </c>
      <c r="AE371" s="7" t="str">
        <f ca="1"/>
        <v>Item_358</v>
      </c>
      <c r="AF371" s="8">
        <f ca="1"/>
        <v>28.44</v>
      </c>
      <c r="AH371" s="18" t="str">
        <f ca="1"/>
        <v>Item_358</v>
      </c>
      <c r="AK371" s="7" t="str">
        <f ca="1"/>
        <v>Item_157</v>
      </c>
      <c r="AL371" s="8">
        <f ca="1"/>
        <v>35.520000000000003</v>
      </c>
      <c r="AN371" s="18" t="str">
        <f ca="1"/>
        <v>Item_204</v>
      </c>
    </row>
    <row r="372" spans="3:40" x14ac:dyDescent="0.3">
      <c r="C372" s="18" t="s">
        <v>463</v>
      </c>
      <c r="D372">
        <v>-7.62</v>
      </c>
      <c r="E372">
        <v>3.09</v>
      </c>
      <c r="F372">
        <v>2.46</v>
      </c>
      <c r="G372">
        <v>5.99</v>
      </c>
      <c r="H372">
        <v>5.6</v>
      </c>
      <c r="I372">
        <v>5.99</v>
      </c>
      <c r="J372" s="8">
        <v>-1.76</v>
      </c>
      <c r="M372" s="18">
        <f ca="1"/>
        <v>71.34</v>
      </c>
      <c r="T372" s="18">
        <f ca="1"/>
        <v>68.33</v>
      </c>
      <c r="V372" s="18">
        <f ca="1"/>
        <v>68.33</v>
      </c>
      <c r="Y372" s="18">
        <f ca="1"/>
        <v>68.33</v>
      </c>
      <c r="AA372" s="18">
        <f ca="1"/>
        <v>68.53</v>
      </c>
      <c r="AC372" s="18">
        <f ca="1"/>
        <v>69.97</v>
      </c>
      <c r="AE372" s="7" t="str">
        <f ca="1"/>
        <v>Item_359</v>
      </c>
      <c r="AF372" s="8">
        <f ca="1"/>
        <v>68.33</v>
      </c>
      <c r="AH372" s="18" t="str">
        <f ca="1"/>
        <v>Item_359</v>
      </c>
      <c r="AK372" s="7" t="str">
        <f ca="1"/>
        <v>Item_198</v>
      </c>
      <c r="AL372" s="8">
        <f ca="1"/>
        <v>35.49</v>
      </c>
      <c r="AN372" s="18" t="str">
        <f ca="1"/>
        <v>Item_331</v>
      </c>
    </row>
    <row r="373" spans="3:40" x14ac:dyDescent="0.3">
      <c r="C373" s="18" t="s">
        <v>464</v>
      </c>
      <c r="D373">
        <v>-5.7</v>
      </c>
      <c r="E373">
        <v>2.2000000000000002</v>
      </c>
      <c r="F373">
        <v>5.37</v>
      </c>
      <c r="G373">
        <v>4.34</v>
      </c>
      <c r="H373">
        <v>8.32</v>
      </c>
      <c r="I373">
        <v>10.9</v>
      </c>
      <c r="J373" s="8">
        <v>6.65</v>
      </c>
      <c r="M373" s="18">
        <f ca="1"/>
        <v>40.76</v>
      </c>
      <c r="T373" s="18">
        <f ca="1"/>
        <v>55.62</v>
      </c>
      <c r="V373" s="18">
        <f ca="1"/>
        <v>55.62</v>
      </c>
      <c r="Y373" s="18">
        <f ca="1"/>
        <v>55.62</v>
      </c>
      <c r="AA373" s="18">
        <f ca="1"/>
        <v>55.71</v>
      </c>
      <c r="AC373" s="18">
        <f ca="1"/>
        <v>45.25</v>
      </c>
      <c r="AE373" s="7" t="str">
        <f ca="1"/>
        <v>Item_360</v>
      </c>
      <c r="AF373" s="8">
        <f ca="1"/>
        <v>55.62</v>
      </c>
      <c r="AH373" s="18" t="str">
        <f ca="1"/>
        <v>Item_360</v>
      </c>
      <c r="AK373" s="7" t="str">
        <f ca="1"/>
        <v>Item_115</v>
      </c>
      <c r="AL373" s="8">
        <f ca="1"/>
        <v>35.450000000000003</v>
      </c>
      <c r="AN373" s="18" t="str">
        <f ca="1"/>
        <v>Item_202</v>
      </c>
    </row>
    <row r="374" spans="3:40" x14ac:dyDescent="0.3">
      <c r="C374" s="18" t="s">
        <v>465</v>
      </c>
      <c r="D374">
        <v>-6.68</v>
      </c>
      <c r="E374">
        <v>3.47</v>
      </c>
      <c r="F374">
        <v>8.58</v>
      </c>
      <c r="G374">
        <v>4.0999999999999996</v>
      </c>
      <c r="H374">
        <v>3.61</v>
      </c>
      <c r="I374">
        <v>13.42</v>
      </c>
      <c r="J374" s="8">
        <v>-3.32</v>
      </c>
      <c r="M374" s="18">
        <f ca="1"/>
        <v>26.73</v>
      </c>
      <c r="T374" s="18">
        <f ca="1"/>
        <v>20.37</v>
      </c>
      <c r="V374" s="18">
        <f ca="1"/>
        <v>20.37</v>
      </c>
      <c r="Y374" s="18">
        <f ca="1"/>
        <v>20.37</v>
      </c>
      <c r="AA374" s="18">
        <f ca="1"/>
        <v>20.14</v>
      </c>
      <c r="AC374" s="18">
        <f ca="1"/>
        <v>21.42</v>
      </c>
      <c r="AE374" s="7" t="str">
        <f ca="1"/>
        <v>Item_361</v>
      </c>
      <c r="AF374" s="8">
        <f ca="1"/>
        <v>20.37</v>
      </c>
      <c r="AH374" s="18" t="str">
        <f ca="1"/>
        <v>Item_361</v>
      </c>
      <c r="AK374" s="7" t="str">
        <f ca="1"/>
        <v>Item_93</v>
      </c>
      <c r="AL374" s="8">
        <f ca="1"/>
        <v>35.26</v>
      </c>
      <c r="AN374" s="18" t="str">
        <f ca="1"/>
        <v>Item_371</v>
      </c>
    </row>
    <row r="375" spans="3:40" x14ac:dyDescent="0.3">
      <c r="C375" s="18" t="s">
        <v>466</v>
      </c>
      <c r="D375">
        <v>2.62</v>
      </c>
      <c r="E375">
        <v>2.4300000000000002</v>
      </c>
      <c r="F375">
        <v>7.14</v>
      </c>
      <c r="G375">
        <v>-1.47</v>
      </c>
      <c r="H375">
        <v>2.4500000000000002</v>
      </c>
      <c r="I375">
        <v>7.21</v>
      </c>
      <c r="J375" s="8">
        <v>-0.97</v>
      </c>
      <c r="M375" s="18">
        <f ca="1"/>
        <v>67.510000000000005</v>
      </c>
      <c r="T375" s="18">
        <f ca="1"/>
        <v>56.52</v>
      </c>
      <c r="V375" s="18">
        <f ca="1"/>
        <v>56.52</v>
      </c>
      <c r="Y375" s="18">
        <f ca="1"/>
        <v>56.52</v>
      </c>
      <c r="AA375" s="18">
        <f ca="1"/>
        <v>56.62</v>
      </c>
      <c r="AC375" s="18">
        <f ca="1"/>
        <v>47.86</v>
      </c>
      <c r="AE375" s="7" t="str">
        <f ca="1"/>
        <v>Item_362</v>
      </c>
      <c r="AF375" s="8">
        <f ca="1"/>
        <v>56.52</v>
      </c>
      <c r="AH375" s="18" t="str">
        <f ca="1"/>
        <v>Item_362</v>
      </c>
      <c r="AK375" s="7" t="str">
        <f ca="1"/>
        <v>Item_120</v>
      </c>
      <c r="AL375" s="8">
        <f ca="1"/>
        <v>34.909999999999997</v>
      </c>
      <c r="AN375" s="18" t="str">
        <f ca="1"/>
        <v>Item_18</v>
      </c>
    </row>
    <row r="376" spans="3:40" x14ac:dyDescent="0.3">
      <c r="C376" s="18" t="s">
        <v>467</v>
      </c>
      <c r="D376">
        <v>-3.37</v>
      </c>
      <c r="E376">
        <v>6.36</v>
      </c>
      <c r="F376">
        <v>6.3</v>
      </c>
      <c r="G376">
        <v>11.27</v>
      </c>
      <c r="H376">
        <v>3.91</v>
      </c>
      <c r="I376">
        <v>8.4600000000000009</v>
      </c>
      <c r="J376" s="8">
        <v>1.85</v>
      </c>
      <c r="M376" s="18">
        <f ca="1"/>
        <v>37.22</v>
      </c>
      <c r="T376" s="18">
        <f ca="1"/>
        <v>43.03</v>
      </c>
      <c r="V376" s="18">
        <f ca="1"/>
        <v>43.03</v>
      </c>
      <c r="Y376" s="18">
        <f ca="1"/>
        <v>43.03</v>
      </c>
      <c r="AA376" s="18">
        <f ca="1"/>
        <v>43.01</v>
      </c>
      <c r="AC376" s="18">
        <f ca="1"/>
        <v>36.64</v>
      </c>
      <c r="AE376" s="7" t="str">
        <f ca="1"/>
        <v>Item_363</v>
      </c>
      <c r="AF376" s="8">
        <f ca="1"/>
        <v>43.03</v>
      </c>
      <c r="AH376" s="18" t="str">
        <f ca="1"/>
        <v>Item_363</v>
      </c>
      <c r="AK376" s="7" t="str">
        <f ca="1"/>
        <v>Item_250</v>
      </c>
      <c r="AL376" s="8">
        <f ca="1"/>
        <v>34.9</v>
      </c>
      <c r="AN376" s="18" t="str">
        <f ca="1"/>
        <v>Item_488</v>
      </c>
    </row>
    <row r="377" spans="3:40" x14ac:dyDescent="0.3">
      <c r="C377" s="18" t="s">
        <v>468</v>
      </c>
      <c r="D377">
        <v>-4.18</v>
      </c>
      <c r="E377">
        <v>4.78</v>
      </c>
      <c r="F377">
        <v>3.61</v>
      </c>
      <c r="G377">
        <v>-0.4</v>
      </c>
      <c r="H377">
        <v>3.63</v>
      </c>
      <c r="I377">
        <v>11.85</v>
      </c>
      <c r="J377" s="8">
        <v>-0.47</v>
      </c>
      <c r="M377" s="18">
        <f ca="1"/>
        <v>26.78</v>
      </c>
      <c r="T377" s="18">
        <f ca="1"/>
        <v>34.229999999999997</v>
      </c>
      <c r="V377" s="18">
        <f ca="1"/>
        <v>34.229999999999997</v>
      </c>
      <c r="Y377" s="18">
        <f ca="1"/>
        <v>34.229999999999997</v>
      </c>
      <c r="AA377" s="18">
        <f ca="1"/>
        <v>34.119999999999997</v>
      </c>
      <c r="AC377" s="18">
        <f ca="1"/>
        <v>27.45</v>
      </c>
      <c r="AE377" s="7" t="str">
        <f ca="1"/>
        <v>Item_364</v>
      </c>
      <c r="AF377" s="8">
        <f ca="1"/>
        <v>34.229999999999997</v>
      </c>
      <c r="AH377" s="18" t="str">
        <f ca="1"/>
        <v>Item_364</v>
      </c>
      <c r="AK377" s="7" t="str">
        <f ca="1"/>
        <v>Item_68</v>
      </c>
      <c r="AL377" s="8">
        <f ca="1"/>
        <v>34.89</v>
      </c>
      <c r="AN377" s="18" t="str">
        <f ca="1"/>
        <v>Item_474</v>
      </c>
    </row>
    <row r="378" spans="3:40" x14ac:dyDescent="0.3">
      <c r="C378" s="18" t="s">
        <v>469</v>
      </c>
      <c r="D378">
        <v>-5.65</v>
      </c>
      <c r="E378">
        <v>3.17</v>
      </c>
      <c r="F378">
        <v>6.07</v>
      </c>
      <c r="G378">
        <v>8.7100000000000009</v>
      </c>
      <c r="H378">
        <v>3.86</v>
      </c>
      <c r="I378">
        <v>7.92</v>
      </c>
      <c r="J378" s="8">
        <v>-2.3199999999999998</v>
      </c>
      <c r="M378" s="18">
        <f ca="1"/>
        <v>19.38</v>
      </c>
      <c r="T378" s="18">
        <f ca="1"/>
        <v>20.86</v>
      </c>
      <c r="V378" s="18">
        <f ca="1"/>
        <v>20.86</v>
      </c>
      <c r="Y378" s="18">
        <f ca="1"/>
        <v>20.86</v>
      </c>
      <c r="AA378" s="18">
        <f ca="1"/>
        <v>20.63</v>
      </c>
      <c r="AC378" s="18">
        <f ca="1"/>
        <v>14.32</v>
      </c>
      <c r="AE378" s="7" t="str">
        <f ca="1"/>
        <v>Item_365</v>
      </c>
      <c r="AF378" s="8">
        <f ca="1"/>
        <v>20.86</v>
      </c>
      <c r="AH378" s="18" t="str">
        <f ca="1"/>
        <v>Item_365</v>
      </c>
      <c r="AK378" s="7" t="str">
        <f ca="1"/>
        <v>Item_410</v>
      </c>
      <c r="AL378" s="8">
        <f ca="1"/>
        <v>34.5</v>
      </c>
      <c r="AN378" s="18" t="str">
        <f ca="1"/>
        <v>Item_254</v>
      </c>
    </row>
    <row r="379" spans="3:40" x14ac:dyDescent="0.3">
      <c r="C379" s="18" t="s">
        <v>470</v>
      </c>
      <c r="D379">
        <v>-4.63</v>
      </c>
      <c r="E379">
        <v>1.07</v>
      </c>
      <c r="F379">
        <v>6.31</v>
      </c>
      <c r="G379">
        <v>6.25</v>
      </c>
      <c r="H379">
        <v>5.48</v>
      </c>
      <c r="I379">
        <v>3.97</v>
      </c>
      <c r="J379" s="8">
        <v>1.2</v>
      </c>
      <c r="M379" s="18">
        <f ca="1"/>
        <v>73.260000000000005</v>
      </c>
      <c r="T379" s="18">
        <f ca="1"/>
        <v>91.88</v>
      </c>
      <c r="V379" s="18">
        <f ca="1"/>
        <v>91.88</v>
      </c>
      <c r="Y379" s="18">
        <f ca="1"/>
        <v>91.88</v>
      </c>
      <c r="AA379" s="18">
        <f ca="1"/>
        <v>92.3</v>
      </c>
      <c r="AC379" s="18">
        <f ca="1"/>
        <v>86.01</v>
      </c>
      <c r="AE379" s="7" t="str">
        <f ca="1"/>
        <v>Item_366</v>
      </c>
      <c r="AF379" s="8">
        <f ca="1"/>
        <v>91.88</v>
      </c>
      <c r="AH379" s="18" t="str">
        <f ca="1"/>
        <v>Item_366</v>
      </c>
      <c r="AK379" s="7" t="str">
        <f ca="1"/>
        <v>Item_431</v>
      </c>
      <c r="AL379" s="8">
        <f ca="1"/>
        <v>34.409999999999997</v>
      </c>
      <c r="AN379" s="18" t="str">
        <f ca="1"/>
        <v>Item_437</v>
      </c>
    </row>
    <row r="380" spans="3:40" x14ac:dyDescent="0.3">
      <c r="C380" s="18" t="s">
        <v>471</v>
      </c>
      <c r="D380">
        <v>-6.18</v>
      </c>
      <c r="E380">
        <v>3.97</v>
      </c>
      <c r="F380">
        <v>6.68</v>
      </c>
      <c r="G380">
        <v>1.91</v>
      </c>
      <c r="H380">
        <v>9.61</v>
      </c>
      <c r="I380">
        <v>10.59</v>
      </c>
      <c r="J380" s="8">
        <v>2.54</v>
      </c>
      <c r="M380" s="18">
        <f ca="1"/>
        <v>36.35</v>
      </c>
      <c r="T380" s="18">
        <f ca="1"/>
        <v>43.5</v>
      </c>
      <c r="V380" s="18">
        <f ca="1"/>
        <v>43.5</v>
      </c>
      <c r="Y380" s="18">
        <f ca="1"/>
        <v>43.5</v>
      </c>
      <c r="AA380" s="18">
        <f ca="1"/>
        <v>43.48</v>
      </c>
      <c r="AC380" s="18">
        <f ca="1"/>
        <v>25.94</v>
      </c>
      <c r="AE380" s="7" t="str">
        <f ca="1"/>
        <v>Item_367</v>
      </c>
      <c r="AF380" s="8">
        <f ca="1"/>
        <v>43.5</v>
      </c>
      <c r="AH380" s="18" t="str">
        <f ca="1"/>
        <v>Item_367</v>
      </c>
      <c r="AK380" s="7" t="str">
        <f ca="1"/>
        <v>Item_364</v>
      </c>
      <c r="AL380" s="8">
        <f ca="1"/>
        <v>34.229999999999997</v>
      </c>
      <c r="AN380" s="18" t="str">
        <f ca="1"/>
        <v>Item_146</v>
      </c>
    </row>
    <row r="381" spans="3:40" x14ac:dyDescent="0.3">
      <c r="C381" s="18" t="s">
        <v>472</v>
      </c>
      <c r="D381">
        <v>-8.86</v>
      </c>
      <c r="E381">
        <v>2.6</v>
      </c>
      <c r="F381">
        <v>16.329999999999998</v>
      </c>
      <c r="G381">
        <v>9.0500000000000007</v>
      </c>
      <c r="H381">
        <v>3.83</v>
      </c>
      <c r="I381">
        <v>5.62</v>
      </c>
      <c r="J381" s="8">
        <v>-1.31</v>
      </c>
      <c r="M381" s="18">
        <f ca="1"/>
        <v>40.93</v>
      </c>
      <c r="T381" s="18">
        <f ca="1"/>
        <v>33.880000000000003</v>
      </c>
      <c r="V381" s="18">
        <f ca="1"/>
        <v>33.880000000000003</v>
      </c>
      <c r="Y381" s="18">
        <f ca="1"/>
        <v>33.880000000000003</v>
      </c>
      <c r="AA381" s="18">
        <f ca="1"/>
        <v>33.770000000000003</v>
      </c>
      <c r="AC381" s="18">
        <f ca="1"/>
        <v>41.87</v>
      </c>
      <c r="AE381" s="7" t="str">
        <f ca="1"/>
        <v>Item_368</v>
      </c>
      <c r="AF381" s="8">
        <f ca="1"/>
        <v>33.880000000000003</v>
      </c>
      <c r="AH381" s="18" t="str">
        <f ca="1"/>
        <v>Item_368</v>
      </c>
      <c r="AK381" s="7" t="str">
        <f ca="1"/>
        <v>Item_345</v>
      </c>
      <c r="AL381" s="8">
        <f ca="1"/>
        <v>34.22</v>
      </c>
      <c r="AN381" s="18" t="str">
        <f ca="1"/>
        <v>Item_136</v>
      </c>
    </row>
    <row r="382" spans="3:40" x14ac:dyDescent="0.3">
      <c r="C382" s="18" t="s">
        <v>473</v>
      </c>
      <c r="D382">
        <v>0.76</v>
      </c>
      <c r="E382">
        <v>4.54</v>
      </c>
      <c r="F382">
        <v>3.11</v>
      </c>
      <c r="G382">
        <v>2</v>
      </c>
      <c r="H382">
        <v>6.23</v>
      </c>
      <c r="I382">
        <v>2.0499999999999998</v>
      </c>
      <c r="J382" s="8">
        <v>3.57</v>
      </c>
      <c r="M382" s="18">
        <f ca="1"/>
        <v>67.55</v>
      </c>
      <c r="T382" s="18">
        <f ca="1"/>
        <v>63.76</v>
      </c>
      <c r="V382" s="18">
        <f ca="1"/>
        <v>63.76</v>
      </c>
      <c r="Y382" s="18">
        <f ca="1"/>
        <v>63.76</v>
      </c>
      <c r="AA382" s="18">
        <f ca="1"/>
        <v>63.93</v>
      </c>
      <c r="AC382" s="18">
        <f ca="1"/>
        <v>74.87</v>
      </c>
      <c r="AE382" s="7" t="str">
        <f ca="1"/>
        <v>Item_369</v>
      </c>
      <c r="AF382" s="8">
        <f ca="1"/>
        <v>63.76</v>
      </c>
      <c r="AH382" s="18" t="str">
        <f ca="1"/>
        <v>Item_369</v>
      </c>
      <c r="AK382" s="7" t="str">
        <f ca="1"/>
        <v>Item_322</v>
      </c>
      <c r="AL382" s="8">
        <f ca="1"/>
        <v>34.130000000000003</v>
      </c>
      <c r="AN382" s="18" t="str">
        <f ca="1"/>
        <v>Item_359</v>
      </c>
    </row>
    <row r="383" spans="3:40" x14ac:dyDescent="0.3">
      <c r="C383" s="18" t="s">
        <v>474</v>
      </c>
      <c r="D383">
        <v>0.71</v>
      </c>
      <c r="E383">
        <v>7.0000000000000007E-2</v>
      </c>
      <c r="F383">
        <v>10.49</v>
      </c>
      <c r="G383">
        <v>7.7</v>
      </c>
      <c r="H383">
        <v>6.57</v>
      </c>
      <c r="I383">
        <v>9.64</v>
      </c>
      <c r="J383" s="8">
        <v>1.34</v>
      </c>
      <c r="M383" s="18">
        <f ca="1"/>
        <v>78</v>
      </c>
      <c r="T383" s="18">
        <f ca="1"/>
        <v>93.1</v>
      </c>
      <c r="V383" s="18">
        <f ca="1"/>
        <v>93.1</v>
      </c>
      <c r="Y383" s="18">
        <f ca="1"/>
        <v>93.1</v>
      </c>
      <c r="AA383" s="18">
        <f ca="1"/>
        <v>93.53</v>
      </c>
      <c r="AC383" s="18">
        <f ca="1"/>
        <v>83.17</v>
      </c>
      <c r="AE383" s="7" t="str">
        <f ca="1"/>
        <v>Item_370</v>
      </c>
      <c r="AF383" s="8">
        <f ca="1"/>
        <v>93.1</v>
      </c>
      <c r="AH383" s="18" t="str">
        <f ca="1"/>
        <v>Item_370</v>
      </c>
      <c r="AK383" s="7" t="str">
        <f ca="1"/>
        <v>Item_368</v>
      </c>
      <c r="AL383" s="8">
        <f ca="1"/>
        <v>33.880000000000003</v>
      </c>
      <c r="AN383" s="18" t="str">
        <f ca="1"/>
        <v>Item_453</v>
      </c>
    </row>
    <row r="384" spans="3:40" x14ac:dyDescent="0.3">
      <c r="C384" s="18" t="s">
        <v>475</v>
      </c>
      <c r="D384">
        <v>-6.02</v>
      </c>
      <c r="E384">
        <v>4.22</v>
      </c>
      <c r="F384">
        <v>10.119999999999999</v>
      </c>
      <c r="G384">
        <v>1.41</v>
      </c>
      <c r="H384">
        <v>9.98</v>
      </c>
      <c r="I384">
        <v>7.56</v>
      </c>
      <c r="J384" s="8">
        <v>3.95</v>
      </c>
      <c r="M384" s="18">
        <f ca="1"/>
        <v>87.87</v>
      </c>
      <c r="T384" s="18">
        <f ca="1"/>
        <v>67.790000000000006</v>
      </c>
      <c r="V384" s="18">
        <f ca="1"/>
        <v>67.790000000000006</v>
      </c>
      <c r="Y384" s="18">
        <f ca="1"/>
        <v>67.790000000000006</v>
      </c>
      <c r="AA384" s="18">
        <f ca="1"/>
        <v>67.989999999999995</v>
      </c>
      <c r="AC384" s="18">
        <f ca="1"/>
        <v>65</v>
      </c>
      <c r="AE384" s="7" t="str">
        <f ca="1"/>
        <v>Item_371</v>
      </c>
      <c r="AF384" s="8">
        <f ca="1"/>
        <v>67.790000000000006</v>
      </c>
      <c r="AH384" s="18" t="str">
        <f ca="1"/>
        <v>Item_371</v>
      </c>
      <c r="AK384" s="7" t="str">
        <f ca="1"/>
        <v>Item_260</v>
      </c>
      <c r="AL384" s="8">
        <f ca="1"/>
        <v>33.6</v>
      </c>
      <c r="AN384" s="18" t="str">
        <f ca="1"/>
        <v>Item_209</v>
      </c>
    </row>
    <row r="385" spans="3:40" x14ac:dyDescent="0.3">
      <c r="C385" s="18" t="s">
        <v>476</v>
      </c>
      <c r="D385">
        <v>2.67</v>
      </c>
      <c r="E385">
        <v>3.81</v>
      </c>
      <c r="F385">
        <v>12.82</v>
      </c>
      <c r="G385">
        <v>10.82</v>
      </c>
      <c r="H385">
        <v>3.75</v>
      </c>
      <c r="I385">
        <v>9.1999999999999993</v>
      </c>
      <c r="J385" s="8">
        <v>1.7</v>
      </c>
      <c r="M385" s="18">
        <f ca="1"/>
        <v>27.26</v>
      </c>
      <c r="T385" s="18">
        <f ca="1"/>
        <v>43.03</v>
      </c>
      <c r="V385" s="18">
        <f ca="1"/>
        <v>43.03</v>
      </c>
      <c r="Y385" s="18">
        <f ca="1"/>
        <v>43.03</v>
      </c>
      <c r="AA385" s="18">
        <f ca="1"/>
        <v>43.01</v>
      </c>
      <c r="AC385" s="18">
        <f ca="1"/>
        <v>42.31</v>
      </c>
      <c r="AE385" s="7" t="str">
        <f ca="1"/>
        <v>Item_372</v>
      </c>
      <c r="AF385" s="8">
        <f ca="1"/>
        <v>43.03</v>
      </c>
      <c r="AH385" s="18" t="str">
        <f ca="1"/>
        <v>Item_372</v>
      </c>
      <c r="AK385" s="7" t="str">
        <f ca="1"/>
        <v>Item_339</v>
      </c>
      <c r="AL385" s="8">
        <f ca="1"/>
        <v>33.520000000000003</v>
      </c>
      <c r="AN385" s="18" t="str">
        <f ca="1"/>
        <v>Item_268</v>
      </c>
    </row>
    <row r="386" spans="3:40" x14ac:dyDescent="0.3">
      <c r="C386" s="18" t="s">
        <v>477</v>
      </c>
      <c r="D386">
        <v>-2.5099999999999998</v>
      </c>
      <c r="E386">
        <v>3.96</v>
      </c>
      <c r="F386">
        <v>6.08</v>
      </c>
      <c r="G386">
        <v>-5.59</v>
      </c>
      <c r="H386">
        <v>3.85</v>
      </c>
      <c r="I386">
        <v>10.84</v>
      </c>
      <c r="J386" s="8">
        <v>-2.78</v>
      </c>
      <c r="M386" s="18">
        <f ca="1"/>
        <v>63.05</v>
      </c>
      <c r="T386" s="18">
        <f ca="1"/>
        <v>58.18</v>
      </c>
      <c r="V386" s="18">
        <f ca="1"/>
        <v>58.18</v>
      </c>
      <c r="Y386" s="18">
        <f ca="1"/>
        <v>58.18</v>
      </c>
      <c r="AA386" s="18">
        <f ca="1"/>
        <v>58.3</v>
      </c>
      <c r="AC386" s="18">
        <f ca="1"/>
        <v>69.38</v>
      </c>
      <c r="AE386" s="7" t="str">
        <f ca="1"/>
        <v>Item_373</v>
      </c>
      <c r="AF386" s="8">
        <f ca="1"/>
        <v>58.18</v>
      </c>
      <c r="AH386" s="18" t="str">
        <f ca="1"/>
        <v>Item_373</v>
      </c>
      <c r="AK386" s="7" t="str">
        <f ca="1"/>
        <v>Item_441</v>
      </c>
      <c r="AL386" s="8">
        <f ca="1"/>
        <v>33.35</v>
      </c>
      <c r="AN386" s="18" t="str">
        <f ca="1"/>
        <v>Item_402</v>
      </c>
    </row>
    <row r="387" spans="3:40" x14ac:dyDescent="0.3">
      <c r="C387" s="18" t="s">
        <v>478</v>
      </c>
      <c r="D387">
        <v>-2.3199999999999998</v>
      </c>
      <c r="E387">
        <v>3.11</v>
      </c>
      <c r="F387">
        <v>7.58</v>
      </c>
      <c r="G387">
        <v>-9.85</v>
      </c>
      <c r="H387">
        <v>6.69</v>
      </c>
      <c r="I387">
        <v>10.92</v>
      </c>
      <c r="J387" s="8">
        <v>7.21</v>
      </c>
      <c r="M387" s="18">
        <f ca="1"/>
        <v>25.47</v>
      </c>
      <c r="T387" s="18">
        <f ca="1"/>
        <v>31.67</v>
      </c>
      <c r="V387" s="18">
        <f ca="1"/>
        <v>31.67</v>
      </c>
      <c r="Y387" s="18">
        <f ca="1"/>
        <v>31.67</v>
      </c>
      <c r="AA387" s="18">
        <f ca="1"/>
        <v>31.55</v>
      </c>
      <c r="AC387" s="18">
        <f ca="1"/>
        <v>49.95</v>
      </c>
      <c r="AE387" s="7" t="str">
        <f ca="1"/>
        <v>Item_374</v>
      </c>
      <c r="AF387" s="8">
        <f ca="1"/>
        <v>31.67</v>
      </c>
      <c r="AH387" s="18" t="str">
        <f ca="1"/>
        <v>Item_374</v>
      </c>
      <c r="AK387" s="7" t="str">
        <f ca="1"/>
        <v>Item_277</v>
      </c>
      <c r="AL387" s="8">
        <f ca="1"/>
        <v>33.19</v>
      </c>
      <c r="AN387" s="18" t="str">
        <f ca="1"/>
        <v>Item_414</v>
      </c>
    </row>
    <row r="388" spans="3:40" x14ac:dyDescent="0.3">
      <c r="C388" s="18" t="s">
        <v>479</v>
      </c>
      <c r="D388">
        <v>-2.7</v>
      </c>
      <c r="E388">
        <v>-1.1000000000000001</v>
      </c>
      <c r="F388">
        <v>-0.22</v>
      </c>
      <c r="G388">
        <v>4.28</v>
      </c>
      <c r="H388">
        <v>7.4</v>
      </c>
      <c r="I388">
        <v>9.81</v>
      </c>
      <c r="J388" s="8">
        <v>1.63</v>
      </c>
      <c r="M388" s="18">
        <f ca="1"/>
        <v>21.47</v>
      </c>
      <c r="T388" s="18">
        <f ca="1"/>
        <v>3.39</v>
      </c>
      <c r="V388" s="18">
        <f ca="1"/>
        <v>3.39</v>
      </c>
      <c r="Y388" s="18">
        <f ca="1"/>
        <v>3.39</v>
      </c>
      <c r="AA388" s="18">
        <f ca="1"/>
        <v>3.02</v>
      </c>
      <c r="AC388" s="18">
        <f ca="1"/>
        <v>6.96</v>
      </c>
      <c r="AE388" s="7" t="str">
        <f ca="1"/>
        <v>Item_375</v>
      </c>
      <c r="AF388" s="8">
        <f ca="1"/>
        <v>3.39</v>
      </c>
      <c r="AH388" s="18" t="str">
        <f ca="1"/>
        <v>Item_375</v>
      </c>
      <c r="AK388" s="7" t="str">
        <f ca="1"/>
        <v>Item_313</v>
      </c>
      <c r="AL388" s="8">
        <f ca="1"/>
        <v>32.729999999999997</v>
      </c>
      <c r="AN388" s="18" t="str">
        <f ca="1"/>
        <v>Item_408</v>
      </c>
    </row>
    <row r="389" spans="3:40" x14ac:dyDescent="0.3">
      <c r="C389" s="18" t="s">
        <v>480</v>
      </c>
      <c r="D389">
        <v>-1.81</v>
      </c>
      <c r="E389">
        <v>0.91</v>
      </c>
      <c r="F389">
        <v>7.81</v>
      </c>
      <c r="G389">
        <v>4.76</v>
      </c>
      <c r="H389">
        <v>1.98</v>
      </c>
      <c r="I389">
        <v>6.43</v>
      </c>
      <c r="J389" s="8">
        <v>2.2400000000000002</v>
      </c>
      <c r="M389" s="18">
        <f ca="1"/>
        <v>117.68</v>
      </c>
      <c r="T389" s="18">
        <f ca="1"/>
        <v>95.14</v>
      </c>
      <c r="V389" s="18">
        <f ca="1"/>
        <v>95.14</v>
      </c>
      <c r="Y389" s="18">
        <f ca="1"/>
        <v>95.14</v>
      </c>
      <c r="AA389" s="18">
        <f ca="1"/>
        <v>95.59</v>
      </c>
      <c r="AC389" s="18">
        <f ca="1"/>
        <v>90.79</v>
      </c>
      <c r="AE389" s="7" t="str">
        <f ca="1"/>
        <v>Item_376</v>
      </c>
      <c r="AF389" s="8">
        <f ca="1"/>
        <v>95.14</v>
      </c>
      <c r="AH389" s="18" t="str">
        <f ca="1"/>
        <v>Item_376</v>
      </c>
      <c r="AK389" s="7" t="str">
        <f ca="1"/>
        <v>Item_184</v>
      </c>
      <c r="AL389" s="8">
        <f ca="1"/>
        <v>32.72</v>
      </c>
      <c r="AN389" s="18" t="str">
        <f ca="1"/>
        <v>Item_80</v>
      </c>
    </row>
    <row r="390" spans="3:40" x14ac:dyDescent="0.3">
      <c r="C390" s="18" t="s">
        <v>481</v>
      </c>
      <c r="D390">
        <v>0.8</v>
      </c>
      <c r="E390">
        <v>5.68</v>
      </c>
      <c r="F390">
        <v>13.76</v>
      </c>
      <c r="G390">
        <v>2.52</v>
      </c>
      <c r="H390">
        <v>9.19</v>
      </c>
      <c r="I390">
        <v>3.98</v>
      </c>
      <c r="J390" s="8">
        <v>11.11</v>
      </c>
      <c r="M390" s="18">
        <f ca="1"/>
        <v>31.13</v>
      </c>
      <c r="T390" s="18">
        <f ca="1"/>
        <v>43.32</v>
      </c>
      <c r="V390" s="18">
        <f ca="1"/>
        <v>43.32</v>
      </c>
      <c r="Y390" s="18">
        <f ca="1"/>
        <v>43.32</v>
      </c>
      <c r="AA390" s="18">
        <f ca="1"/>
        <v>43.3</v>
      </c>
      <c r="AC390" s="18">
        <f ca="1"/>
        <v>48.04</v>
      </c>
      <c r="AE390" s="7" t="str">
        <f ca="1"/>
        <v>Item_377</v>
      </c>
      <c r="AF390" s="8">
        <f ca="1"/>
        <v>43.32</v>
      </c>
      <c r="AH390" s="18" t="str">
        <f ca="1"/>
        <v>Item_377</v>
      </c>
      <c r="AK390" s="7" t="str">
        <f ca="1"/>
        <v>Item_23</v>
      </c>
      <c r="AL390" s="8">
        <f ca="1"/>
        <v>32.35</v>
      </c>
      <c r="AN390" s="18" t="str">
        <f ca="1"/>
        <v>Item_499</v>
      </c>
    </row>
    <row r="391" spans="3:40" x14ac:dyDescent="0.3">
      <c r="C391" s="18" t="s">
        <v>482</v>
      </c>
      <c r="D391">
        <v>1.85</v>
      </c>
      <c r="E391">
        <v>1.01</v>
      </c>
      <c r="F391">
        <v>11.07</v>
      </c>
      <c r="G391">
        <v>-11.79</v>
      </c>
      <c r="H391">
        <v>6.81</v>
      </c>
      <c r="I391">
        <v>4.93</v>
      </c>
      <c r="J391" s="8">
        <v>0.83</v>
      </c>
      <c r="M391" s="18">
        <f ca="1"/>
        <v>12.8</v>
      </c>
      <c r="T391" s="18">
        <f ca="1"/>
        <v>31.65</v>
      </c>
      <c r="V391" s="18">
        <f ca="1"/>
        <v>31.65</v>
      </c>
      <c r="Y391" s="18">
        <f ca="1"/>
        <v>31.65</v>
      </c>
      <c r="AA391" s="18">
        <f ca="1"/>
        <v>31.53</v>
      </c>
      <c r="AC391" s="18">
        <f ca="1"/>
        <v>20.32</v>
      </c>
      <c r="AE391" s="7" t="str">
        <f ca="1"/>
        <v>Item_378</v>
      </c>
      <c r="AF391" s="8">
        <f ca="1"/>
        <v>31.65</v>
      </c>
      <c r="AH391" s="18" t="str">
        <f ca="1"/>
        <v>Item_378</v>
      </c>
      <c r="AK391" s="7" t="str">
        <f ca="1"/>
        <v>Item_87</v>
      </c>
      <c r="AL391" s="8">
        <f ca="1"/>
        <v>32.299999999999997</v>
      </c>
      <c r="AN391" s="18" t="str">
        <f ca="1"/>
        <v>Item_148</v>
      </c>
    </row>
    <row r="392" spans="3:40" x14ac:dyDescent="0.3">
      <c r="C392" s="18" t="s">
        <v>483</v>
      </c>
      <c r="D392">
        <v>-2.0699999999999998</v>
      </c>
      <c r="E392">
        <v>1.82</v>
      </c>
      <c r="F392">
        <v>5.95</v>
      </c>
      <c r="G392">
        <v>8.14</v>
      </c>
      <c r="H392">
        <v>4.66</v>
      </c>
      <c r="I392">
        <v>5.44</v>
      </c>
      <c r="J392" s="8">
        <v>-6.21</v>
      </c>
      <c r="M392" s="18">
        <f ca="1"/>
        <v>30.01</v>
      </c>
      <c r="T392" s="18">
        <f ca="1"/>
        <v>56.33</v>
      </c>
      <c r="V392" s="18">
        <f ca="1"/>
        <v>56.33</v>
      </c>
      <c r="Y392" s="18">
        <f ca="1"/>
        <v>56.33</v>
      </c>
      <c r="AA392" s="18">
        <f ca="1"/>
        <v>56.42</v>
      </c>
      <c r="AC392" s="18">
        <f ca="1"/>
        <v>52.51</v>
      </c>
      <c r="AE392" s="7" t="str">
        <f ca="1"/>
        <v>Item_379</v>
      </c>
      <c r="AF392" s="8">
        <f ca="1"/>
        <v>56.33</v>
      </c>
      <c r="AH392" s="18" t="str">
        <f ca="1"/>
        <v>Item_379</v>
      </c>
      <c r="AK392" s="7" t="str">
        <f ca="1"/>
        <v>Item_344</v>
      </c>
      <c r="AL392" s="8">
        <f ca="1"/>
        <v>32.200000000000003</v>
      </c>
      <c r="AN392" s="18" t="str">
        <f ca="1"/>
        <v>Item_290</v>
      </c>
    </row>
    <row r="393" spans="3:40" x14ac:dyDescent="0.3">
      <c r="C393" s="18" t="s">
        <v>484</v>
      </c>
      <c r="D393">
        <v>-3.69</v>
      </c>
      <c r="E393">
        <v>5.22</v>
      </c>
      <c r="F393">
        <v>4.63</v>
      </c>
      <c r="G393">
        <v>2.13</v>
      </c>
      <c r="H393">
        <v>4.8499999999999996</v>
      </c>
      <c r="I393">
        <v>9.4700000000000006</v>
      </c>
      <c r="J393" s="8">
        <v>-5.92</v>
      </c>
      <c r="M393" s="18">
        <f ca="1"/>
        <v>84.1</v>
      </c>
      <c r="T393" s="18">
        <f ca="1"/>
        <v>63.59</v>
      </c>
      <c r="V393" s="18">
        <f ca="1"/>
        <v>63.59</v>
      </c>
      <c r="Y393" s="18">
        <f ca="1"/>
        <v>63.59</v>
      </c>
      <c r="AA393" s="18">
        <f ca="1"/>
        <v>63.75</v>
      </c>
      <c r="AC393" s="18">
        <f ca="1"/>
        <v>69.41</v>
      </c>
      <c r="AE393" s="7" t="str">
        <f ca="1"/>
        <v>Item_380</v>
      </c>
      <c r="AF393" s="8">
        <f ca="1"/>
        <v>63.59</v>
      </c>
      <c r="AH393" s="18" t="str">
        <f ca="1"/>
        <v>Item_380</v>
      </c>
      <c r="AK393" s="7" t="str">
        <f ca="1"/>
        <v>Item_497</v>
      </c>
      <c r="AL393" s="8">
        <f ca="1"/>
        <v>32.130000000000003</v>
      </c>
      <c r="AN393" s="18" t="str">
        <f ca="1"/>
        <v>Item_176</v>
      </c>
    </row>
    <row r="394" spans="3:40" x14ac:dyDescent="0.3">
      <c r="C394" s="18" t="s">
        <v>485</v>
      </c>
      <c r="D394">
        <v>-1.51</v>
      </c>
      <c r="E394">
        <v>2.37</v>
      </c>
      <c r="F394">
        <v>11.19</v>
      </c>
      <c r="G394">
        <v>8.1</v>
      </c>
      <c r="H394">
        <v>6.57</v>
      </c>
      <c r="I394">
        <v>7.44</v>
      </c>
      <c r="J394" s="8">
        <v>7.18</v>
      </c>
      <c r="M394" s="18">
        <f ca="1"/>
        <v>33.56</v>
      </c>
      <c r="T394" s="18">
        <f ca="1"/>
        <v>47.67</v>
      </c>
      <c r="V394" s="18">
        <f ca="1"/>
        <v>47.67</v>
      </c>
      <c r="Y394" s="18">
        <f ca="1"/>
        <v>47.67</v>
      </c>
      <c r="AA394" s="18">
        <f ca="1"/>
        <v>47.69</v>
      </c>
      <c r="AC394" s="18">
        <f ca="1"/>
        <v>42.57</v>
      </c>
      <c r="AE394" s="7" t="str">
        <f ca="1"/>
        <v>Item_381</v>
      </c>
      <c r="AF394" s="8">
        <f ca="1"/>
        <v>47.67</v>
      </c>
      <c r="AH394" s="18" t="str">
        <f ca="1"/>
        <v>Item_381</v>
      </c>
      <c r="AK394" s="7" t="str">
        <f ca="1"/>
        <v>Item_459</v>
      </c>
      <c r="AL394" s="8">
        <f ca="1"/>
        <v>32.020000000000003</v>
      </c>
      <c r="AN394" s="18" t="str">
        <f ca="1"/>
        <v>Item_276</v>
      </c>
    </row>
    <row r="395" spans="3:40" x14ac:dyDescent="0.3">
      <c r="C395" s="18" t="s">
        <v>486</v>
      </c>
      <c r="D395">
        <v>-3.36</v>
      </c>
      <c r="E395">
        <v>5.27</v>
      </c>
      <c r="F395">
        <v>4.41</v>
      </c>
      <c r="G395">
        <v>0.78</v>
      </c>
      <c r="H395">
        <v>3.82</v>
      </c>
      <c r="I395">
        <v>10.32</v>
      </c>
      <c r="J395" s="8">
        <v>-3.29</v>
      </c>
      <c r="M395" s="18">
        <f ca="1"/>
        <v>61.62</v>
      </c>
      <c r="T395" s="18">
        <f ca="1"/>
        <v>58.12</v>
      </c>
      <c r="V395" s="18">
        <f ca="1"/>
        <v>58.12</v>
      </c>
      <c r="Y395" s="18">
        <f ca="1"/>
        <v>58.12</v>
      </c>
      <c r="AA395" s="18">
        <f ca="1"/>
        <v>58.24</v>
      </c>
      <c r="AC395" s="18">
        <f ca="1"/>
        <v>50.23</v>
      </c>
      <c r="AE395" s="7" t="str">
        <f ca="1"/>
        <v>Item_382</v>
      </c>
      <c r="AF395" s="8">
        <f ca="1"/>
        <v>58.12</v>
      </c>
      <c r="AH395" s="18" t="str">
        <f ca="1"/>
        <v>Item_382</v>
      </c>
      <c r="AK395" s="7" t="str">
        <f ca="1"/>
        <v>Item_200</v>
      </c>
      <c r="AL395" s="8">
        <f ca="1"/>
        <v>31.94</v>
      </c>
      <c r="AN395" s="18" t="str">
        <f ca="1"/>
        <v>Item_126</v>
      </c>
    </row>
    <row r="396" spans="3:40" x14ac:dyDescent="0.3">
      <c r="C396" s="18" t="s">
        <v>487</v>
      </c>
      <c r="D396">
        <v>-3</v>
      </c>
      <c r="E396">
        <v>3.21</v>
      </c>
      <c r="F396">
        <v>5.69</v>
      </c>
      <c r="G396">
        <v>6.45</v>
      </c>
      <c r="H396">
        <v>4.6399999999999997</v>
      </c>
      <c r="I396">
        <v>13</v>
      </c>
      <c r="J396" s="8">
        <v>1.23</v>
      </c>
      <c r="M396" s="18">
        <f ca="1"/>
        <v>29.96</v>
      </c>
      <c r="T396" s="18">
        <f ca="1"/>
        <v>25.12</v>
      </c>
      <c r="V396" s="18">
        <f ca="1"/>
        <v>25.12</v>
      </c>
      <c r="Y396" s="18">
        <f ca="1"/>
        <v>25.12</v>
      </c>
      <c r="AA396" s="18">
        <f ca="1"/>
        <v>24.94</v>
      </c>
      <c r="AC396" s="18">
        <f ca="1"/>
        <v>18.350000000000001</v>
      </c>
      <c r="AE396" s="7" t="str">
        <f ca="1"/>
        <v>Item_383</v>
      </c>
      <c r="AF396" s="8">
        <f ca="1"/>
        <v>25.12</v>
      </c>
      <c r="AH396" s="18" t="str">
        <f ca="1"/>
        <v>Item_383</v>
      </c>
      <c r="AK396" s="7" t="str">
        <f ca="1"/>
        <v>Item_374</v>
      </c>
      <c r="AL396" s="8">
        <f ca="1"/>
        <v>31.67</v>
      </c>
      <c r="AN396" s="18" t="str">
        <f ca="1"/>
        <v>Item_265</v>
      </c>
    </row>
    <row r="397" spans="3:40" x14ac:dyDescent="0.3">
      <c r="C397" s="18" t="s">
        <v>488</v>
      </c>
      <c r="D397">
        <v>-2.5</v>
      </c>
      <c r="E397">
        <v>3.16</v>
      </c>
      <c r="F397">
        <v>1.97</v>
      </c>
      <c r="G397">
        <v>0.97</v>
      </c>
      <c r="H397">
        <v>5.29</v>
      </c>
      <c r="I397">
        <v>6.17</v>
      </c>
      <c r="J397" s="8">
        <v>3.4</v>
      </c>
      <c r="M397" s="18">
        <f ca="1"/>
        <v>81.17</v>
      </c>
      <c r="T397" s="18">
        <f ca="1"/>
        <v>58.54</v>
      </c>
      <c r="V397" s="18">
        <f ca="1"/>
        <v>58.54</v>
      </c>
      <c r="Y397" s="18">
        <f ca="1"/>
        <v>58.54</v>
      </c>
      <c r="AA397" s="18">
        <f ca="1"/>
        <v>58.66</v>
      </c>
      <c r="AC397" s="18">
        <f ca="1"/>
        <v>56.36</v>
      </c>
      <c r="AE397" s="7" t="str">
        <f ca="1"/>
        <v>Item_384</v>
      </c>
      <c r="AF397" s="8">
        <f ca="1"/>
        <v>58.54</v>
      </c>
      <c r="AH397" s="18" t="str">
        <f ca="1"/>
        <v>Item_384</v>
      </c>
      <c r="AK397" s="7" t="str">
        <f ca="1"/>
        <v>Item_378</v>
      </c>
      <c r="AL397" s="8">
        <f ca="1"/>
        <v>31.65</v>
      </c>
      <c r="AN397" s="18" t="str">
        <f ca="1"/>
        <v>Item_86</v>
      </c>
    </row>
    <row r="398" spans="3:40" x14ac:dyDescent="0.3">
      <c r="C398" s="18" t="s">
        <v>489</v>
      </c>
      <c r="D398">
        <v>3.62</v>
      </c>
      <c r="E398">
        <v>2.91</v>
      </c>
      <c r="F398">
        <v>8.7200000000000006</v>
      </c>
      <c r="G398">
        <v>10.71</v>
      </c>
      <c r="H398">
        <v>4.8899999999999997</v>
      </c>
      <c r="I398">
        <v>7.99</v>
      </c>
      <c r="J398" s="8">
        <v>3.37</v>
      </c>
      <c r="M398" s="18">
        <f ca="1"/>
        <v>58.2</v>
      </c>
      <c r="T398" s="18">
        <f ca="1"/>
        <v>54.17</v>
      </c>
      <c r="V398" s="18">
        <f ca="1"/>
        <v>54.17</v>
      </c>
      <c r="Y398" s="18">
        <f ca="1"/>
        <v>54.17</v>
      </c>
      <c r="AA398" s="18">
        <f ca="1"/>
        <v>54.25</v>
      </c>
      <c r="AC398" s="18">
        <f ca="1"/>
        <v>43.28</v>
      </c>
      <c r="AE398" s="7" t="str">
        <f ca="1"/>
        <v>Item_385</v>
      </c>
      <c r="AF398" s="8">
        <f ca="1"/>
        <v>54.17</v>
      </c>
      <c r="AH398" s="18" t="str">
        <f ca="1"/>
        <v>Item_385</v>
      </c>
      <c r="AK398" s="7" t="str">
        <f ca="1"/>
        <v>Item_205</v>
      </c>
      <c r="AL398" s="8">
        <f ca="1"/>
        <v>31.11</v>
      </c>
      <c r="AN398" s="18" t="str">
        <f ca="1"/>
        <v>Item_264</v>
      </c>
    </row>
    <row r="399" spans="3:40" x14ac:dyDescent="0.3">
      <c r="C399" s="18" t="s">
        <v>490</v>
      </c>
      <c r="D399">
        <v>0.87</v>
      </c>
      <c r="E399">
        <v>7.14</v>
      </c>
      <c r="F399">
        <v>7.24</v>
      </c>
      <c r="G399">
        <v>-7.12</v>
      </c>
      <c r="H399">
        <v>3.89</v>
      </c>
      <c r="I399">
        <v>8.24</v>
      </c>
      <c r="J399" s="8">
        <v>2.21</v>
      </c>
      <c r="M399" s="18">
        <f ca="1"/>
        <v>-6.66</v>
      </c>
      <c r="T399" s="18">
        <f ca="1"/>
        <v>-1.3</v>
      </c>
      <c r="V399" s="18">
        <f ca="1"/>
        <v>-1.3</v>
      </c>
      <c r="Y399" s="18">
        <f ca="1"/>
        <v>-1.3</v>
      </c>
      <c r="AA399" s="18">
        <f ca="1"/>
        <v>-1.73</v>
      </c>
      <c r="AC399" s="18">
        <f ca="1"/>
        <v>3.03</v>
      </c>
      <c r="AE399" s="7" t="str">
        <f ca="1"/>
        <v>Item_386</v>
      </c>
      <c r="AF399" s="8">
        <f ca="1"/>
        <v>-1.3</v>
      </c>
      <c r="AH399" s="18" t="str">
        <f ca="1"/>
        <v>Item_386</v>
      </c>
      <c r="AK399" s="7" t="str">
        <f ca="1"/>
        <v>Item_416</v>
      </c>
      <c r="AL399" s="8">
        <f ca="1"/>
        <v>31.06</v>
      </c>
      <c r="AN399" s="18" t="str">
        <f ca="1"/>
        <v>Item_84</v>
      </c>
    </row>
    <row r="400" spans="3:40" x14ac:dyDescent="0.3">
      <c r="C400" s="18" t="s">
        <v>491</v>
      </c>
      <c r="D400">
        <v>-4.55</v>
      </c>
      <c r="E400">
        <v>0.9</v>
      </c>
      <c r="F400">
        <v>9.3000000000000007</v>
      </c>
      <c r="G400">
        <v>4.03</v>
      </c>
      <c r="H400">
        <v>1.79</v>
      </c>
      <c r="I400">
        <v>4.63</v>
      </c>
      <c r="J400" s="8">
        <v>-3.62</v>
      </c>
      <c r="M400" s="18">
        <f ca="1"/>
        <v>6.68</v>
      </c>
      <c r="T400" s="18">
        <f ca="1"/>
        <v>-19.02</v>
      </c>
      <c r="V400" s="18">
        <f ca="1"/>
        <v>-19.02</v>
      </c>
      <c r="Y400" s="18">
        <f ca="1"/>
        <v>-19.02</v>
      </c>
      <c r="AA400" s="18">
        <f ca="1"/>
        <v>-19.600000000000001</v>
      </c>
      <c r="AC400" s="18">
        <f ca="1"/>
        <v>-21.07</v>
      </c>
      <c r="AE400" s="7" t="str">
        <f ca="1"/>
        <v>Item_387</v>
      </c>
      <c r="AF400" s="8">
        <f ca="1"/>
        <v>-19.02</v>
      </c>
      <c r="AH400" s="18" t="str">
        <f ca="1"/>
        <v>Item_387</v>
      </c>
      <c r="AK400" s="7" t="str">
        <f ca="1"/>
        <v>Item_186</v>
      </c>
      <c r="AL400" s="8">
        <f ca="1"/>
        <v>31.03</v>
      </c>
      <c r="AN400" s="18" t="str">
        <f ca="1"/>
        <v>Item_270</v>
      </c>
    </row>
    <row r="401" spans="3:40" x14ac:dyDescent="0.3">
      <c r="C401" s="18" t="s">
        <v>492</v>
      </c>
      <c r="D401">
        <v>-3.21</v>
      </c>
      <c r="E401">
        <v>0.05</v>
      </c>
      <c r="F401">
        <v>0.6</v>
      </c>
      <c r="G401">
        <v>6.61</v>
      </c>
      <c r="H401">
        <v>3.34</v>
      </c>
      <c r="I401">
        <v>3.99</v>
      </c>
      <c r="J401" s="8">
        <v>6.22</v>
      </c>
      <c r="M401" s="18">
        <f ca="1"/>
        <v>73.25</v>
      </c>
      <c r="T401" s="18">
        <f ca="1"/>
        <v>96.02</v>
      </c>
      <c r="V401" s="18">
        <f ca="1"/>
        <v>96.02</v>
      </c>
      <c r="Y401" s="18">
        <f ca="1"/>
        <v>96.02</v>
      </c>
      <c r="AA401" s="18">
        <f ca="1"/>
        <v>96.48</v>
      </c>
      <c r="AC401" s="18">
        <f ca="1"/>
        <v>100.57</v>
      </c>
      <c r="AE401" s="7" t="str">
        <f ca="1"/>
        <v>Item_388</v>
      </c>
      <c r="AF401" s="8">
        <f ca="1"/>
        <v>96.02</v>
      </c>
      <c r="AH401" s="18" t="str">
        <f ca="1"/>
        <v>Item_388</v>
      </c>
      <c r="AK401" s="7" t="str">
        <f ca="1"/>
        <v>Item_212</v>
      </c>
      <c r="AL401" s="8">
        <f ca="1"/>
        <v>30.5</v>
      </c>
      <c r="AN401" s="18" t="str">
        <f ca="1"/>
        <v>Item_5</v>
      </c>
    </row>
    <row r="402" spans="3:40" x14ac:dyDescent="0.3">
      <c r="C402" s="18" t="s">
        <v>493</v>
      </c>
      <c r="D402">
        <v>-4.7</v>
      </c>
      <c r="E402">
        <v>6.62</v>
      </c>
      <c r="F402">
        <v>9.83</v>
      </c>
      <c r="G402">
        <v>1.3</v>
      </c>
      <c r="H402">
        <v>7.19</v>
      </c>
      <c r="I402">
        <v>10.34</v>
      </c>
      <c r="J402" s="8">
        <v>-1.72</v>
      </c>
      <c r="M402" s="18">
        <f ca="1"/>
        <v>24.59</v>
      </c>
      <c r="T402" s="18">
        <f ca="1"/>
        <v>18.84</v>
      </c>
      <c r="V402" s="18">
        <f ca="1"/>
        <v>18.84</v>
      </c>
      <c r="Y402" s="18">
        <f ca="1"/>
        <v>18.84</v>
      </c>
      <c r="AA402" s="18">
        <f ca="1"/>
        <v>18.600000000000001</v>
      </c>
      <c r="AC402" s="18">
        <f ca="1"/>
        <v>18.48</v>
      </c>
      <c r="AE402" s="7" t="str">
        <f ca="1"/>
        <v>Item_389</v>
      </c>
      <c r="AF402" s="8">
        <f ca="1"/>
        <v>18.84</v>
      </c>
      <c r="AH402" s="18" t="str">
        <f ca="1"/>
        <v>Item_389</v>
      </c>
      <c r="AK402" s="7" t="str">
        <f ca="1"/>
        <v>Item_1</v>
      </c>
      <c r="AL402" s="8">
        <f ca="1"/>
        <v>30.42</v>
      </c>
      <c r="AN402" s="18" t="str">
        <f ca="1"/>
        <v>Item_476</v>
      </c>
    </row>
    <row r="403" spans="3:40" x14ac:dyDescent="0.3">
      <c r="C403" s="18" t="s">
        <v>494</v>
      </c>
      <c r="D403">
        <v>-3.32</v>
      </c>
      <c r="E403">
        <v>-0.94</v>
      </c>
      <c r="F403">
        <v>8.76</v>
      </c>
      <c r="G403">
        <v>13.49</v>
      </c>
      <c r="H403">
        <v>4</v>
      </c>
      <c r="I403">
        <v>6.14</v>
      </c>
      <c r="J403" s="8">
        <v>-0.63</v>
      </c>
      <c r="M403" s="18">
        <f ca="1"/>
        <v>29.9</v>
      </c>
      <c r="T403" s="18">
        <f ca="1"/>
        <v>9.86</v>
      </c>
      <c r="V403" s="18">
        <f ca="1"/>
        <v>9.86</v>
      </c>
      <c r="Y403" s="18">
        <f ca="1"/>
        <v>9.86</v>
      </c>
      <c r="AA403" s="18">
        <f ca="1"/>
        <v>9.5399999999999991</v>
      </c>
      <c r="AC403" s="18">
        <f ca="1"/>
        <v>-1.1200000000000001</v>
      </c>
      <c r="AE403" s="7" t="str">
        <f ca="1"/>
        <v>Item_390</v>
      </c>
      <c r="AF403" s="8">
        <f ca="1"/>
        <v>9.86</v>
      </c>
      <c r="AH403" s="18" t="str">
        <f ca="1"/>
        <v>Item_390</v>
      </c>
      <c r="AK403" s="7" t="str">
        <f ca="1"/>
        <v>Item_444</v>
      </c>
      <c r="AL403" s="8">
        <f ca="1"/>
        <v>30.42</v>
      </c>
      <c r="AN403" s="18" t="str">
        <f ca="1"/>
        <v>Item_201</v>
      </c>
    </row>
    <row r="404" spans="3:40" x14ac:dyDescent="0.3">
      <c r="C404" s="18" t="s">
        <v>495</v>
      </c>
      <c r="D404">
        <v>-5.5</v>
      </c>
      <c r="E404">
        <v>1.08</v>
      </c>
      <c r="F404">
        <v>5.03</v>
      </c>
      <c r="G404">
        <v>9.08</v>
      </c>
      <c r="H404">
        <v>4.8099999999999996</v>
      </c>
      <c r="I404">
        <v>4.17</v>
      </c>
      <c r="J404" s="8">
        <v>6.53</v>
      </c>
      <c r="M404" s="18">
        <f ca="1"/>
        <v>41.27</v>
      </c>
      <c r="T404" s="18">
        <f ca="1"/>
        <v>48.92</v>
      </c>
      <c r="V404" s="18">
        <f ca="1"/>
        <v>48.92</v>
      </c>
      <c r="Y404" s="18">
        <f ca="1"/>
        <v>48.92</v>
      </c>
      <c r="AA404" s="18">
        <f ca="1"/>
        <v>48.95</v>
      </c>
      <c r="AC404" s="18">
        <f ca="1"/>
        <v>50.43</v>
      </c>
      <c r="AE404" s="7" t="str">
        <f ca="1"/>
        <v>Item_391</v>
      </c>
      <c r="AF404" s="8">
        <f ca="1"/>
        <v>48.92</v>
      </c>
      <c r="AH404" s="18" t="str">
        <f ca="1"/>
        <v>Item_391</v>
      </c>
      <c r="AK404" s="7" t="str">
        <f ca="1"/>
        <v>Item_206</v>
      </c>
      <c r="AL404" s="8">
        <f ca="1"/>
        <v>30.39</v>
      </c>
      <c r="AN404" s="18" t="str">
        <f ca="1"/>
        <v>Item_3</v>
      </c>
    </row>
    <row r="405" spans="3:40" x14ac:dyDescent="0.3">
      <c r="C405" s="18" t="s">
        <v>496</v>
      </c>
      <c r="D405">
        <v>-7.03</v>
      </c>
      <c r="E405">
        <v>4.55</v>
      </c>
      <c r="F405">
        <v>6.75</v>
      </c>
      <c r="G405">
        <v>-4.75</v>
      </c>
      <c r="H405">
        <v>6.96</v>
      </c>
      <c r="I405">
        <v>6.29</v>
      </c>
      <c r="J405" s="8">
        <v>4.68</v>
      </c>
      <c r="M405" s="18">
        <f ca="1"/>
        <v>35</v>
      </c>
      <c r="T405" s="18">
        <f ca="1"/>
        <v>51.14</v>
      </c>
      <c r="V405" s="18">
        <f ca="1"/>
        <v>51.14</v>
      </c>
      <c r="Y405" s="18">
        <f ca="1"/>
        <v>51.14</v>
      </c>
      <c r="AA405" s="18">
        <f ca="1"/>
        <v>51.19</v>
      </c>
      <c r="AC405" s="18">
        <f ca="1"/>
        <v>50.6</v>
      </c>
      <c r="AE405" s="7" t="str">
        <f ca="1"/>
        <v>Item_392</v>
      </c>
      <c r="AF405" s="8">
        <f ca="1"/>
        <v>51.14</v>
      </c>
      <c r="AH405" s="18" t="str">
        <f ca="1"/>
        <v>Item_392</v>
      </c>
      <c r="AK405" s="7" t="str">
        <f ca="1"/>
        <v>Item_95</v>
      </c>
      <c r="AL405" s="8">
        <f ca="1"/>
        <v>30.37</v>
      </c>
      <c r="AN405" s="18" t="str">
        <f ca="1"/>
        <v>Item_425</v>
      </c>
    </row>
    <row r="406" spans="3:40" x14ac:dyDescent="0.3">
      <c r="C406" s="18" t="s">
        <v>497</v>
      </c>
      <c r="D406">
        <v>0.94</v>
      </c>
      <c r="E406">
        <v>4.1399999999999997</v>
      </c>
      <c r="F406">
        <v>2.85</v>
      </c>
      <c r="G406">
        <v>0.26</v>
      </c>
      <c r="H406">
        <v>6.62</v>
      </c>
      <c r="I406">
        <v>5.84</v>
      </c>
      <c r="J406" s="8">
        <v>-2.4900000000000002</v>
      </c>
      <c r="M406" s="18">
        <f ca="1"/>
        <v>53.62</v>
      </c>
      <c r="T406" s="18">
        <f ca="1"/>
        <v>44.12</v>
      </c>
      <c r="V406" s="18">
        <f ca="1"/>
        <v>44.12</v>
      </c>
      <c r="Y406" s="18">
        <f ca="1"/>
        <v>44.12</v>
      </c>
      <c r="AA406" s="18">
        <f ca="1"/>
        <v>44.11</v>
      </c>
      <c r="AC406" s="18">
        <f ca="1"/>
        <v>42.56</v>
      </c>
      <c r="AE406" s="7" t="str">
        <f ca="1"/>
        <v>Item_393</v>
      </c>
      <c r="AF406" s="8">
        <f ca="1"/>
        <v>44.12</v>
      </c>
      <c r="AH406" s="18" t="str">
        <f ca="1"/>
        <v>Item_393</v>
      </c>
      <c r="AK406" s="7" t="str">
        <f ca="1"/>
        <v>Item_334</v>
      </c>
      <c r="AL406" s="8">
        <f ca="1"/>
        <v>30.14</v>
      </c>
      <c r="AN406" s="18" t="str">
        <f ca="1"/>
        <v>Item_475</v>
      </c>
    </row>
    <row r="407" spans="3:40" x14ac:dyDescent="0.3">
      <c r="C407" s="18" t="s">
        <v>498</v>
      </c>
      <c r="D407">
        <v>-7.6</v>
      </c>
      <c r="E407">
        <v>4.18</v>
      </c>
      <c r="F407">
        <v>7.42</v>
      </c>
      <c r="G407">
        <v>4.26</v>
      </c>
      <c r="H407">
        <v>4.75</v>
      </c>
      <c r="I407">
        <v>9.06</v>
      </c>
      <c r="J407" s="8">
        <v>5.47</v>
      </c>
      <c r="M407" s="18">
        <f ca="1"/>
        <v>46</v>
      </c>
      <c r="T407" s="18">
        <f ca="1"/>
        <v>43.34</v>
      </c>
      <c r="V407" s="18">
        <f ca="1"/>
        <v>43.34</v>
      </c>
      <c r="Y407" s="18">
        <f ca="1"/>
        <v>43.34</v>
      </c>
      <c r="AA407" s="18">
        <f ca="1"/>
        <v>43.32</v>
      </c>
      <c r="AC407" s="18">
        <f ca="1"/>
        <v>58.14</v>
      </c>
      <c r="AE407" s="7" t="str">
        <f ca="1"/>
        <v>Item_394</v>
      </c>
      <c r="AF407" s="8">
        <f ca="1"/>
        <v>43.34</v>
      </c>
      <c r="AH407" s="18" t="str">
        <f ca="1"/>
        <v>Item_394</v>
      </c>
      <c r="AK407" s="7" t="str">
        <f ca="1"/>
        <v>Item_325</v>
      </c>
      <c r="AL407" s="8">
        <f ca="1"/>
        <v>29.96</v>
      </c>
      <c r="AN407" s="18" t="str">
        <f ca="1"/>
        <v>Item_395</v>
      </c>
    </row>
    <row r="408" spans="3:40" x14ac:dyDescent="0.3">
      <c r="C408" s="18" t="s">
        <v>499</v>
      </c>
      <c r="D408">
        <v>0.09</v>
      </c>
      <c r="E408">
        <v>4.84</v>
      </c>
      <c r="F408">
        <v>-2.27</v>
      </c>
      <c r="G408">
        <v>0.35</v>
      </c>
      <c r="H408">
        <v>6.07</v>
      </c>
      <c r="I408">
        <v>8.81</v>
      </c>
      <c r="J408" s="8">
        <v>2.92</v>
      </c>
      <c r="M408" s="18">
        <f ca="1"/>
        <v>89.3</v>
      </c>
      <c r="T408" s="18">
        <f ca="1"/>
        <v>72.930000000000007</v>
      </c>
      <c r="V408" s="18">
        <f ca="1"/>
        <v>72.930000000000007</v>
      </c>
      <c r="Y408" s="18">
        <f ca="1"/>
        <v>72.930000000000007</v>
      </c>
      <c r="AA408" s="18">
        <f ca="1"/>
        <v>73.180000000000007</v>
      </c>
      <c r="AC408" s="18">
        <f ca="1"/>
        <v>83.36</v>
      </c>
      <c r="AE408" s="7" t="str">
        <f ca="1"/>
        <v>Item_395</v>
      </c>
      <c r="AF408" s="8">
        <f ca="1"/>
        <v>72.930000000000007</v>
      </c>
      <c r="AH408" s="18" t="str">
        <f ca="1"/>
        <v>Item_395</v>
      </c>
      <c r="AK408" s="7" t="str">
        <f ca="1"/>
        <v>Item_304</v>
      </c>
      <c r="AL408" s="8">
        <f ca="1"/>
        <v>29.46</v>
      </c>
      <c r="AN408" s="18" t="str">
        <f ca="1"/>
        <v>Item_45</v>
      </c>
    </row>
    <row r="409" spans="3:40" x14ac:dyDescent="0.3">
      <c r="C409" s="18" t="s">
        <v>500</v>
      </c>
      <c r="D409">
        <v>-9.02</v>
      </c>
      <c r="E409">
        <v>4.63</v>
      </c>
      <c r="F409">
        <v>12.43</v>
      </c>
      <c r="G409">
        <v>6.54</v>
      </c>
      <c r="H409">
        <v>6.09</v>
      </c>
      <c r="I409">
        <v>10.33</v>
      </c>
      <c r="J409" s="8">
        <v>8.9600000000000009</v>
      </c>
      <c r="M409" s="18">
        <f ca="1"/>
        <v>42.92</v>
      </c>
      <c r="T409" s="18">
        <f ca="1"/>
        <v>50.79</v>
      </c>
      <c r="V409" s="18">
        <f ca="1"/>
        <v>50.79</v>
      </c>
      <c r="Y409" s="18">
        <f ca="1"/>
        <v>50.79</v>
      </c>
      <c r="AA409" s="18">
        <f ca="1"/>
        <v>50.83</v>
      </c>
      <c r="AC409" s="18">
        <f ca="1"/>
        <v>48.02</v>
      </c>
      <c r="AE409" s="7" t="str">
        <f ca="1"/>
        <v>Item_396</v>
      </c>
      <c r="AF409" s="8">
        <f ca="1"/>
        <v>50.79</v>
      </c>
      <c r="AH409" s="18" t="str">
        <f ca="1"/>
        <v>Item_396</v>
      </c>
      <c r="AK409" s="7" t="str">
        <f ca="1"/>
        <v>Item_421</v>
      </c>
      <c r="AL409" s="8">
        <f ca="1"/>
        <v>29.17</v>
      </c>
      <c r="AN409" s="18" t="str">
        <f ca="1"/>
        <v>Item_409</v>
      </c>
    </row>
    <row r="410" spans="3:40" x14ac:dyDescent="0.3">
      <c r="C410" s="18" t="s">
        <v>501</v>
      </c>
      <c r="D410">
        <v>-5.27</v>
      </c>
      <c r="E410">
        <v>1.19</v>
      </c>
      <c r="F410">
        <v>-2.88</v>
      </c>
      <c r="G410">
        <v>6.99</v>
      </c>
      <c r="H410">
        <v>9.69</v>
      </c>
      <c r="I410">
        <v>8.74</v>
      </c>
      <c r="J410" s="8">
        <v>4.3</v>
      </c>
      <c r="M410" s="18">
        <f ca="1"/>
        <v>8.85</v>
      </c>
      <c r="T410" s="18">
        <f ca="1"/>
        <v>9.1</v>
      </c>
      <c r="V410" s="18">
        <f ca="1"/>
        <v>9.1</v>
      </c>
      <c r="Y410" s="18">
        <f ca="1"/>
        <v>9.1</v>
      </c>
      <c r="AA410" s="18">
        <f ca="1"/>
        <v>8.77</v>
      </c>
      <c r="AC410" s="18">
        <f ca="1"/>
        <v>12.22</v>
      </c>
      <c r="AE410" s="7" t="str">
        <f ca="1"/>
        <v>Item_397</v>
      </c>
      <c r="AF410" s="8">
        <f ca="1"/>
        <v>9.1</v>
      </c>
      <c r="AH410" s="18" t="str">
        <f ca="1"/>
        <v>Item_397</v>
      </c>
      <c r="AK410" s="7" t="str">
        <f ca="1"/>
        <v>Item_28</v>
      </c>
      <c r="AL410" s="8">
        <f ca="1"/>
        <v>28.82</v>
      </c>
      <c r="AN410" s="18" t="str">
        <f ca="1"/>
        <v>Item_77</v>
      </c>
    </row>
    <row r="411" spans="3:40" x14ac:dyDescent="0.3">
      <c r="C411" s="18" t="s">
        <v>502</v>
      </c>
      <c r="D411">
        <v>-4.1399999999999997</v>
      </c>
      <c r="E411">
        <v>3.57</v>
      </c>
      <c r="F411">
        <v>5.38</v>
      </c>
      <c r="G411">
        <v>-6.86</v>
      </c>
      <c r="H411">
        <v>2.5499999999999998</v>
      </c>
      <c r="I411">
        <v>7.27</v>
      </c>
      <c r="J411" s="8">
        <v>1.26</v>
      </c>
      <c r="M411" s="18">
        <f ca="1"/>
        <v>47.04</v>
      </c>
      <c r="T411" s="18">
        <f ca="1"/>
        <v>40.18</v>
      </c>
      <c r="V411" s="18">
        <f ca="1"/>
        <v>40.18</v>
      </c>
      <c r="Y411" s="18">
        <f ca="1"/>
        <v>40.18</v>
      </c>
      <c r="AA411" s="18">
        <f ca="1"/>
        <v>40.130000000000003</v>
      </c>
      <c r="AC411" s="18">
        <f ca="1"/>
        <v>34.69</v>
      </c>
      <c r="AE411" s="7" t="str">
        <f ca="1"/>
        <v>Item_398</v>
      </c>
      <c r="AF411" s="8">
        <f ca="1"/>
        <v>40.18</v>
      </c>
      <c r="AH411" s="18" t="str">
        <f ca="1"/>
        <v>Item_398</v>
      </c>
      <c r="AK411" s="7" t="str">
        <f ca="1"/>
        <v>Item_112</v>
      </c>
      <c r="AL411" s="8">
        <f ca="1"/>
        <v>28.72</v>
      </c>
      <c r="AN411" s="18" t="str">
        <f ca="1"/>
        <v>Item_222</v>
      </c>
    </row>
    <row r="412" spans="3:40" x14ac:dyDescent="0.3">
      <c r="C412" s="18" t="s">
        <v>503</v>
      </c>
      <c r="D412">
        <v>-3.69</v>
      </c>
      <c r="E412">
        <v>3.62</v>
      </c>
      <c r="F412">
        <v>5.63</v>
      </c>
      <c r="G412">
        <v>1.41</v>
      </c>
      <c r="H412">
        <v>3.75</v>
      </c>
      <c r="I412">
        <v>11.15</v>
      </c>
      <c r="J412" s="8">
        <v>2.66</v>
      </c>
      <c r="M412" s="18">
        <f ca="1"/>
        <v>-4.01</v>
      </c>
      <c r="T412" s="18">
        <f ca="1"/>
        <v>12.28</v>
      </c>
      <c r="V412" s="18">
        <f ca="1"/>
        <v>12.28</v>
      </c>
      <c r="Y412" s="18">
        <f ca="1"/>
        <v>12.28</v>
      </c>
      <c r="AA412" s="18">
        <f ca="1"/>
        <v>11.98</v>
      </c>
      <c r="AC412" s="18">
        <f ca="1"/>
        <v>17.84</v>
      </c>
      <c r="AE412" s="7" t="str">
        <f ca="1"/>
        <v>Item_399</v>
      </c>
      <c r="AF412" s="8">
        <f ca="1"/>
        <v>12.28</v>
      </c>
      <c r="AH412" s="18" t="str">
        <f ca="1"/>
        <v>Item_399</v>
      </c>
      <c r="AK412" s="7" t="str">
        <f ca="1"/>
        <v>Item_137</v>
      </c>
      <c r="AL412" s="8">
        <f ca="1"/>
        <v>28.66</v>
      </c>
      <c r="AN412" s="18" t="str">
        <f ca="1"/>
        <v>Item_82</v>
      </c>
    </row>
    <row r="413" spans="3:40" x14ac:dyDescent="0.3">
      <c r="C413" s="18" t="s">
        <v>504</v>
      </c>
      <c r="D413">
        <v>-3.71</v>
      </c>
      <c r="E413">
        <v>-0.6</v>
      </c>
      <c r="F413">
        <v>3.44</v>
      </c>
      <c r="G413">
        <v>10.34</v>
      </c>
      <c r="H413">
        <v>5.97</v>
      </c>
      <c r="I413">
        <v>2.77</v>
      </c>
      <c r="J413" s="8">
        <v>-3.95</v>
      </c>
      <c r="M413" s="18">
        <f ca="1"/>
        <v>51.06</v>
      </c>
      <c r="T413" s="18">
        <f ca="1"/>
        <v>56.62</v>
      </c>
      <c r="V413" s="18">
        <f ca="1"/>
        <v>56.62</v>
      </c>
      <c r="Y413" s="18">
        <f ca="1"/>
        <v>56.62</v>
      </c>
      <c r="AA413" s="18">
        <f ca="1"/>
        <v>56.72</v>
      </c>
      <c r="AC413" s="18">
        <f ca="1"/>
        <v>58.76</v>
      </c>
      <c r="AE413" s="7" t="str">
        <f ca="1"/>
        <v>Item_400</v>
      </c>
      <c r="AF413" s="8">
        <f ca="1"/>
        <v>56.62</v>
      </c>
      <c r="AH413" s="18" t="str">
        <f ca="1"/>
        <v>Item_400</v>
      </c>
      <c r="AK413" s="7" t="str">
        <f ca="1"/>
        <v>Item_262</v>
      </c>
      <c r="AL413" s="8">
        <f ca="1"/>
        <v>28.56</v>
      </c>
      <c r="AN413" s="18" t="str">
        <f ca="1"/>
        <v>Item_333</v>
      </c>
    </row>
    <row r="414" spans="3:40" x14ac:dyDescent="0.3">
      <c r="C414" s="18" t="s">
        <v>505</v>
      </c>
      <c r="D414">
        <v>-1.23</v>
      </c>
      <c r="E414">
        <v>2.12</v>
      </c>
      <c r="F414">
        <v>7.21</v>
      </c>
      <c r="G414">
        <v>-2.31</v>
      </c>
      <c r="H414">
        <v>7.44</v>
      </c>
      <c r="I414">
        <v>7.65</v>
      </c>
      <c r="J414" s="8">
        <v>2.77</v>
      </c>
      <c r="M414" s="18">
        <f ca="1"/>
        <v>10.02</v>
      </c>
      <c r="T414" s="18">
        <f ca="1"/>
        <v>26.74</v>
      </c>
      <c r="V414" s="18">
        <f ca="1"/>
        <v>26.74</v>
      </c>
      <c r="Y414" s="18">
        <f ca="1"/>
        <v>26.74</v>
      </c>
      <c r="AA414" s="18">
        <f ca="1"/>
        <v>29.18</v>
      </c>
      <c r="AC414" s="18">
        <f ca="1"/>
        <v>31.57</v>
      </c>
      <c r="AE414" s="7" t="str">
        <f ca="1"/>
        <v>Item_401</v>
      </c>
      <c r="AF414" s="8">
        <f ca="1"/>
        <v>26.74</v>
      </c>
      <c r="AH414" s="18" t="str">
        <f ca="1"/>
        <v>Item_401</v>
      </c>
      <c r="AK414" s="7" t="str">
        <f ca="1"/>
        <v>Item_464</v>
      </c>
      <c r="AL414" s="8">
        <f ca="1"/>
        <v>28.56</v>
      </c>
      <c r="AN414" s="18" t="str">
        <f ca="1"/>
        <v>Item_37</v>
      </c>
    </row>
    <row r="415" spans="3:40" x14ac:dyDescent="0.3">
      <c r="C415" s="18" t="s">
        <v>506</v>
      </c>
      <c r="D415">
        <v>-4.55</v>
      </c>
      <c r="E415">
        <v>3.53</v>
      </c>
      <c r="F415">
        <v>4.6900000000000004</v>
      </c>
      <c r="G415">
        <v>-16.68</v>
      </c>
      <c r="H415">
        <v>5.96</v>
      </c>
      <c r="I415">
        <v>6.65</v>
      </c>
      <c r="J415" s="8">
        <v>2.56</v>
      </c>
      <c r="M415" s="18">
        <f ca="1"/>
        <v>43.57</v>
      </c>
      <c r="T415" s="18">
        <f ca="1"/>
        <v>68.599999999999994</v>
      </c>
      <c r="V415" s="18">
        <f ca="1"/>
        <v>68.599999999999994</v>
      </c>
      <c r="Y415" s="18">
        <f ca="1"/>
        <v>68.599999999999994</v>
      </c>
      <c r="AA415" s="18">
        <f ca="1"/>
        <v>68.81</v>
      </c>
      <c r="AC415" s="18">
        <f ca="1"/>
        <v>57.91</v>
      </c>
      <c r="AE415" s="7" t="str">
        <f ca="1"/>
        <v>Item_402</v>
      </c>
      <c r="AF415" s="8">
        <f ca="1"/>
        <v>68.599999999999994</v>
      </c>
      <c r="AH415" s="18" t="str">
        <f ca="1"/>
        <v>Item_402</v>
      </c>
      <c r="AK415" s="7" t="str">
        <f ca="1"/>
        <v>Item_336</v>
      </c>
      <c r="AL415" s="8">
        <f ca="1"/>
        <v>28.54</v>
      </c>
      <c r="AN415" s="18" t="str">
        <f ca="1"/>
        <v>Item_100</v>
      </c>
    </row>
    <row r="416" spans="3:40" x14ac:dyDescent="0.3">
      <c r="C416" s="18" t="s">
        <v>507</v>
      </c>
      <c r="D416">
        <v>-5.03</v>
      </c>
      <c r="E416">
        <v>5.91</v>
      </c>
      <c r="F416">
        <v>14.09</v>
      </c>
      <c r="G416">
        <v>-4.99</v>
      </c>
      <c r="H416">
        <v>4.13</v>
      </c>
      <c r="I416">
        <v>9.2799999999999994</v>
      </c>
      <c r="J416" s="8">
        <v>-4.3600000000000003</v>
      </c>
      <c r="M416" s="18">
        <f ca="1"/>
        <v>46.18</v>
      </c>
      <c r="T416" s="18">
        <f ca="1"/>
        <v>43.68</v>
      </c>
      <c r="V416" s="18">
        <f ca="1"/>
        <v>43.68</v>
      </c>
      <c r="Y416" s="18">
        <f ca="1"/>
        <v>43.68</v>
      </c>
      <c r="AA416" s="18">
        <f ca="1"/>
        <v>43.67</v>
      </c>
      <c r="AC416" s="18">
        <f ca="1"/>
        <v>46.81</v>
      </c>
      <c r="AE416" s="7" t="str">
        <f ca="1"/>
        <v>Item_403</v>
      </c>
      <c r="AF416" s="8">
        <f ca="1"/>
        <v>43.68</v>
      </c>
      <c r="AH416" s="18" t="str">
        <f ca="1"/>
        <v>Item_403</v>
      </c>
      <c r="AK416" s="7" t="str">
        <f ca="1"/>
        <v>Item_124</v>
      </c>
      <c r="AL416" s="8">
        <f ca="1"/>
        <v>28.49</v>
      </c>
      <c r="AN416" s="18" t="str">
        <f ca="1"/>
        <v>Item_8</v>
      </c>
    </row>
    <row r="417" spans="3:40" x14ac:dyDescent="0.3">
      <c r="C417" s="18" t="s">
        <v>508</v>
      </c>
      <c r="D417">
        <v>-7.23</v>
      </c>
      <c r="E417">
        <v>2.9</v>
      </c>
      <c r="F417">
        <v>11.76</v>
      </c>
      <c r="G417">
        <v>10.74</v>
      </c>
      <c r="H417">
        <v>3.12</v>
      </c>
      <c r="I417">
        <v>9.42</v>
      </c>
      <c r="J417" s="8">
        <v>-0.16</v>
      </c>
      <c r="M417" s="18">
        <f ca="1"/>
        <v>12.61</v>
      </c>
      <c r="T417" s="18">
        <f ca="1"/>
        <v>4.99</v>
      </c>
      <c r="V417" s="18">
        <f ca="1"/>
        <v>4.99</v>
      </c>
      <c r="Y417" s="18">
        <f ca="1"/>
        <v>4.99</v>
      </c>
      <c r="AA417" s="18">
        <f ca="1"/>
        <v>4.62</v>
      </c>
      <c r="AC417" s="18">
        <f ca="1"/>
        <v>0.85</v>
      </c>
      <c r="AE417" s="7" t="str">
        <f ca="1"/>
        <v>Item_404</v>
      </c>
      <c r="AF417" s="8">
        <f ca="1"/>
        <v>4.99</v>
      </c>
      <c r="AH417" s="18" t="str">
        <f ca="1"/>
        <v>Item_404</v>
      </c>
      <c r="AK417" s="7" t="str">
        <f ca="1"/>
        <v>Item_358</v>
      </c>
      <c r="AL417" s="8">
        <f ca="1"/>
        <v>28.44</v>
      </c>
      <c r="AN417" s="18" t="str">
        <f ca="1"/>
        <v>Item_307</v>
      </c>
    </row>
    <row r="418" spans="3:40" x14ac:dyDescent="0.3">
      <c r="C418" s="18" t="s">
        <v>509</v>
      </c>
      <c r="D418">
        <v>-4.3099999999999996</v>
      </c>
      <c r="E418">
        <v>0.77</v>
      </c>
      <c r="F418">
        <v>-0.76</v>
      </c>
      <c r="G418">
        <v>4.18</v>
      </c>
      <c r="H418">
        <v>4.34</v>
      </c>
      <c r="I418">
        <v>8.3699999999999992</v>
      </c>
      <c r="J418" s="8">
        <v>3.11</v>
      </c>
      <c r="M418" s="18">
        <f ca="1"/>
        <v>88.26</v>
      </c>
      <c r="T418" s="18">
        <f ca="1"/>
        <v>46.05</v>
      </c>
      <c r="V418" s="18">
        <f ca="1"/>
        <v>46.05</v>
      </c>
      <c r="Y418" s="18">
        <f ca="1"/>
        <v>46.05</v>
      </c>
      <c r="AA418" s="18">
        <f ca="1"/>
        <v>47.36</v>
      </c>
      <c r="AC418" s="18">
        <f ca="1"/>
        <v>43.95</v>
      </c>
      <c r="AE418" s="7" t="str">
        <f ca="1"/>
        <v>Item_405</v>
      </c>
      <c r="AF418" s="8">
        <f ca="1"/>
        <v>46.05</v>
      </c>
      <c r="AH418" s="18" t="str">
        <f ca="1"/>
        <v>Item_405</v>
      </c>
      <c r="AK418" s="7" t="str">
        <f ca="1"/>
        <v>Item_92</v>
      </c>
      <c r="AL418" s="8">
        <f ca="1"/>
        <v>28.24</v>
      </c>
      <c r="AN418" s="18" t="str">
        <f ca="1"/>
        <v>Item_130</v>
      </c>
    </row>
    <row r="419" spans="3:40" x14ac:dyDescent="0.3">
      <c r="C419" s="18" t="s">
        <v>510</v>
      </c>
      <c r="D419">
        <v>-0.23</v>
      </c>
      <c r="E419">
        <v>0.84</v>
      </c>
      <c r="F419">
        <v>2.2200000000000002</v>
      </c>
      <c r="G419">
        <v>5.85</v>
      </c>
      <c r="H419">
        <v>6.3</v>
      </c>
      <c r="I419">
        <v>12.88</v>
      </c>
      <c r="J419" s="8">
        <v>13.37</v>
      </c>
      <c r="M419" s="18">
        <f ca="1"/>
        <v>26.78</v>
      </c>
      <c r="T419" s="18">
        <f ca="1"/>
        <v>25.62</v>
      </c>
      <c r="V419" s="18">
        <f ca="1"/>
        <v>25.62</v>
      </c>
      <c r="Y419" s="18">
        <f ca="1"/>
        <v>25.62</v>
      </c>
      <c r="AA419" s="18">
        <f ca="1"/>
        <v>25.44</v>
      </c>
      <c r="AC419" s="18">
        <f ca="1"/>
        <v>27.28</v>
      </c>
      <c r="AE419" s="7" t="str">
        <f ca="1"/>
        <v>Item_406</v>
      </c>
      <c r="AF419" s="8">
        <f ca="1"/>
        <v>25.62</v>
      </c>
      <c r="AH419" s="18" t="str">
        <f ca="1"/>
        <v>Item_406</v>
      </c>
      <c r="AK419" s="7" t="str">
        <f ca="1"/>
        <v>Item_258</v>
      </c>
      <c r="AL419" s="8">
        <f ca="1"/>
        <v>27.68</v>
      </c>
      <c r="AN419" s="18" t="str">
        <f ca="1"/>
        <v>Item_456</v>
      </c>
    </row>
    <row r="420" spans="3:40" x14ac:dyDescent="0.3">
      <c r="C420" s="18" t="s">
        <v>511</v>
      </c>
      <c r="D420">
        <v>-0.9</v>
      </c>
      <c r="E420">
        <v>3.64</v>
      </c>
      <c r="F420">
        <v>6.06</v>
      </c>
      <c r="G420">
        <v>1.96</v>
      </c>
      <c r="H420">
        <v>2.83</v>
      </c>
      <c r="I420">
        <v>7.18</v>
      </c>
      <c r="J420" s="8">
        <v>-1.32</v>
      </c>
      <c r="M420" s="18">
        <f ca="1"/>
        <v>-23.45</v>
      </c>
      <c r="T420" s="18">
        <f ca="1"/>
        <v>-23.3</v>
      </c>
      <c r="V420" s="18">
        <f ca="1"/>
        <v>-23.3</v>
      </c>
      <c r="Y420" s="18">
        <f ca="1"/>
        <v>-23.3</v>
      </c>
      <c r="AA420" s="18">
        <f ca="1"/>
        <v>-23.72</v>
      </c>
      <c r="AC420" s="18">
        <f ca="1"/>
        <v>-10.029999999999999</v>
      </c>
      <c r="AE420" s="7" t="str">
        <f ca="1"/>
        <v>Item_407</v>
      </c>
      <c r="AF420" s="8">
        <f ca="1"/>
        <v>-23.3</v>
      </c>
      <c r="AH420" s="18" t="str">
        <f ca="1"/>
        <v>Item_407</v>
      </c>
      <c r="AK420" s="7" t="str">
        <f ca="1"/>
        <v>Item_55</v>
      </c>
      <c r="AL420" s="8">
        <f ca="1"/>
        <v>27.51</v>
      </c>
      <c r="AN420" s="18" t="str">
        <f ca="1"/>
        <v>Item_439</v>
      </c>
    </row>
    <row r="421" spans="3:40" x14ac:dyDescent="0.3">
      <c r="C421" s="18" t="s">
        <v>512</v>
      </c>
      <c r="D421">
        <v>-4.8600000000000003</v>
      </c>
      <c r="E421">
        <v>2.17</v>
      </c>
      <c r="F421">
        <v>-3.34</v>
      </c>
      <c r="G421">
        <v>3.69</v>
      </c>
      <c r="H421">
        <v>2.1</v>
      </c>
      <c r="I421">
        <v>5.2</v>
      </c>
      <c r="J421" s="8">
        <v>-1.19</v>
      </c>
      <c r="M421" s="18">
        <f ca="1"/>
        <v>74.650000000000006</v>
      </c>
      <c r="T421" s="18">
        <f ca="1"/>
        <v>68.97</v>
      </c>
      <c r="V421" s="18">
        <f ca="1"/>
        <v>68.97</v>
      </c>
      <c r="Y421" s="18">
        <f ca="1"/>
        <v>68.97</v>
      </c>
      <c r="AA421" s="18">
        <f ca="1"/>
        <v>69.180000000000007</v>
      </c>
      <c r="AC421" s="18">
        <f ca="1"/>
        <v>75.849999999999994</v>
      </c>
      <c r="AE421" s="7" t="str">
        <f ca="1"/>
        <v>Item_408</v>
      </c>
      <c r="AF421" s="8">
        <f ca="1"/>
        <v>68.97</v>
      </c>
      <c r="AH421" s="18" t="str">
        <f ca="1"/>
        <v>Item_408</v>
      </c>
      <c r="AK421" s="7" t="str">
        <f ca="1"/>
        <v>Item_108</v>
      </c>
      <c r="AL421" s="8">
        <f ca="1"/>
        <v>27.27</v>
      </c>
      <c r="AN421" s="18" t="str">
        <f ca="1"/>
        <v>Item_9</v>
      </c>
    </row>
    <row r="422" spans="3:40" x14ac:dyDescent="0.3">
      <c r="C422" s="18" t="s">
        <v>513</v>
      </c>
      <c r="D422">
        <v>-0.71</v>
      </c>
      <c r="E422">
        <v>3.76</v>
      </c>
      <c r="F422">
        <v>9.11</v>
      </c>
      <c r="G422">
        <v>2.36</v>
      </c>
      <c r="H422">
        <v>6.45</v>
      </c>
      <c r="I422">
        <v>8.81</v>
      </c>
      <c r="J422" s="8">
        <v>3.79</v>
      </c>
      <c r="M422" s="18">
        <f ca="1"/>
        <v>89.2</v>
      </c>
      <c r="T422" s="18">
        <f ca="1"/>
        <v>73.180000000000007</v>
      </c>
      <c r="V422" s="18">
        <f ca="1"/>
        <v>73.180000000000007</v>
      </c>
      <c r="Y422" s="18">
        <f ca="1"/>
        <v>73.180000000000007</v>
      </c>
      <c r="AA422" s="18">
        <f ca="1"/>
        <v>73.430000000000007</v>
      </c>
      <c r="AC422" s="18">
        <f ca="1"/>
        <v>85.64</v>
      </c>
      <c r="AE422" s="7" t="str">
        <f ca="1"/>
        <v>Item_409</v>
      </c>
      <c r="AF422" s="8">
        <f ca="1"/>
        <v>73.180000000000007</v>
      </c>
      <c r="AH422" s="18" t="str">
        <f ca="1"/>
        <v>Item_409</v>
      </c>
      <c r="AK422" s="7" t="str">
        <f ca="1"/>
        <v>Item_401</v>
      </c>
      <c r="AL422" s="8">
        <f ca="1"/>
        <v>26.74</v>
      </c>
      <c r="AN422" s="18" t="str">
        <f ca="1"/>
        <v>Item_160</v>
      </c>
    </row>
    <row r="423" spans="3:40" x14ac:dyDescent="0.3">
      <c r="C423" s="18" t="s">
        <v>514</v>
      </c>
      <c r="D423">
        <v>0.57999999999999996</v>
      </c>
      <c r="E423">
        <v>-1.5</v>
      </c>
      <c r="F423">
        <v>14.67</v>
      </c>
      <c r="G423">
        <v>8.84</v>
      </c>
      <c r="H423">
        <v>8.0299999999999994</v>
      </c>
      <c r="I423">
        <v>8.84</v>
      </c>
      <c r="J423" s="8">
        <v>6.15</v>
      </c>
      <c r="M423" s="18">
        <f ca="1"/>
        <v>57.44</v>
      </c>
      <c r="T423" s="18">
        <f ca="1"/>
        <v>34.5</v>
      </c>
      <c r="V423" s="18">
        <f ca="1"/>
        <v>34.5</v>
      </c>
      <c r="Y423" s="18">
        <f ca="1"/>
        <v>34.5</v>
      </c>
      <c r="AA423" s="18">
        <f ca="1"/>
        <v>34.4</v>
      </c>
      <c r="AC423" s="18">
        <f ca="1"/>
        <v>33.21</v>
      </c>
      <c r="AE423" s="7" t="str">
        <f ca="1"/>
        <v>Item_410</v>
      </c>
      <c r="AF423" s="8">
        <f ca="1"/>
        <v>34.5</v>
      </c>
      <c r="AH423" s="18" t="str">
        <f ca="1"/>
        <v>Item_410</v>
      </c>
      <c r="AK423" s="7" t="str">
        <f ca="1"/>
        <v>Item_197</v>
      </c>
      <c r="AL423" s="8">
        <f ca="1"/>
        <v>26.57</v>
      </c>
      <c r="AN423" s="18" t="str">
        <f ca="1"/>
        <v>Item_195</v>
      </c>
    </row>
    <row r="424" spans="3:40" x14ac:dyDescent="0.3">
      <c r="C424" s="18" t="s">
        <v>515</v>
      </c>
      <c r="D424">
        <v>-0.89</v>
      </c>
      <c r="E424">
        <v>0.69</v>
      </c>
      <c r="F424">
        <v>7.94</v>
      </c>
      <c r="G424">
        <v>6.9</v>
      </c>
      <c r="H424">
        <v>6.4</v>
      </c>
      <c r="I424">
        <v>4.6500000000000004</v>
      </c>
      <c r="J424" s="8">
        <v>7.67</v>
      </c>
      <c r="M424" s="18">
        <f ca="1"/>
        <v>34.549999999999997</v>
      </c>
      <c r="T424" s="18">
        <f ca="1"/>
        <v>48.11</v>
      </c>
      <c r="V424" s="18">
        <f ca="1"/>
        <v>48.11</v>
      </c>
      <c r="Y424" s="18">
        <f ca="1"/>
        <v>48.11</v>
      </c>
      <c r="AA424" s="18">
        <f ca="1"/>
        <v>48.13</v>
      </c>
      <c r="AC424" s="18">
        <f ca="1"/>
        <v>53.54</v>
      </c>
      <c r="AE424" s="7" t="str">
        <f ca="1"/>
        <v>Item_411</v>
      </c>
      <c r="AF424" s="8">
        <f ca="1"/>
        <v>48.11</v>
      </c>
      <c r="AH424" s="18" t="str">
        <f ca="1"/>
        <v>Item_411</v>
      </c>
      <c r="AK424" s="7" t="str">
        <f ca="1"/>
        <v>Item_33</v>
      </c>
      <c r="AL424" s="8">
        <f ca="1"/>
        <v>26.05</v>
      </c>
      <c r="AN424" s="18" t="str">
        <f ca="1"/>
        <v>Item_73</v>
      </c>
    </row>
    <row r="425" spans="3:40" x14ac:dyDescent="0.3">
      <c r="C425" s="18" t="s">
        <v>516</v>
      </c>
      <c r="D425">
        <v>-9.8800000000000008</v>
      </c>
      <c r="E425">
        <v>4.6900000000000004</v>
      </c>
      <c r="F425">
        <v>5.54</v>
      </c>
      <c r="G425">
        <v>-3.83</v>
      </c>
      <c r="H425">
        <v>5.65</v>
      </c>
      <c r="I425">
        <v>10.38</v>
      </c>
      <c r="J425" s="8">
        <v>2.5099999999999998</v>
      </c>
      <c r="M425" s="18">
        <f ca="1"/>
        <v>31.54</v>
      </c>
      <c r="T425" s="18">
        <f ca="1"/>
        <v>22.27</v>
      </c>
      <c r="V425" s="18">
        <f ca="1"/>
        <v>22.27</v>
      </c>
      <c r="Y425" s="18">
        <f ca="1"/>
        <v>22.27</v>
      </c>
      <c r="AA425" s="18">
        <f ca="1"/>
        <v>22.06</v>
      </c>
      <c r="AC425" s="18">
        <f ca="1"/>
        <v>27.24</v>
      </c>
      <c r="AE425" s="7" t="str">
        <f ca="1"/>
        <v>Item_412</v>
      </c>
      <c r="AF425" s="8">
        <f ca="1"/>
        <v>22.27</v>
      </c>
      <c r="AH425" s="18" t="str">
        <f ca="1"/>
        <v>Item_412</v>
      </c>
      <c r="AK425" s="7" t="str">
        <f ca="1"/>
        <v>Item_175</v>
      </c>
      <c r="AL425" s="8">
        <f ca="1"/>
        <v>25.98</v>
      </c>
      <c r="AN425" s="18" t="str">
        <f ca="1"/>
        <v>Item_42</v>
      </c>
    </row>
    <row r="426" spans="3:40" x14ac:dyDescent="0.3">
      <c r="C426" s="18" t="s">
        <v>517</v>
      </c>
      <c r="D426">
        <v>1.4</v>
      </c>
      <c r="E426">
        <v>1.8</v>
      </c>
      <c r="F426">
        <v>5.14</v>
      </c>
      <c r="G426">
        <v>10.220000000000001</v>
      </c>
      <c r="H426">
        <v>2.34</v>
      </c>
      <c r="I426">
        <v>8.19</v>
      </c>
      <c r="J426" s="8">
        <v>-2.35</v>
      </c>
      <c r="M426" s="18">
        <f ca="1"/>
        <v>43.73</v>
      </c>
      <c r="T426" s="18">
        <f ca="1"/>
        <v>36.06</v>
      </c>
      <c r="V426" s="18">
        <f ca="1"/>
        <v>36.06</v>
      </c>
      <c r="Y426" s="18">
        <f ca="1"/>
        <v>36.06</v>
      </c>
      <c r="AA426" s="18">
        <f ca="1"/>
        <v>35.979999999999997</v>
      </c>
      <c r="AC426" s="18">
        <f ca="1"/>
        <v>35.57</v>
      </c>
      <c r="AE426" s="7" t="str">
        <f ca="1"/>
        <v>Item_413</v>
      </c>
      <c r="AF426" s="8">
        <f ca="1"/>
        <v>36.06</v>
      </c>
      <c r="AH426" s="18" t="str">
        <f ca="1"/>
        <v>Item_413</v>
      </c>
      <c r="AK426" s="7" t="str">
        <f ca="1"/>
        <v>Item_500</v>
      </c>
      <c r="AL426" s="8">
        <f ca="1"/>
        <v>25.82</v>
      </c>
      <c r="AN426" s="18" t="str">
        <f ca="1"/>
        <v>Item_309</v>
      </c>
    </row>
    <row r="427" spans="3:40" x14ac:dyDescent="0.3">
      <c r="C427" s="18" t="s">
        <v>518</v>
      </c>
      <c r="D427">
        <v>-2.72</v>
      </c>
      <c r="E427">
        <v>0.2</v>
      </c>
      <c r="F427">
        <v>9.4700000000000006</v>
      </c>
      <c r="G427">
        <v>8.6999999999999993</v>
      </c>
      <c r="H427">
        <v>5.44</v>
      </c>
      <c r="I427">
        <v>6.47</v>
      </c>
      <c r="J427" s="8">
        <v>2.41</v>
      </c>
      <c r="M427" s="18">
        <f ca="1"/>
        <v>49.29</v>
      </c>
      <c r="T427" s="18">
        <f ca="1"/>
        <v>68.78</v>
      </c>
      <c r="V427" s="18">
        <f ca="1"/>
        <v>68.78</v>
      </c>
      <c r="Y427" s="18">
        <f ca="1"/>
        <v>68.78</v>
      </c>
      <c r="AA427" s="18">
        <f ca="1"/>
        <v>68.98</v>
      </c>
      <c r="AC427" s="18">
        <f ca="1"/>
        <v>75.14</v>
      </c>
      <c r="AE427" s="7" t="str">
        <f ca="1"/>
        <v>Item_414</v>
      </c>
      <c r="AF427" s="8">
        <f ca="1"/>
        <v>68.78</v>
      </c>
      <c r="AH427" s="18" t="str">
        <f ca="1"/>
        <v>Item_414</v>
      </c>
      <c r="AK427" s="7" t="str">
        <f ca="1"/>
        <v>Item_406</v>
      </c>
      <c r="AL427" s="8">
        <f ca="1"/>
        <v>25.62</v>
      </c>
      <c r="AN427" s="18" t="str">
        <f ca="1"/>
        <v>Item_58</v>
      </c>
    </row>
    <row r="428" spans="3:40" x14ac:dyDescent="0.3">
      <c r="C428" s="18" t="s">
        <v>535</v>
      </c>
      <c r="D428">
        <v>-8</v>
      </c>
      <c r="E428">
        <v>4.1900000000000004</v>
      </c>
      <c r="F428">
        <v>8.0299999999999994</v>
      </c>
      <c r="G428">
        <v>5.34</v>
      </c>
      <c r="H428">
        <v>8.0399999999999991</v>
      </c>
      <c r="I428">
        <v>6.36</v>
      </c>
      <c r="J428" s="8">
        <v>0.48</v>
      </c>
      <c r="M428" s="18">
        <f ca="1"/>
        <v>58.76</v>
      </c>
      <c r="T428" s="18">
        <f ca="1"/>
        <v>65.94</v>
      </c>
      <c r="V428" s="18">
        <f ca="1"/>
        <v>65.94</v>
      </c>
      <c r="Y428" s="18">
        <f ca="1"/>
        <v>65.94</v>
      </c>
      <c r="AA428" s="18">
        <f ca="1"/>
        <v>66.12</v>
      </c>
      <c r="AC428" s="18">
        <f ca="1"/>
        <v>64.16</v>
      </c>
      <c r="AE428" s="7" t="str">
        <f ca="1"/>
        <v>Item_415</v>
      </c>
      <c r="AF428" s="8">
        <f ca="1"/>
        <v>65.94</v>
      </c>
      <c r="AH428" s="18" t="str">
        <f ca="1"/>
        <v>Item_415</v>
      </c>
      <c r="AK428" s="7" t="str">
        <f ca="1"/>
        <v>Item_489</v>
      </c>
      <c r="AL428" s="8">
        <f ca="1"/>
        <v>25.27</v>
      </c>
      <c r="AN428" s="18" t="str">
        <f ca="1"/>
        <v>Item_53</v>
      </c>
    </row>
    <row r="429" spans="3:40" x14ac:dyDescent="0.3">
      <c r="C429" s="18" t="s">
        <v>536</v>
      </c>
      <c r="D429">
        <v>-4.59</v>
      </c>
      <c r="E429">
        <v>5.92</v>
      </c>
      <c r="F429">
        <v>6.95</v>
      </c>
      <c r="G429">
        <v>0.09</v>
      </c>
      <c r="H429">
        <v>5.09</v>
      </c>
      <c r="I429">
        <v>10.87</v>
      </c>
      <c r="J429" s="8">
        <v>0.79</v>
      </c>
      <c r="M429" s="18">
        <f ca="1"/>
        <v>19.2</v>
      </c>
      <c r="T429" s="18">
        <f ca="1"/>
        <v>31.06</v>
      </c>
      <c r="V429" s="18">
        <f ca="1"/>
        <v>31.06</v>
      </c>
      <c r="Y429" s="18">
        <f ca="1"/>
        <v>31.06</v>
      </c>
      <c r="AA429" s="18">
        <f ca="1"/>
        <v>30.93</v>
      </c>
      <c r="AC429" s="18">
        <f ca="1"/>
        <v>24.2</v>
      </c>
      <c r="AE429" s="7" t="str">
        <f ca="1"/>
        <v>Item_416</v>
      </c>
      <c r="AF429" s="8">
        <f ca="1"/>
        <v>31.06</v>
      </c>
      <c r="AH429" s="18" t="str">
        <f ca="1"/>
        <v>Item_416</v>
      </c>
      <c r="AK429" s="7" t="str">
        <f ca="1"/>
        <v>Item_383</v>
      </c>
      <c r="AL429" s="8">
        <f ca="1"/>
        <v>25.12</v>
      </c>
      <c r="AN429" s="18" t="str">
        <f ca="1"/>
        <v>Item_355</v>
      </c>
    </row>
    <row r="430" spans="3:40" x14ac:dyDescent="0.3">
      <c r="C430" s="18" t="s">
        <v>537</v>
      </c>
      <c r="D430">
        <v>-1.77</v>
      </c>
      <c r="E430">
        <v>1.63</v>
      </c>
      <c r="F430">
        <v>7.93</v>
      </c>
      <c r="G430">
        <v>-3.27</v>
      </c>
      <c r="H430">
        <v>5.49</v>
      </c>
      <c r="I430">
        <v>5.31</v>
      </c>
      <c r="J430" s="8">
        <v>-0.86</v>
      </c>
      <c r="M430" s="18">
        <f ca="1"/>
        <v>64.59</v>
      </c>
      <c r="T430" s="18">
        <f ca="1"/>
        <v>48.82</v>
      </c>
      <c r="V430" s="18">
        <f ca="1"/>
        <v>48.82</v>
      </c>
      <c r="Y430" s="18">
        <f ca="1"/>
        <v>48.82</v>
      </c>
      <c r="AA430" s="18">
        <f ca="1"/>
        <v>48.85</v>
      </c>
      <c r="AC430" s="18">
        <f ca="1"/>
        <v>51.95</v>
      </c>
      <c r="AE430" s="7" t="str">
        <f ca="1"/>
        <v>Item_417</v>
      </c>
      <c r="AF430" s="8">
        <f ca="1"/>
        <v>48.82</v>
      </c>
      <c r="AH430" s="18" t="str">
        <f ca="1"/>
        <v>Item_417</v>
      </c>
      <c r="AK430" s="7" t="str">
        <f ca="1"/>
        <v>Item_338</v>
      </c>
      <c r="AL430" s="8">
        <f ca="1"/>
        <v>24.2</v>
      </c>
      <c r="AN430" s="18" t="str">
        <f ca="1"/>
        <v>Item_231</v>
      </c>
    </row>
    <row r="431" spans="3:40" x14ac:dyDescent="0.3">
      <c r="C431" s="18" t="s">
        <v>538</v>
      </c>
      <c r="D431">
        <v>-9.35</v>
      </c>
      <c r="E431">
        <v>5.05</v>
      </c>
      <c r="F431">
        <v>7.65</v>
      </c>
      <c r="G431">
        <v>12.58</v>
      </c>
      <c r="H431">
        <v>5.85</v>
      </c>
      <c r="I431">
        <v>5.5</v>
      </c>
      <c r="J431" s="8">
        <v>7.4</v>
      </c>
      <c r="M431" s="18">
        <f ca="1"/>
        <v>101.34</v>
      </c>
      <c r="T431" s="18">
        <f ca="1"/>
        <v>106.07</v>
      </c>
      <c r="V431" s="18">
        <f ca="1"/>
        <v>106.07</v>
      </c>
      <c r="Y431" s="18">
        <f ca="1"/>
        <v>106.07</v>
      </c>
      <c r="AA431" s="18">
        <f ca="1"/>
        <v>106.62</v>
      </c>
      <c r="AC431" s="18">
        <f ca="1"/>
        <v>94.14</v>
      </c>
      <c r="AE431" s="7" t="str">
        <f ca="1"/>
        <v>Item_418</v>
      </c>
      <c r="AF431" s="8">
        <f ca="1"/>
        <v>106.07</v>
      </c>
      <c r="AH431" s="18" t="str">
        <f ca="1"/>
        <v>Item_418</v>
      </c>
      <c r="AK431" s="7" t="str">
        <f ca="1"/>
        <v>Item_26</v>
      </c>
      <c r="AL431" s="8">
        <f ca="1"/>
        <v>24.05</v>
      </c>
      <c r="AN431" s="18" t="str">
        <f ca="1"/>
        <v>Item_36</v>
      </c>
    </row>
    <row r="432" spans="3:40" x14ac:dyDescent="0.3">
      <c r="C432" s="18" t="s">
        <v>539</v>
      </c>
      <c r="D432">
        <v>2.98</v>
      </c>
      <c r="E432">
        <v>5.09</v>
      </c>
      <c r="F432">
        <v>5.6</v>
      </c>
      <c r="G432">
        <v>19.79</v>
      </c>
      <c r="H432">
        <v>9.4700000000000006</v>
      </c>
      <c r="I432">
        <v>6.34</v>
      </c>
      <c r="J432" s="8">
        <v>-1.19</v>
      </c>
      <c r="M432" s="18">
        <f ca="1"/>
        <v>84.77</v>
      </c>
      <c r="T432" s="18">
        <f ca="1"/>
        <v>80.88</v>
      </c>
      <c r="V432" s="18">
        <f ca="1"/>
        <v>80.88</v>
      </c>
      <c r="Y432" s="18">
        <f ca="1"/>
        <v>80.88</v>
      </c>
      <c r="AA432" s="18">
        <f ca="1"/>
        <v>81.19</v>
      </c>
      <c r="AC432" s="18">
        <f ca="1"/>
        <v>83.59</v>
      </c>
      <c r="AE432" s="7" t="str">
        <f ca="1"/>
        <v>Item_419</v>
      </c>
      <c r="AF432" s="8">
        <f ca="1"/>
        <v>80.88</v>
      </c>
      <c r="AH432" s="18" t="str">
        <f ca="1"/>
        <v>Item_419</v>
      </c>
      <c r="AK432" s="7" t="str">
        <f ca="1"/>
        <v>Item_300</v>
      </c>
      <c r="AL432" s="8">
        <f ca="1"/>
        <v>23.94</v>
      </c>
      <c r="AN432" s="18" t="str">
        <f ca="1"/>
        <v>Item_51</v>
      </c>
    </row>
    <row r="433" spans="3:40" x14ac:dyDescent="0.3">
      <c r="C433" s="18" t="s">
        <v>540</v>
      </c>
      <c r="D433">
        <v>-5.49</v>
      </c>
      <c r="E433">
        <v>5.43</v>
      </c>
      <c r="F433">
        <v>3.74</v>
      </c>
      <c r="G433">
        <v>9.07</v>
      </c>
      <c r="H433">
        <v>7.28</v>
      </c>
      <c r="I433">
        <v>11.86</v>
      </c>
      <c r="J433" s="8">
        <v>4.8600000000000003</v>
      </c>
      <c r="M433" s="18">
        <f ca="1"/>
        <v>43.76</v>
      </c>
      <c r="T433" s="18">
        <f ca="1"/>
        <v>42.75</v>
      </c>
      <c r="V433" s="18">
        <f ca="1"/>
        <v>42.75</v>
      </c>
      <c r="Y433" s="18">
        <f ca="1"/>
        <v>42.75</v>
      </c>
      <c r="AA433" s="18">
        <f ca="1"/>
        <v>42.73</v>
      </c>
      <c r="AC433" s="18">
        <f ca="1"/>
        <v>39.58</v>
      </c>
      <c r="AE433" s="7" t="str">
        <f ca="1"/>
        <v>Item_420</v>
      </c>
      <c r="AF433" s="8">
        <f ca="1"/>
        <v>42.75</v>
      </c>
      <c r="AH433" s="18" t="str">
        <f ca="1"/>
        <v>Item_420</v>
      </c>
      <c r="AK433" s="7" t="str">
        <f ca="1"/>
        <v>Item_472</v>
      </c>
      <c r="AL433" s="8">
        <f ca="1"/>
        <v>23.74</v>
      </c>
      <c r="AN433" s="18" t="str">
        <f ca="1"/>
        <v>Item_251</v>
      </c>
    </row>
    <row r="434" spans="3:40" x14ac:dyDescent="0.3">
      <c r="C434" s="18" t="s">
        <v>541</v>
      </c>
      <c r="D434">
        <v>-2.58</v>
      </c>
      <c r="E434">
        <v>3.28</v>
      </c>
      <c r="F434">
        <v>7.39</v>
      </c>
      <c r="G434">
        <v>-0.23</v>
      </c>
      <c r="H434">
        <v>6.12</v>
      </c>
      <c r="I434">
        <v>5.36</v>
      </c>
      <c r="J434" s="8">
        <v>3.38</v>
      </c>
      <c r="M434" s="18">
        <f ca="1"/>
        <v>30.99</v>
      </c>
      <c r="T434" s="18">
        <f ca="1"/>
        <v>29.17</v>
      </c>
      <c r="V434" s="18">
        <f ca="1"/>
        <v>29.17</v>
      </c>
      <c r="Y434" s="18">
        <f ca="1"/>
        <v>29.17</v>
      </c>
      <c r="AA434" s="18">
        <f ca="1"/>
        <v>29.02</v>
      </c>
      <c r="AC434" s="18">
        <f ca="1"/>
        <v>21.22</v>
      </c>
      <c r="AE434" s="7" t="str">
        <f ca="1"/>
        <v>Item_421</v>
      </c>
      <c r="AF434" s="8">
        <f ca="1"/>
        <v>29.17</v>
      </c>
      <c r="AH434" s="18" t="str">
        <f ca="1"/>
        <v>Item_421</v>
      </c>
      <c r="AK434" s="7" t="str">
        <f ca="1"/>
        <v>Item_412</v>
      </c>
      <c r="AL434" s="8">
        <f ca="1"/>
        <v>22.27</v>
      </c>
      <c r="AN434" s="18" t="str">
        <f ca="1"/>
        <v>Item_24</v>
      </c>
    </row>
    <row r="435" spans="3:40" x14ac:dyDescent="0.3">
      <c r="C435" s="18" t="s">
        <v>542</v>
      </c>
      <c r="D435">
        <v>-5.55</v>
      </c>
      <c r="E435">
        <v>4.1100000000000003</v>
      </c>
      <c r="F435">
        <v>4.18</v>
      </c>
      <c r="G435">
        <v>-2.91</v>
      </c>
      <c r="H435">
        <v>4.47</v>
      </c>
      <c r="I435">
        <v>8.31</v>
      </c>
      <c r="J435" s="8">
        <v>3.74</v>
      </c>
      <c r="M435" s="18">
        <f ca="1"/>
        <v>59.53</v>
      </c>
      <c r="T435" s="18">
        <f ca="1"/>
        <v>78.03</v>
      </c>
      <c r="V435" s="18">
        <f ca="1"/>
        <v>78.03</v>
      </c>
      <c r="Y435" s="18">
        <f ca="1"/>
        <v>78.03</v>
      </c>
      <c r="AA435" s="18">
        <f ca="1"/>
        <v>78.319999999999993</v>
      </c>
      <c r="AC435" s="18">
        <f ca="1"/>
        <v>83.7</v>
      </c>
      <c r="AE435" s="7" t="str">
        <f ca="1"/>
        <v>Item_422</v>
      </c>
      <c r="AF435" s="8">
        <f ca="1"/>
        <v>78.03</v>
      </c>
      <c r="AH435" s="18" t="str">
        <f ca="1"/>
        <v>Item_422</v>
      </c>
      <c r="AK435" s="7" t="str">
        <f ca="1"/>
        <v>Item_190</v>
      </c>
      <c r="AL435" s="8">
        <f ca="1"/>
        <v>21.39</v>
      </c>
      <c r="AN435" s="18" t="str">
        <f ca="1"/>
        <v>Item_312</v>
      </c>
    </row>
    <row r="436" spans="3:40" x14ac:dyDescent="0.3">
      <c r="C436" s="18" t="s">
        <v>543</v>
      </c>
      <c r="D436">
        <v>0.94</v>
      </c>
      <c r="E436">
        <v>-2.02</v>
      </c>
      <c r="F436">
        <v>8.2899999999999991</v>
      </c>
      <c r="G436">
        <v>-0.1</v>
      </c>
      <c r="H436">
        <v>8.99</v>
      </c>
      <c r="I436">
        <v>13.37</v>
      </c>
      <c r="J436" s="8">
        <v>-0.94</v>
      </c>
      <c r="M436" s="18">
        <f ca="1"/>
        <v>71.900000000000006</v>
      </c>
      <c r="T436" s="18">
        <f ca="1"/>
        <v>52.66</v>
      </c>
      <c r="V436" s="18">
        <f ca="1"/>
        <v>52.66</v>
      </c>
      <c r="Y436" s="18">
        <f ca="1"/>
        <v>52.66</v>
      </c>
      <c r="AA436" s="18">
        <f ca="1"/>
        <v>52.72</v>
      </c>
      <c r="AC436" s="18">
        <f ca="1"/>
        <v>48.28</v>
      </c>
      <c r="AE436" s="7" t="str">
        <f ca="1"/>
        <v>Item_423</v>
      </c>
      <c r="AF436" s="8">
        <f ca="1"/>
        <v>52.66</v>
      </c>
      <c r="AH436" s="18" t="str">
        <f ca="1"/>
        <v>Item_423</v>
      </c>
      <c r="AK436" s="7" t="str">
        <f ca="1"/>
        <v>Item_316</v>
      </c>
      <c r="AL436" s="8">
        <f ca="1"/>
        <v>20.94</v>
      </c>
      <c r="AN436" s="18" t="str">
        <f ca="1"/>
        <v>Item_422</v>
      </c>
    </row>
    <row r="437" spans="3:40" x14ac:dyDescent="0.3">
      <c r="C437" s="18" t="s">
        <v>544</v>
      </c>
      <c r="D437">
        <v>-1.26</v>
      </c>
      <c r="E437">
        <v>1.68</v>
      </c>
      <c r="F437">
        <v>10.62</v>
      </c>
      <c r="G437">
        <v>7.62</v>
      </c>
      <c r="H437">
        <v>3.88</v>
      </c>
      <c r="I437">
        <v>11.87</v>
      </c>
      <c r="J437" s="8">
        <v>3.84</v>
      </c>
      <c r="M437" s="18">
        <f ca="1"/>
        <v>77.08</v>
      </c>
      <c r="T437" s="18">
        <f ca="1"/>
        <v>46.24</v>
      </c>
      <c r="V437" s="18">
        <f ca="1"/>
        <v>46.24</v>
      </c>
      <c r="Y437" s="18">
        <f ca="1"/>
        <v>46.24</v>
      </c>
      <c r="AA437" s="18">
        <f ca="1"/>
        <v>46.25</v>
      </c>
      <c r="AC437" s="18">
        <f ca="1"/>
        <v>55.97</v>
      </c>
      <c r="AE437" s="7" t="str">
        <f ca="1"/>
        <v>Item_424</v>
      </c>
      <c r="AF437" s="8">
        <f ca="1"/>
        <v>46.24</v>
      </c>
      <c r="AH437" s="18" t="str">
        <f ca="1"/>
        <v>Item_424</v>
      </c>
      <c r="AK437" s="7" t="str">
        <f ca="1"/>
        <v>Item_365</v>
      </c>
      <c r="AL437" s="8">
        <f ca="1"/>
        <v>20.86</v>
      </c>
      <c r="AN437" s="18" t="str">
        <f ca="1"/>
        <v>Item_349</v>
      </c>
    </row>
    <row r="438" spans="3:40" x14ac:dyDescent="0.3">
      <c r="C438" s="18" t="s">
        <v>545</v>
      </c>
      <c r="D438">
        <v>1.18</v>
      </c>
      <c r="E438">
        <v>5.37</v>
      </c>
      <c r="F438">
        <v>5.71</v>
      </c>
      <c r="G438">
        <v>6.09</v>
      </c>
      <c r="H438">
        <v>1.55</v>
      </c>
      <c r="I438">
        <v>13.19</v>
      </c>
      <c r="J438" s="8">
        <v>4.37</v>
      </c>
      <c r="M438" s="18">
        <f ca="1"/>
        <v>71.58</v>
      </c>
      <c r="T438" s="18">
        <f ca="1"/>
        <v>72.67</v>
      </c>
      <c r="V438" s="18">
        <f ca="1"/>
        <v>72.67</v>
      </c>
      <c r="Y438" s="18">
        <f ca="1"/>
        <v>72.67</v>
      </c>
      <c r="AA438" s="18">
        <f ca="1"/>
        <v>72.92</v>
      </c>
      <c r="AC438" s="18">
        <f ca="1"/>
        <v>80.069999999999993</v>
      </c>
      <c r="AE438" s="7" t="str">
        <f ca="1"/>
        <v>Item_425</v>
      </c>
      <c r="AF438" s="8">
        <f ca="1"/>
        <v>72.67</v>
      </c>
      <c r="AH438" s="18" t="str">
        <f ca="1"/>
        <v>Item_425</v>
      </c>
      <c r="AK438" s="7" t="str">
        <f ca="1"/>
        <v>Item_361</v>
      </c>
      <c r="AL438" s="8">
        <f ca="1"/>
        <v>20.37</v>
      </c>
      <c r="AN438" s="18" t="str">
        <f ca="1"/>
        <v>Item_320</v>
      </c>
    </row>
    <row r="439" spans="3:40" x14ac:dyDescent="0.3">
      <c r="C439" s="18" t="s">
        <v>546</v>
      </c>
      <c r="D439">
        <v>-1.47</v>
      </c>
      <c r="E439">
        <v>3.81</v>
      </c>
      <c r="F439">
        <v>7.21</v>
      </c>
      <c r="G439">
        <v>0.9</v>
      </c>
      <c r="H439">
        <v>7.93</v>
      </c>
      <c r="I439">
        <v>8.0500000000000007</v>
      </c>
      <c r="J439" s="8">
        <v>4.1100000000000003</v>
      </c>
      <c r="M439" s="18">
        <f ca="1"/>
        <v>19.760000000000002</v>
      </c>
      <c r="T439" s="18">
        <f ca="1"/>
        <v>44.71</v>
      </c>
      <c r="V439" s="18">
        <f ca="1"/>
        <v>44.71</v>
      </c>
      <c r="Y439" s="18">
        <f ca="1"/>
        <v>44.71</v>
      </c>
      <c r="AA439" s="18">
        <f ca="1"/>
        <v>44.7</v>
      </c>
      <c r="AC439" s="18">
        <f ca="1"/>
        <v>42.42</v>
      </c>
      <c r="AE439" s="7" t="str">
        <f ca="1"/>
        <v>Item_426</v>
      </c>
      <c r="AF439" s="8">
        <f ca="1"/>
        <v>44.71</v>
      </c>
      <c r="AH439" s="18" t="str">
        <f ca="1"/>
        <v>Item_426</v>
      </c>
      <c r="AK439" s="7" t="str">
        <f ca="1"/>
        <v>Item_131</v>
      </c>
      <c r="AL439" s="8">
        <f ca="1"/>
        <v>19.579999999999998</v>
      </c>
      <c r="AN439" s="18" t="str">
        <f ca="1"/>
        <v>Item_29</v>
      </c>
    </row>
    <row r="440" spans="3:40" x14ac:dyDescent="0.3">
      <c r="C440" s="18" t="s">
        <v>547</v>
      </c>
      <c r="D440">
        <v>-7.91</v>
      </c>
      <c r="E440">
        <v>2.14</v>
      </c>
      <c r="F440">
        <v>5.67</v>
      </c>
      <c r="G440">
        <v>7.14</v>
      </c>
      <c r="H440">
        <v>6.25</v>
      </c>
      <c r="I440">
        <v>7.66</v>
      </c>
      <c r="J440" s="8">
        <v>-3.61</v>
      </c>
      <c r="M440" s="18">
        <f ca="1"/>
        <v>35.93</v>
      </c>
      <c r="T440" s="18">
        <f ca="1"/>
        <v>55.51</v>
      </c>
      <c r="V440" s="18">
        <f ca="1"/>
        <v>55.51</v>
      </c>
      <c r="Y440" s="18">
        <f ca="1"/>
        <v>55.51</v>
      </c>
      <c r="AA440" s="18">
        <f ca="1"/>
        <v>55.6</v>
      </c>
      <c r="AC440" s="18">
        <f ca="1"/>
        <v>65.47</v>
      </c>
      <c r="AE440" s="7" t="str">
        <f ca="1"/>
        <v>Item_427</v>
      </c>
      <c r="AF440" s="8">
        <f ca="1"/>
        <v>55.51</v>
      </c>
      <c r="AH440" s="18" t="str">
        <f ca="1"/>
        <v>Item_427</v>
      </c>
      <c r="AK440" s="7" t="str">
        <f ca="1"/>
        <v>Item_292</v>
      </c>
      <c r="AL440" s="8">
        <f ca="1"/>
        <v>19.29</v>
      </c>
      <c r="AN440" s="18" t="str">
        <f ca="1"/>
        <v>Item_324</v>
      </c>
    </row>
    <row r="441" spans="3:40" x14ac:dyDescent="0.3">
      <c r="C441" s="18" t="s">
        <v>548</v>
      </c>
      <c r="D441">
        <v>-3.89</v>
      </c>
      <c r="E441">
        <v>-0.66</v>
      </c>
      <c r="F441">
        <v>10.41</v>
      </c>
      <c r="G441">
        <v>-2.36</v>
      </c>
      <c r="H441">
        <v>6.62</v>
      </c>
      <c r="I441">
        <v>11.56</v>
      </c>
      <c r="J441" s="8">
        <v>-1.38</v>
      </c>
      <c r="M441" s="18">
        <f ca="1"/>
        <v>79.260000000000005</v>
      </c>
      <c r="T441" s="18">
        <f ca="1"/>
        <v>56.07</v>
      </c>
      <c r="V441" s="18">
        <f ca="1"/>
        <v>56.07</v>
      </c>
      <c r="Y441" s="18">
        <f ca="1"/>
        <v>56.07</v>
      </c>
      <c r="AA441" s="18">
        <f ca="1"/>
        <v>56.17</v>
      </c>
      <c r="AC441" s="18">
        <f ca="1"/>
        <v>56.61</v>
      </c>
      <c r="AE441" s="7" t="str">
        <f ca="1"/>
        <v>Item_428</v>
      </c>
      <c r="AF441" s="8">
        <f ca="1"/>
        <v>56.07</v>
      </c>
      <c r="AH441" s="18" t="str">
        <f ca="1"/>
        <v>Item_428</v>
      </c>
      <c r="AK441" s="7" t="str">
        <f ca="1"/>
        <v>Item_389</v>
      </c>
      <c r="AL441" s="8">
        <f ca="1"/>
        <v>18.84</v>
      </c>
      <c r="AN441" s="18" t="str">
        <f ca="1"/>
        <v>Item_229</v>
      </c>
    </row>
    <row r="442" spans="3:40" x14ac:dyDescent="0.3">
      <c r="C442" s="18" t="s">
        <v>549</v>
      </c>
      <c r="D442">
        <v>-4.8600000000000003</v>
      </c>
      <c r="E442">
        <v>3.48</v>
      </c>
      <c r="F442">
        <v>10.32</v>
      </c>
      <c r="G442">
        <v>13.32</v>
      </c>
      <c r="H442">
        <v>4.49</v>
      </c>
      <c r="I442">
        <v>9.36</v>
      </c>
      <c r="J442" s="8">
        <v>5.96</v>
      </c>
      <c r="M442" s="18">
        <f ca="1"/>
        <v>26.71</v>
      </c>
      <c r="T442" s="18">
        <f ca="1"/>
        <v>12.06</v>
      </c>
      <c r="V442" s="18">
        <f ca="1"/>
        <v>12.06</v>
      </c>
      <c r="Y442" s="18">
        <f ca="1"/>
        <v>12.06</v>
      </c>
      <c r="AA442" s="18">
        <f ca="1"/>
        <v>11.76</v>
      </c>
      <c r="AC442" s="18">
        <f ca="1"/>
        <v>5.35</v>
      </c>
      <c r="AE442" s="7" t="str">
        <f ca="1"/>
        <v>Item_429</v>
      </c>
      <c r="AF442" s="8">
        <f ca="1"/>
        <v>12.06</v>
      </c>
      <c r="AH442" s="18" t="str">
        <f ca="1"/>
        <v>Item_429</v>
      </c>
      <c r="AK442" s="7" t="str">
        <f ca="1"/>
        <v>Item_81</v>
      </c>
      <c r="AL442" s="8">
        <f ca="1"/>
        <v>18.579999999999998</v>
      </c>
      <c r="AN442" s="18" t="str">
        <f ca="1"/>
        <v>Item_207</v>
      </c>
    </row>
    <row r="443" spans="3:40" x14ac:dyDescent="0.3">
      <c r="C443" s="18" t="s">
        <v>550</v>
      </c>
      <c r="D443">
        <v>-3.87</v>
      </c>
      <c r="E443">
        <v>0.78</v>
      </c>
      <c r="F443">
        <v>2.11</v>
      </c>
      <c r="G443">
        <v>7.84</v>
      </c>
      <c r="H443">
        <v>3.38</v>
      </c>
      <c r="I443">
        <v>9.81</v>
      </c>
      <c r="J443" s="8">
        <v>3.06</v>
      </c>
      <c r="M443" s="18">
        <f ca="1"/>
        <v>67.489999999999995</v>
      </c>
      <c r="T443" s="18">
        <f ca="1"/>
        <v>65.59</v>
      </c>
      <c r="V443" s="18">
        <f ca="1"/>
        <v>65.59</v>
      </c>
      <c r="Y443" s="18">
        <f ca="1"/>
        <v>65.59</v>
      </c>
      <c r="AA443" s="18">
        <f ca="1"/>
        <v>65.77</v>
      </c>
      <c r="AC443" s="18">
        <f ca="1"/>
        <v>70.209999999999994</v>
      </c>
      <c r="AE443" s="7" t="str">
        <f ca="1"/>
        <v>Item_430</v>
      </c>
      <c r="AF443" s="8">
        <f ca="1"/>
        <v>65.59</v>
      </c>
      <c r="AH443" s="18" t="str">
        <f ca="1"/>
        <v>Item_430</v>
      </c>
      <c r="AK443" s="7" t="str">
        <f ca="1"/>
        <v>Item_48</v>
      </c>
      <c r="AL443" s="8">
        <f ca="1"/>
        <v>18.53</v>
      </c>
      <c r="AN443" s="18" t="str">
        <f ca="1"/>
        <v>Item_470</v>
      </c>
    </row>
    <row r="444" spans="3:40" x14ac:dyDescent="0.3">
      <c r="C444" s="18" t="s">
        <v>551</v>
      </c>
      <c r="D444">
        <v>1.46</v>
      </c>
      <c r="E444">
        <v>3.58</v>
      </c>
      <c r="F444">
        <v>2.83</v>
      </c>
      <c r="G444">
        <v>6.4</v>
      </c>
      <c r="H444">
        <v>7.59</v>
      </c>
      <c r="I444">
        <v>7.79</v>
      </c>
      <c r="J444" s="8">
        <v>2.27</v>
      </c>
      <c r="M444" s="18">
        <f ca="1"/>
        <v>53.96</v>
      </c>
      <c r="T444" s="18">
        <f ca="1"/>
        <v>34.409999999999997</v>
      </c>
      <c r="V444" s="18">
        <f ca="1"/>
        <v>34.409999999999997</v>
      </c>
      <c r="Y444" s="18">
        <f ca="1"/>
        <v>34.409999999999997</v>
      </c>
      <c r="AA444" s="18">
        <f ca="1"/>
        <v>34.31</v>
      </c>
      <c r="AC444" s="18">
        <f ca="1"/>
        <v>28.04</v>
      </c>
      <c r="AE444" s="7" t="str">
        <f ca="1"/>
        <v>Item_431</v>
      </c>
      <c r="AF444" s="8">
        <f ca="1"/>
        <v>34.409999999999997</v>
      </c>
      <c r="AH444" s="18" t="str">
        <f ca="1"/>
        <v>Item_431</v>
      </c>
      <c r="AK444" s="7" t="str">
        <f ca="1"/>
        <v>Item_337</v>
      </c>
      <c r="AL444" s="8">
        <f ca="1"/>
        <v>18.3</v>
      </c>
      <c r="AN444" s="18" t="str">
        <f ca="1"/>
        <v>Item_235</v>
      </c>
    </row>
    <row r="445" spans="3:40" x14ac:dyDescent="0.3">
      <c r="C445" s="18" t="s">
        <v>552</v>
      </c>
      <c r="D445">
        <v>-1.45</v>
      </c>
      <c r="E445">
        <v>1.38</v>
      </c>
      <c r="F445">
        <v>5.3</v>
      </c>
      <c r="G445">
        <v>6.85</v>
      </c>
      <c r="H445">
        <v>4.76</v>
      </c>
      <c r="I445">
        <v>9.23</v>
      </c>
      <c r="J445" s="8">
        <v>5.23</v>
      </c>
      <c r="M445" s="18">
        <f ca="1"/>
        <v>46.18</v>
      </c>
      <c r="T445" s="18">
        <f ca="1"/>
        <v>50.75</v>
      </c>
      <c r="V445" s="18">
        <f ca="1"/>
        <v>50.75</v>
      </c>
      <c r="Y445" s="18">
        <f ca="1"/>
        <v>50.75</v>
      </c>
      <c r="AA445" s="18">
        <f ca="1"/>
        <v>50.8</v>
      </c>
      <c r="AC445" s="18">
        <f ca="1"/>
        <v>50.64</v>
      </c>
      <c r="AE445" s="7" t="str">
        <f ca="1"/>
        <v>Item_432</v>
      </c>
      <c r="AF445" s="8">
        <f ca="1"/>
        <v>50.75</v>
      </c>
      <c r="AH445" s="18" t="str">
        <f ca="1"/>
        <v>Item_432</v>
      </c>
      <c r="AK445" s="7" t="str">
        <f ca="1"/>
        <v>Item_85</v>
      </c>
      <c r="AL445" s="8">
        <f ca="1"/>
        <v>17.260000000000002</v>
      </c>
      <c r="AN445" s="18" t="str">
        <f ca="1"/>
        <v>Item_39</v>
      </c>
    </row>
    <row r="446" spans="3:40" x14ac:dyDescent="0.3">
      <c r="C446" s="18" t="s">
        <v>553</v>
      </c>
      <c r="D446">
        <v>-0.93</v>
      </c>
      <c r="E446">
        <v>3.34</v>
      </c>
      <c r="F446">
        <v>5.17</v>
      </c>
      <c r="G446">
        <v>-0.6</v>
      </c>
      <c r="H446">
        <v>5.31</v>
      </c>
      <c r="I446">
        <v>9.9499999999999993</v>
      </c>
      <c r="J446" s="8">
        <v>0.34</v>
      </c>
      <c r="M446" s="18">
        <f ca="1"/>
        <v>84.57</v>
      </c>
      <c r="T446" s="18">
        <f ca="1"/>
        <v>80.42</v>
      </c>
      <c r="V446" s="18">
        <f ca="1"/>
        <v>80.42</v>
      </c>
      <c r="Y446" s="18">
        <f ca="1"/>
        <v>80.42</v>
      </c>
      <c r="AA446" s="18">
        <f ca="1"/>
        <v>80.73</v>
      </c>
      <c r="AC446" s="18">
        <f ca="1"/>
        <v>85.7</v>
      </c>
      <c r="AE446" s="7" t="str">
        <f ca="1"/>
        <v>Item_433</v>
      </c>
      <c r="AF446" s="8">
        <f ca="1"/>
        <v>80.42</v>
      </c>
      <c r="AH446" s="18" t="str">
        <f ca="1"/>
        <v>Item_433</v>
      </c>
      <c r="AK446" s="7" t="str">
        <f ca="1"/>
        <v>Item_4</v>
      </c>
      <c r="AL446" s="8">
        <f ca="1"/>
        <v>17.170000000000002</v>
      </c>
      <c r="AN446" s="18" t="str">
        <f ca="1"/>
        <v>Item_117</v>
      </c>
    </row>
    <row r="447" spans="3:40" x14ac:dyDescent="0.3">
      <c r="C447" s="18" t="s">
        <v>554</v>
      </c>
      <c r="D447">
        <v>-5.54</v>
      </c>
      <c r="E447">
        <v>4.26</v>
      </c>
      <c r="F447">
        <v>10.57</v>
      </c>
      <c r="G447">
        <v>7.6</v>
      </c>
      <c r="H447">
        <v>5.98</v>
      </c>
      <c r="I447">
        <v>12.07</v>
      </c>
      <c r="J447" s="8">
        <v>3.63</v>
      </c>
      <c r="M447" s="18">
        <f ca="1"/>
        <v>46.17</v>
      </c>
      <c r="T447" s="18">
        <f ca="1"/>
        <v>53.31</v>
      </c>
      <c r="V447" s="18">
        <f ca="1"/>
        <v>53.31</v>
      </c>
      <c r="Y447" s="18">
        <f ca="1"/>
        <v>53.31</v>
      </c>
      <c r="AA447" s="18">
        <f ca="1"/>
        <v>53.38</v>
      </c>
      <c r="AC447" s="18">
        <f ca="1"/>
        <v>54.55</v>
      </c>
      <c r="AE447" s="7" t="str">
        <f ca="1"/>
        <v>Item_434</v>
      </c>
      <c r="AF447" s="8">
        <f ca="1"/>
        <v>53.31</v>
      </c>
      <c r="AH447" s="18" t="str">
        <f ca="1"/>
        <v>Item_434</v>
      </c>
      <c r="AK447" s="7" t="str">
        <f ca="1"/>
        <v>Item_486</v>
      </c>
      <c r="AL447" s="8">
        <f ca="1"/>
        <v>16.809999999999999</v>
      </c>
      <c r="AN447" s="18" t="str">
        <f ca="1"/>
        <v>Item_433</v>
      </c>
    </row>
    <row r="448" spans="3:40" x14ac:dyDescent="0.3">
      <c r="C448" s="18" t="s">
        <v>555</v>
      </c>
      <c r="D448">
        <v>-1.65</v>
      </c>
      <c r="E448">
        <v>4.49</v>
      </c>
      <c r="F448">
        <v>3.74</v>
      </c>
      <c r="G448">
        <v>-4.17</v>
      </c>
      <c r="H448">
        <v>8.14</v>
      </c>
      <c r="I448">
        <v>4.55</v>
      </c>
      <c r="J448" s="8">
        <v>3.87</v>
      </c>
      <c r="M448" s="18">
        <f ca="1"/>
        <v>73.69</v>
      </c>
      <c r="T448" s="18">
        <f ca="1"/>
        <v>59.33</v>
      </c>
      <c r="V448" s="18">
        <f ca="1"/>
        <v>59.33</v>
      </c>
      <c r="Y448" s="18">
        <f ca="1"/>
        <v>59.33</v>
      </c>
      <c r="AA448" s="18">
        <f ca="1"/>
        <v>59.45</v>
      </c>
      <c r="AC448" s="18">
        <f ca="1"/>
        <v>60.98</v>
      </c>
      <c r="AE448" s="7" t="str">
        <f ca="1"/>
        <v>Item_435</v>
      </c>
      <c r="AF448" s="8">
        <f ca="1"/>
        <v>59.33</v>
      </c>
      <c r="AH448" s="18" t="str">
        <f ca="1"/>
        <v>Item_435</v>
      </c>
      <c r="AK448" s="7" t="str">
        <f ca="1"/>
        <v>Item_199</v>
      </c>
      <c r="AL448" s="8">
        <f ca="1"/>
        <v>16.7</v>
      </c>
      <c r="AN448" s="18" t="str">
        <f ca="1"/>
        <v>Item_419</v>
      </c>
    </row>
    <row r="449" spans="3:40" x14ac:dyDescent="0.3">
      <c r="C449" s="18" t="s">
        <v>556</v>
      </c>
      <c r="D449">
        <v>1.66</v>
      </c>
      <c r="E449">
        <v>2.19</v>
      </c>
      <c r="F449">
        <v>5.2</v>
      </c>
      <c r="G449">
        <v>9.16</v>
      </c>
      <c r="H449">
        <v>6.07</v>
      </c>
      <c r="I449">
        <v>9.85</v>
      </c>
      <c r="J449" s="8">
        <v>3.43</v>
      </c>
      <c r="M449" s="18">
        <f ca="1"/>
        <v>70.7</v>
      </c>
      <c r="T449" s="18">
        <f ca="1"/>
        <v>49.73</v>
      </c>
      <c r="V449" s="18">
        <f ca="1"/>
        <v>49.73</v>
      </c>
      <c r="Y449" s="18">
        <f ca="1"/>
        <v>49.73</v>
      </c>
      <c r="AA449" s="18">
        <f ca="1"/>
        <v>49.77</v>
      </c>
      <c r="AC449" s="18">
        <f ca="1"/>
        <v>53.43</v>
      </c>
      <c r="AE449" s="7" t="str">
        <f ca="1"/>
        <v>Item_436</v>
      </c>
      <c r="AF449" s="8">
        <f ca="1"/>
        <v>49.73</v>
      </c>
      <c r="AH449" s="18" t="str">
        <f ca="1"/>
        <v>Item_436</v>
      </c>
      <c r="AK449" s="7" t="str">
        <f ca="1"/>
        <v>Item_352</v>
      </c>
      <c r="AL449" s="8">
        <f ca="1"/>
        <v>16.7</v>
      </c>
      <c r="AN449" s="18" t="str">
        <f ca="1"/>
        <v>Item_188</v>
      </c>
    </row>
    <row r="450" spans="3:40" x14ac:dyDescent="0.3">
      <c r="C450" s="18" t="s">
        <v>557</v>
      </c>
      <c r="D450">
        <v>0.86</v>
      </c>
      <c r="E450">
        <v>4.3099999999999996</v>
      </c>
      <c r="F450">
        <v>8.4700000000000006</v>
      </c>
      <c r="G450">
        <v>2.16</v>
      </c>
      <c r="H450">
        <v>3.41</v>
      </c>
      <c r="I450">
        <v>10.16</v>
      </c>
      <c r="J450" s="8">
        <v>4.3899999999999997</v>
      </c>
      <c r="M450" s="18">
        <f ca="1"/>
        <v>74.3</v>
      </c>
      <c r="T450" s="18">
        <f ca="1"/>
        <v>68.099999999999994</v>
      </c>
      <c r="V450" s="18">
        <f ca="1"/>
        <v>68.099999999999994</v>
      </c>
      <c r="Y450" s="18">
        <f ca="1"/>
        <v>68.099999999999994</v>
      </c>
      <c r="AA450" s="18">
        <f ca="1"/>
        <v>68.3</v>
      </c>
      <c r="AC450" s="18">
        <f ca="1"/>
        <v>71.17</v>
      </c>
      <c r="AE450" s="7" t="str">
        <f ca="1"/>
        <v>Item_437</v>
      </c>
      <c r="AF450" s="8">
        <f ca="1"/>
        <v>68.099999999999994</v>
      </c>
      <c r="AH450" s="18" t="str">
        <f ca="1"/>
        <v>Item_437</v>
      </c>
      <c r="AK450" s="7" t="str">
        <f ca="1"/>
        <v>Item_342</v>
      </c>
      <c r="AL450" s="8">
        <f ca="1"/>
        <v>16.53</v>
      </c>
      <c r="AN450" s="18" t="str">
        <f ca="1"/>
        <v>Item_60</v>
      </c>
    </row>
    <row r="451" spans="3:40" x14ac:dyDescent="0.3">
      <c r="C451" s="18" t="s">
        <v>558</v>
      </c>
      <c r="D451">
        <v>2.74</v>
      </c>
      <c r="E451">
        <v>2.0299999999999998</v>
      </c>
      <c r="F451">
        <v>5.6</v>
      </c>
      <c r="G451">
        <v>7.72</v>
      </c>
      <c r="H451">
        <v>7.06</v>
      </c>
      <c r="I451">
        <v>9.44</v>
      </c>
      <c r="J451" s="8">
        <v>1.99</v>
      </c>
      <c r="M451" s="18">
        <f ca="1"/>
        <v>22.38</v>
      </c>
      <c r="T451" s="18">
        <f ca="1"/>
        <v>11.34</v>
      </c>
      <c r="V451" s="18">
        <f ca="1"/>
        <v>11.34</v>
      </c>
      <c r="Y451" s="18">
        <f ca="1"/>
        <v>11.34</v>
      </c>
      <c r="AA451" s="18">
        <f ca="1"/>
        <v>11.03</v>
      </c>
      <c r="AC451" s="18">
        <f ca="1"/>
        <v>17.07</v>
      </c>
      <c r="AE451" s="7" t="str">
        <f ca="1"/>
        <v>Item_438</v>
      </c>
      <c r="AF451" s="8">
        <f ca="1"/>
        <v>11.34</v>
      </c>
      <c r="AH451" s="18" t="str">
        <f ca="1"/>
        <v>Item_438</v>
      </c>
      <c r="AK451" s="7" t="str">
        <f ca="1"/>
        <v>Item_96</v>
      </c>
      <c r="AL451" s="8">
        <f ca="1"/>
        <v>15.79</v>
      </c>
      <c r="AN451" s="18" t="str">
        <f ca="1"/>
        <v>Item_153</v>
      </c>
    </row>
    <row r="452" spans="3:40" x14ac:dyDescent="0.3">
      <c r="C452" s="18" t="s">
        <v>559</v>
      </c>
      <c r="D452">
        <v>-7.67</v>
      </c>
      <c r="E452">
        <v>-1.73</v>
      </c>
      <c r="F452">
        <v>9.5500000000000007</v>
      </c>
      <c r="G452">
        <v>8.36</v>
      </c>
      <c r="H452">
        <v>4.6100000000000003</v>
      </c>
      <c r="I452">
        <v>6.74</v>
      </c>
      <c r="J452" s="8">
        <v>4.45</v>
      </c>
      <c r="M452" s="18">
        <f ca="1"/>
        <v>87.62</v>
      </c>
      <c r="T452" s="18">
        <f ca="1"/>
        <v>74.78</v>
      </c>
      <c r="V452" s="18">
        <f ca="1"/>
        <v>74.78</v>
      </c>
      <c r="Y452" s="18">
        <f ca="1"/>
        <v>74.78</v>
      </c>
      <c r="AA452" s="18">
        <f ca="1"/>
        <v>75.040000000000006</v>
      </c>
      <c r="AC452" s="18">
        <f ca="1"/>
        <v>77.53</v>
      </c>
      <c r="AE452" s="7" t="str">
        <f ca="1"/>
        <v>Item_439</v>
      </c>
      <c r="AF452" s="8">
        <f ca="1"/>
        <v>74.78</v>
      </c>
      <c r="AH452" s="18" t="str">
        <f ca="1"/>
        <v>Item_439</v>
      </c>
      <c r="AK452" s="7" t="str">
        <f ca="1"/>
        <v>Item_167</v>
      </c>
      <c r="AL452" s="8">
        <f ca="1"/>
        <v>15.64</v>
      </c>
      <c r="AN452" s="18" t="str">
        <f ca="1"/>
        <v>Item_101</v>
      </c>
    </row>
    <row r="453" spans="3:40" x14ac:dyDescent="0.3">
      <c r="C453" s="18" t="s">
        <v>560</v>
      </c>
      <c r="D453">
        <v>-5.44</v>
      </c>
      <c r="E453">
        <v>4.0999999999999996</v>
      </c>
      <c r="F453">
        <v>3.47</v>
      </c>
      <c r="G453">
        <v>16.87</v>
      </c>
      <c r="H453">
        <v>7.2</v>
      </c>
      <c r="I453">
        <v>11.1</v>
      </c>
      <c r="J453" s="8">
        <v>5.55</v>
      </c>
      <c r="M453" s="18">
        <f ca="1"/>
        <v>30.54</v>
      </c>
      <c r="T453" s="18">
        <f ca="1"/>
        <v>35.76</v>
      </c>
      <c r="V453" s="18">
        <f ca="1"/>
        <v>35.76</v>
      </c>
      <c r="Y453" s="18">
        <f ca="1"/>
        <v>35.76</v>
      </c>
      <c r="AA453" s="18">
        <f ca="1"/>
        <v>35.68</v>
      </c>
      <c r="AC453" s="18">
        <f ca="1"/>
        <v>37.83</v>
      </c>
      <c r="AE453" s="7" t="str">
        <f ca="1"/>
        <v>Item_440</v>
      </c>
      <c r="AF453" s="8">
        <f ca="1"/>
        <v>35.76</v>
      </c>
      <c r="AH453" s="18" t="str">
        <f ca="1"/>
        <v>Item_440</v>
      </c>
      <c r="AK453" s="7" t="str">
        <f ca="1"/>
        <v>Item_481</v>
      </c>
      <c r="AL453" s="8">
        <f ca="1"/>
        <v>15.11</v>
      </c>
      <c r="AN453" s="18" t="str">
        <f ca="1"/>
        <v>Item_135</v>
      </c>
    </row>
    <row r="454" spans="3:40" x14ac:dyDescent="0.3">
      <c r="C454" s="18" t="s">
        <v>561</v>
      </c>
      <c r="D454">
        <v>-0.28000000000000003</v>
      </c>
      <c r="E454">
        <v>1.1399999999999999</v>
      </c>
      <c r="F454">
        <v>4.1399999999999997</v>
      </c>
      <c r="G454">
        <v>2.74</v>
      </c>
      <c r="H454">
        <v>7.63</v>
      </c>
      <c r="I454">
        <v>3.39</v>
      </c>
      <c r="J454" s="8">
        <v>1.54</v>
      </c>
      <c r="M454" s="18">
        <f ca="1"/>
        <v>25.53</v>
      </c>
      <c r="T454" s="18">
        <f ca="1"/>
        <v>33.35</v>
      </c>
      <c r="V454" s="18">
        <f ca="1"/>
        <v>33.35</v>
      </c>
      <c r="Y454" s="18">
        <f ca="1"/>
        <v>33.35</v>
      </c>
      <c r="AA454" s="18">
        <f ca="1"/>
        <v>33.24</v>
      </c>
      <c r="AC454" s="18">
        <f ca="1"/>
        <v>37.86</v>
      </c>
      <c r="AE454" s="7" t="str">
        <f ca="1"/>
        <v>Item_441</v>
      </c>
      <c r="AF454" s="8">
        <f ca="1"/>
        <v>33.35</v>
      </c>
      <c r="AH454" s="18" t="str">
        <f ca="1"/>
        <v>Item_441</v>
      </c>
      <c r="AK454" s="7" t="str">
        <f ca="1"/>
        <v>Item_143</v>
      </c>
      <c r="AL454" s="8">
        <f ca="1"/>
        <v>15</v>
      </c>
      <c r="AN454" s="18" t="str">
        <f ca="1"/>
        <v>Item_471</v>
      </c>
    </row>
    <row r="455" spans="3:40" x14ac:dyDescent="0.3">
      <c r="C455" s="18" t="s">
        <v>562</v>
      </c>
      <c r="D455">
        <v>-3.86</v>
      </c>
      <c r="E455">
        <v>2.0299999999999998</v>
      </c>
      <c r="F455">
        <v>9.8000000000000007</v>
      </c>
      <c r="G455">
        <v>-1.79</v>
      </c>
      <c r="H455">
        <v>2.77</v>
      </c>
      <c r="I455">
        <v>11</v>
      </c>
      <c r="J455" s="8">
        <v>-2.14</v>
      </c>
      <c r="M455" s="18">
        <f ca="1"/>
        <v>70.36</v>
      </c>
      <c r="T455" s="18">
        <f ca="1"/>
        <v>63.06</v>
      </c>
      <c r="V455" s="18">
        <f ca="1"/>
        <v>63.06</v>
      </c>
      <c r="Y455" s="18">
        <f ca="1"/>
        <v>63.06</v>
      </c>
      <c r="AA455" s="18">
        <f ca="1"/>
        <v>63.22</v>
      </c>
      <c r="AC455" s="18">
        <f ca="1"/>
        <v>65.91</v>
      </c>
      <c r="AE455" s="7" t="str">
        <f ca="1"/>
        <v>Item_442</v>
      </c>
      <c r="AF455" s="8">
        <f ca="1"/>
        <v>63.06</v>
      </c>
      <c r="AH455" s="18" t="str">
        <f ca="1"/>
        <v>Item_442</v>
      </c>
      <c r="AK455" s="7" t="str">
        <f ca="1"/>
        <v>Item_357</v>
      </c>
      <c r="AL455" s="8">
        <f ca="1"/>
        <v>14.53</v>
      </c>
      <c r="AN455" s="18" t="str">
        <f ca="1"/>
        <v>Item_271</v>
      </c>
    </row>
    <row r="456" spans="3:40" x14ac:dyDescent="0.3">
      <c r="C456" s="18" t="s">
        <v>563</v>
      </c>
      <c r="D456">
        <v>1.36</v>
      </c>
      <c r="E456">
        <v>0.23</v>
      </c>
      <c r="F456">
        <v>8.2899999999999991</v>
      </c>
      <c r="G456">
        <v>7.03</v>
      </c>
      <c r="H456">
        <v>8.33</v>
      </c>
      <c r="I456">
        <v>6.81</v>
      </c>
      <c r="J456" s="8">
        <v>4.24</v>
      </c>
      <c r="M456" s="18">
        <f ca="1"/>
        <v>66.599999999999994</v>
      </c>
      <c r="T456" s="18">
        <f ca="1"/>
        <v>45.05</v>
      </c>
      <c r="V456" s="18">
        <f ca="1"/>
        <v>45.05</v>
      </c>
      <c r="Y456" s="18">
        <f ca="1"/>
        <v>45.05</v>
      </c>
      <c r="AA456" s="18">
        <f ca="1"/>
        <v>45.05</v>
      </c>
      <c r="AC456" s="18">
        <f ca="1"/>
        <v>40.26</v>
      </c>
      <c r="AE456" s="7" t="str">
        <f ca="1"/>
        <v>Item_443</v>
      </c>
      <c r="AF456" s="8">
        <f ca="1"/>
        <v>45.05</v>
      </c>
      <c r="AH456" s="18" t="str">
        <f ca="1"/>
        <v>Item_443</v>
      </c>
      <c r="AK456" s="7" t="str">
        <f ca="1"/>
        <v>Item_14</v>
      </c>
      <c r="AL456" s="8">
        <f ca="1"/>
        <v>14.31</v>
      </c>
      <c r="AN456" s="18" t="str">
        <f ca="1"/>
        <v>Item_257</v>
      </c>
    </row>
    <row r="457" spans="3:40" x14ac:dyDescent="0.3">
      <c r="C457" s="18" t="s">
        <v>564</v>
      </c>
      <c r="D457">
        <v>2.2000000000000002</v>
      </c>
      <c r="E457">
        <v>2.68</v>
      </c>
      <c r="F457">
        <v>8.65</v>
      </c>
      <c r="G457">
        <v>2.59</v>
      </c>
      <c r="H457">
        <v>4.24</v>
      </c>
      <c r="I457">
        <v>8.6300000000000008</v>
      </c>
      <c r="J457" s="8">
        <v>4.72</v>
      </c>
      <c r="M457" s="18">
        <f ca="1"/>
        <v>42.9</v>
      </c>
      <c r="T457" s="18">
        <f ca="1"/>
        <v>30.42</v>
      </c>
      <c r="V457" s="18">
        <f ca="1"/>
        <v>30.42</v>
      </c>
      <c r="Y457" s="18">
        <f ca="1"/>
        <v>30.42</v>
      </c>
      <c r="AA457" s="18">
        <f ca="1"/>
        <v>30.28</v>
      </c>
      <c r="AC457" s="18">
        <f ca="1"/>
        <v>29.82</v>
      </c>
      <c r="AE457" s="7" t="str">
        <f ca="1"/>
        <v>Item_444</v>
      </c>
      <c r="AF457" s="8">
        <f ca="1"/>
        <v>30.42</v>
      </c>
      <c r="AH457" s="18" t="str">
        <f ca="1"/>
        <v>Item_444</v>
      </c>
      <c r="AK457" s="7" t="str">
        <f ca="1"/>
        <v>Item_78</v>
      </c>
      <c r="AL457" s="8">
        <f ca="1"/>
        <v>14.09</v>
      </c>
      <c r="AN457" s="18" t="str">
        <f ca="1"/>
        <v>Item_56</v>
      </c>
    </row>
    <row r="458" spans="3:40" x14ac:dyDescent="0.3">
      <c r="C458" s="18" t="s">
        <v>565</v>
      </c>
      <c r="D458">
        <v>1.33</v>
      </c>
      <c r="E458">
        <v>0.28999999999999998</v>
      </c>
      <c r="F458">
        <v>10.65</v>
      </c>
      <c r="G458">
        <v>8.65</v>
      </c>
      <c r="H458">
        <v>3.46</v>
      </c>
      <c r="I458">
        <v>6.93</v>
      </c>
      <c r="J458" s="8">
        <v>-0.01</v>
      </c>
      <c r="M458" s="18">
        <f ca="1"/>
        <v>57.46</v>
      </c>
      <c r="T458" s="18">
        <f ca="1"/>
        <v>87.5</v>
      </c>
      <c r="V458" s="18">
        <f ca="1"/>
        <v>87.5</v>
      </c>
      <c r="Y458" s="18">
        <f ca="1"/>
        <v>87.5</v>
      </c>
      <c r="AA458" s="18">
        <f ca="1"/>
        <v>87.88</v>
      </c>
      <c r="AC458" s="18">
        <f ca="1"/>
        <v>78.66</v>
      </c>
      <c r="AE458" s="7" t="str">
        <f ca="1"/>
        <v>Item_445</v>
      </c>
      <c r="AF458" s="8">
        <f ca="1"/>
        <v>87.5</v>
      </c>
      <c r="AH458" s="18" t="str">
        <f ca="1"/>
        <v>Item_445</v>
      </c>
      <c r="AK458" s="7" t="str">
        <f ca="1"/>
        <v>Item_232</v>
      </c>
      <c r="AL458" s="8">
        <f ca="1"/>
        <v>13.98</v>
      </c>
      <c r="AN458" s="18" t="str">
        <f ca="1"/>
        <v>Item_288</v>
      </c>
    </row>
    <row r="459" spans="3:40" x14ac:dyDescent="0.3">
      <c r="C459" s="18" t="s">
        <v>566</v>
      </c>
      <c r="D459">
        <v>-5.75</v>
      </c>
      <c r="E459">
        <v>2.73</v>
      </c>
      <c r="F459">
        <v>15.81</v>
      </c>
      <c r="G459">
        <v>16.29</v>
      </c>
      <c r="H459">
        <v>7.9</v>
      </c>
      <c r="I459">
        <v>4.45</v>
      </c>
      <c r="J459" s="8">
        <v>-6.41</v>
      </c>
      <c r="M459" s="18">
        <f ca="1"/>
        <v>46.77</v>
      </c>
      <c r="T459" s="18">
        <f ca="1"/>
        <v>64.95</v>
      </c>
      <c r="V459" s="18">
        <f ca="1"/>
        <v>64.95</v>
      </c>
      <c r="Y459" s="18">
        <f ca="1"/>
        <v>64.95</v>
      </c>
      <c r="AA459" s="18">
        <f ca="1"/>
        <v>65.13</v>
      </c>
      <c r="AC459" s="18">
        <f ca="1"/>
        <v>64.22</v>
      </c>
      <c r="AE459" s="7" t="str">
        <f ca="1"/>
        <v>Item_446</v>
      </c>
      <c r="AF459" s="8">
        <f ca="1"/>
        <v>64.95</v>
      </c>
      <c r="AH459" s="18" t="str">
        <f ca="1"/>
        <v>Item_446</v>
      </c>
      <c r="AK459" s="7" t="str">
        <f ca="1"/>
        <v>Item_490</v>
      </c>
      <c r="AL459" s="8">
        <f ca="1"/>
        <v>13.39</v>
      </c>
      <c r="AN459" s="18" t="str">
        <f ca="1"/>
        <v>Item_249</v>
      </c>
    </row>
    <row r="460" spans="3:40" x14ac:dyDescent="0.3">
      <c r="C460" s="18" t="s">
        <v>567</v>
      </c>
      <c r="D460">
        <v>-2.93</v>
      </c>
      <c r="E460">
        <v>1.79</v>
      </c>
      <c r="F460">
        <v>8.18</v>
      </c>
      <c r="G460">
        <v>15.07</v>
      </c>
      <c r="H460">
        <v>6.81</v>
      </c>
      <c r="I460">
        <v>7.07</v>
      </c>
      <c r="J460" s="8">
        <v>-4.88</v>
      </c>
      <c r="M460" s="18">
        <f ca="1"/>
        <v>53.79</v>
      </c>
      <c r="T460" s="18">
        <f ca="1"/>
        <v>55.35</v>
      </c>
      <c r="V460" s="18">
        <f ca="1"/>
        <v>55.35</v>
      </c>
      <c r="Y460" s="18">
        <f ca="1"/>
        <v>55.35</v>
      </c>
      <c r="AA460" s="18">
        <f ca="1"/>
        <v>51.85</v>
      </c>
      <c r="AC460" s="18">
        <f ca="1"/>
        <v>28.68</v>
      </c>
      <c r="AE460" s="7" t="str">
        <f ca="1"/>
        <v>Item_447</v>
      </c>
      <c r="AF460" s="8">
        <f ca="1"/>
        <v>55.35</v>
      </c>
      <c r="AH460" s="18" t="str">
        <f ca="1"/>
        <v>Item_447</v>
      </c>
      <c r="AK460" s="7" t="str">
        <f ca="1"/>
        <v>Item_289</v>
      </c>
      <c r="AL460" s="8">
        <f ca="1"/>
        <v>12.89</v>
      </c>
      <c r="AN460" s="18" t="str">
        <f ca="1"/>
        <v>Item_10</v>
      </c>
    </row>
    <row r="461" spans="3:40" x14ac:dyDescent="0.3">
      <c r="C461" s="18" t="s">
        <v>568</v>
      </c>
      <c r="D461">
        <v>0.1</v>
      </c>
      <c r="E461">
        <v>8.6</v>
      </c>
      <c r="F461">
        <v>3.72</v>
      </c>
      <c r="G461">
        <v>9.73</v>
      </c>
      <c r="H461">
        <v>3.75</v>
      </c>
      <c r="I461">
        <v>5.0999999999999996</v>
      </c>
      <c r="J461" s="8">
        <v>-2.9</v>
      </c>
      <c r="M461" s="18">
        <f ca="1"/>
        <v>72.510000000000005</v>
      </c>
      <c r="T461" s="18">
        <f ca="1"/>
        <v>93.85</v>
      </c>
      <c r="V461" s="18">
        <f ca="1"/>
        <v>93.85</v>
      </c>
      <c r="Y461" s="18">
        <f ca="1"/>
        <v>93.85</v>
      </c>
      <c r="AA461" s="18">
        <f ca="1"/>
        <v>94.28</v>
      </c>
      <c r="AC461" s="18">
        <f ca="1"/>
        <v>95.74</v>
      </c>
      <c r="AE461" s="7" t="str">
        <f ca="1"/>
        <v>Item_448</v>
      </c>
      <c r="AF461" s="8">
        <f ca="1"/>
        <v>93.85</v>
      </c>
      <c r="AH461" s="18" t="str">
        <f ca="1"/>
        <v>Item_448</v>
      </c>
      <c r="AK461" s="7" t="str">
        <f ca="1"/>
        <v>Item_399</v>
      </c>
      <c r="AL461" s="8">
        <f ca="1"/>
        <v>12.28</v>
      </c>
      <c r="AN461" s="18" t="str">
        <f ca="1"/>
        <v>Item_13</v>
      </c>
    </row>
    <row r="462" spans="3:40" x14ac:dyDescent="0.3">
      <c r="C462" s="18" t="s">
        <v>569</v>
      </c>
      <c r="D462">
        <v>1.04</v>
      </c>
      <c r="E462">
        <v>3.88</v>
      </c>
      <c r="F462">
        <v>2.86</v>
      </c>
      <c r="G462">
        <v>7.25</v>
      </c>
      <c r="H462">
        <v>8.56</v>
      </c>
      <c r="I462">
        <v>11.71</v>
      </c>
      <c r="J462" s="8">
        <v>-3.46</v>
      </c>
      <c r="M462" s="18">
        <f ca="1"/>
        <v>-9.32</v>
      </c>
      <c r="T462" s="18">
        <f ca="1"/>
        <v>8.76</v>
      </c>
      <c r="V462" s="18">
        <f ca="1"/>
        <v>8.76</v>
      </c>
      <c r="Y462" s="18">
        <f ca="1"/>
        <v>8.76</v>
      </c>
      <c r="AA462" s="18">
        <f ca="1"/>
        <v>8.43</v>
      </c>
      <c r="AC462" s="18">
        <f ca="1"/>
        <v>17.600000000000001</v>
      </c>
      <c r="AE462" s="7" t="str">
        <f ca="1"/>
        <v>Item_449</v>
      </c>
      <c r="AF462" s="8">
        <f ca="1"/>
        <v>8.76</v>
      </c>
      <c r="AH462" s="18" t="str">
        <f ca="1"/>
        <v>Item_449</v>
      </c>
      <c r="AK462" s="7" t="str">
        <f ca="1"/>
        <v>Item_429</v>
      </c>
      <c r="AL462" s="8">
        <f ca="1"/>
        <v>12.06</v>
      </c>
      <c r="AN462" s="18" t="str">
        <f ca="1"/>
        <v>Item_119</v>
      </c>
    </row>
    <row r="463" spans="3:40" x14ac:dyDescent="0.3">
      <c r="C463" s="18" t="s">
        <v>570</v>
      </c>
      <c r="D463">
        <v>-4.88</v>
      </c>
      <c r="E463">
        <v>3.83</v>
      </c>
      <c r="F463">
        <v>-1.03</v>
      </c>
      <c r="G463">
        <v>-3.85</v>
      </c>
      <c r="H463">
        <v>5.61</v>
      </c>
      <c r="I463">
        <v>2.93</v>
      </c>
      <c r="J463" s="8">
        <v>-0.85</v>
      </c>
      <c r="M463" s="18">
        <f ca="1"/>
        <v>53.53</v>
      </c>
      <c r="T463" s="18">
        <f ca="1"/>
        <v>40.159999999999997</v>
      </c>
      <c r="V463" s="18">
        <f ca="1"/>
        <v>40.159999999999997</v>
      </c>
      <c r="Y463" s="18">
        <f ca="1"/>
        <v>40.159999999999997</v>
      </c>
      <c r="AA463" s="18">
        <f ca="1"/>
        <v>40.11</v>
      </c>
      <c r="AC463" s="18">
        <f ca="1"/>
        <v>35.99</v>
      </c>
      <c r="AE463" s="7" t="str">
        <f ca="1"/>
        <v>Item_450</v>
      </c>
      <c r="AF463" s="8">
        <f ca="1"/>
        <v>40.159999999999997</v>
      </c>
      <c r="AH463" s="18" t="str">
        <f ca="1"/>
        <v>Item_450</v>
      </c>
      <c r="AK463" s="7" t="str">
        <f ca="1"/>
        <v>Item_221</v>
      </c>
      <c r="AL463" s="8">
        <f ca="1"/>
        <v>11.97</v>
      </c>
      <c r="AN463" s="18" t="str">
        <f ca="1"/>
        <v>Item_88</v>
      </c>
    </row>
    <row r="464" spans="3:40" x14ac:dyDescent="0.3">
      <c r="C464" s="18" t="s">
        <v>571</v>
      </c>
      <c r="D464">
        <v>-2.37</v>
      </c>
      <c r="E464">
        <v>2.66</v>
      </c>
      <c r="F464">
        <v>10.56</v>
      </c>
      <c r="G464">
        <v>1.88</v>
      </c>
      <c r="H464">
        <v>4.41</v>
      </c>
      <c r="I464">
        <v>7.31</v>
      </c>
      <c r="J464" s="8">
        <v>4.47</v>
      </c>
      <c r="M464" s="18">
        <f ca="1"/>
        <v>64.58</v>
      </c>
      <c r="T464" s="18">
        <f ca="1"/>
        <v>54.88</v>
      </c>
      <c r="V464" s="18">
        <f ca="1"/>
        <v>54.88</v>
      </c>
      <c r="Y464" s="18">
        <f ca="1"/>
        <v>54.88</v>
      </c>
      <c r="AA464" s="18">
        <f ca="1"/>
        <v>54.97</v>
      </c>
      <c r="AC464" s="18">
        <f ca="1"/>
        <v>53.8</v>
      </c>
      <c r="AE464" s="7" t="str">
        <f ca="1"/>
        <v>Item_451</v>
      </c>
      <c r="AF464" s="8">
        <f ca="1"/>
        <v>54.88</v>
      </c>
      <c r="AH464" s="18" t="str">
        <f ca="1"/>
        <v>Item_451</v>
      </c>
      <c r="AK464" s="7" t="str">
        <f ca="1"/>
        <v>Item_438</v>
      </c>
      <c r="AL464" s="8">
        <f ca="1"/>
        <v>11.34</v>
      </c>
      <c r="AN464" s="18" t="str">
        <f ca="1"/>
        <v>Item_182</v>
      </c>
    </row>
    <row r="465" spans="3:40" x14ac:dyDescent="0.3">
      <c r="C465" s="18" t="s">
        <v>572</v>
      </c>
      <c r="D465">
        <v>2.23</v>
      </c>
      <c r="E465">
        <v>0.92</v>
      </c>
      <c r="F465">
        <v>10.17</v>
      </c>
      <c r="G465">
        <v>2.25</v>
      </c>
      <c r="H465">
        <v>6.96</v>
      </c>
      <c r="I465">
        <v>6.2</v>
      </c>
      <c r="J465" s="8">
        <v>4.1500000000000004</v>
      </c>
      <c r="M465" s="18">
        <f ca="1"/>
        <v>36.24</v>
      </c>
      <c r="T465" s="18">
        <f ca="1"/>
        <v>38.92</v>
      </c>
      <c r="V465" s="18">
        <f ca="1"/>
        <v>38.92</v>
      </c>
      <c r="Y465" s="18">
        <f ca="1"/>
        <v>38.92</v>
      </c>
      <c r="AA465" s="18">
        <f ca="1"/>
        <v>38.86</v>
      </c>
      <c r="AC465" s="18">
        <f ca="1"/>
        <v>33.25</v>
      </c>
      <c r="AE465" s="7" t="str">
        <f ca="1"/>
        <v>Item_452</v>
      </c>
      <c r="AF465" s="8">
        <f ca="1"/>
        <v>38.92</v>
      </c>
      <c r="AH465" s="18" t="str">
        <f ca="1"/>
        <v>Item_452</v>
      </c>
      <c r="AK465" s="7" t="str">
        <f ca="1"/>
        <v>Item_59</v>
      </c>
      <c r="AL465" s="8">
        <f ca="1"/>
        <v>11.25</v>
      </c>
      <c r="AN465" s="18" t="str">
        <f ca="1"/>
        <v>Item_34</v>
      </c>
    </row>
    <row r="466" spans="3:40" x14ac:dyDescent="0.3">
      <c r="C466" s="18" t="s">
        <v>573</v>
      </c>
      <c r="D466">
        <v>1.28</v>
      </c>
      <c r="E466">
        <v>2.15</v>
      </c>
      <c r="F466">
        <v>5.68</v>
      </c>
      <c r="G466">
        <v>-2.04</v>
      </c>
      <c r="H466">
        <v>3.84</v>
      </c>
      <c r="I466">
        <v>10.9</v>
      </c>
      <c r="J466" s="8">
        <v>-1.38</v>
      </c>
      <c r="M466" s="18">
        <f ca="1"/>
        <v>51.78</v>
      </c>
      <c r="T466" s="18">
        <f ca="1"/>
        <v>68.400000000000006</v>
      </c>
      <c r="V466" s="18">
        <f ca="1"/>
        <v>68.400000000000006</v>
      </c>
      <c r="Y466" s="18">
        <f ca="1"/>
        <v>68.400000000000006</v>
      </c>
      <c r="AA466" s="18">
        <f ca="1"/>
        <v>68.61</v>
      </c>
      <c r="AC466" s="18">
        <f ca="1"/>
        <v>74.709999999999994</v>
      </c>
      <c r="AE466" s="7" t="str">
        <f ca="1"/>
        <v>Item_453</v>
      </c>
      <c r="AF466" s="8">
        <f ca="1"/>
        <v>68.400000000000006</v>
      </c>
      <c r="AH466" s="18" t="str">
        <f ca="1"/>
        <v>Item_453</v>
      </c>
      <c r="AK466" s="7" t="str">
        <f ca="1"/>
        <v>Item_172</v>
      </c>
      <c r="AL466" s="8">
        <f ca="1"/>
        <v>11.17</v>
      </c>
      <c r="AN466" s="18" t="str">
        <f ca="1"/>
        <v>Item_213</v>
      </c>
    </row>
    <row r="467" spans="3:40" x14ac:dyDescent="0.3">
      <c r="C467" s="18" t="s">
        <v>574</v>
      </c>
      <c r="D467">
        <v>-1.58</v>
      </c>
      <c r="E467">
        <v>2.04</v>
      </c>
      <c r="F467">
        <v>6.68</v>
      </c>
      <c r="G467">
        <v>5.48</v>
      </c>
      <c r="H467">
        <v>7.18</v>
      </c>
      <c r="I467">
        <v>9.68</v>
      </c>
      <c r="J467" s="8">
        <v>-2.35</v>
      </c>
      <c r="M467" s="18">
        <f ca="1"/>
        <v>68.05</v>
      </c>
      <c r="T467" s="18">
        <f ca="1"/>
        <v>65.989999999999995</v>
      </c>
      <c r="V467" s="18">
        <f ca="1"/>
        <v>65.989999999999995</v>
      </c>
      <c r="Y467" s="18">
        <f ca="1"/>
        <v>65.989999999999995</v>
      </c>
      <c r="AA467" s="18">
        <f ca="1"/>
        <v>66.180000000000007</v>
      </c>
      <c r="AC467" s="18">
        <f ca="1"/>
        <v>68.63</v>
      </c>
      <c r="AE467" s="7" t="str">
        <f ca="1"/>
        <v>Item_454</v>
      </c>
      <c r="AF467" s="8">
        <f ca="1"/>
        <v>65.989999999999995</v>
      </c>
      <c r="AH467" s="18" t="str">
        <f ca="1"/>
        <v>Item_454</v>
      </c>
      <c r="AK467" s="7" t="str">
        <f ca="1"/>
        <v>Item_67</v>
      </c>
      <c r="AL467" s="8">
        <f ca="1"/>
        <v>11.12</v>
      </c>
      <c r="AN467" s="18" t="str">
        <f ca="1"/>
        <v>Item_445</v>
      </c>
    </row>
    <row r="468" spans="3:40" x14ac:dyDescent="0.3">
      <c r="C468" s="18" t="s">
        <v>575</v>
      </c>
      <c r="D468">
        <v>-6.15</v>
      </c>
      <c r="E468">
        <v>2.11</v>
      </c>
      <c r="F468">
        <v>11.85</v>
      </c>
      <c r="G468">
        <v>12.14</v>
      </c>
      <c r="H468">
        <v>7.58</v>
      </c>
      <c r="I468">
        <v>5.8</v>
      </c>
      <c r="J468" s="8">
        <v>3.81</v>
      </c>
      <c r="M468" s="18">
        <f ca="1"/>
        <v>83.53</v>
      </c>
      <c r="T468" s="18">
        <f ca="1"/>
        <v>64.78</v>
      </c>
      <c r="V468" s="18">
        <f ca="1"/>
        <v>64.78</v>
      </c>
      <c r="Y468" s="18">
        <f ca="1"/>
        <v>64.78</v>
      </c>
      <c r="AA468" s="18">
        <f ca="1"/>
        <v>64.959999999999994</v>
      </c>
      <c r="AC468" s="18">
        <f ca="1"/>
        <v>71.349999999999994</v>
      </c>
      <c r="AE468" s="7" t="str">
        <f ca="1"/>
        <v>Item_455</v>
      </c>
      <c r="AF468" s="8">
        <f ca="1"/>
        <v>64.78</v>
      </c>
      <c r="AH468" s="18" t="str">
        <f ca="1"/>
        <v>Item_455</v>
      </c>
      <c r="AK468" s="7" t="str">
        <f ca="1"/>
        <v>Item_147</v>
      </c>
      <c r="AL468" s="8">
        <f ca="1"/>
        <v>11.1</v>
      </c>
      <c r="AN468" s="18" t="str">
        <f ca="1"/>
        <v>Item_35</v>
      </c>
    </row>
    <row r="469" spans="3:40" x14ac:dyDescent="0.3">
      <c r="C469" s="18" t="s">
        <v>576</v>
      </c>
      <c r="D469">
        <v>-7.15</v>
      </c>
      <c r="E469">
        <v>3.38</v>
      </c>
      <c r="F469">
        <v>7.51</v>
      </c>
      <c r="G469">
        <v>11.4</v>
      </c>
      <c r="H469">
        <v>8.1</v>
      </c>
      <c r="I469">
        <v>6.93</v>
      </c>
      <c r="J469" s="8">
        <v>10.039999999999999</v>
      </c>
      <c r="M469" s="18">
        <f ca="1"/>
        <v>82</v>
      </c>
      <c r="T469" s="18">
        <f ca="1"/>
        <v>74.709999999999994</v>
      </c>
      <c r="V469" s="18">
        <f ca="1"/>
        <v>74.709999999999994</v>
      </c>
      <c r="Y469" s="18">
        <f ca="1"/>
        <v>74.709999999999994</v>
      </c>
      <c r="AA469" s="18">
        <f ca="1"/>
        <v>69.69</v>
      </c>
      <c r="AC469" s="18">
        <f ca="1"/>
        <v>53.6</v>
      </c>
      <c r="AE469" s="7" t="str">
        <f ca="1"/>
        <v>Item_456</v>
      </c>
      <c r="AF469" s="8">
        <f ca="1"/>
        <v>74.709999999999994</v>
      </c>
      <c r="AH469" s="18" t="str">
        <f ca="1"/>
        <v>Item_456</v>
      </c>
      <c r="AK469" s="7" t="str">
        <f ca="1"/>
        <v>Item_465</v>
      </c>
      <c r="AL469" s="8">
        <f ca="1"/>
        <v>10.63</v>
      </c>
      <c r="AN469" s="18" t="str">
        <f ca="1"/>
        <v>Item_275</v>
      </c>
    </row>
    <row r="470" spans="3:40" x14ac:dyDescent="0.3">
      <c r="C470" s="18" t="s">
        <v>577</v>
      </c>
      <c r="D470">
        <v>-4.2300000000000004</v>
      </c>
      <c r="E470">
        <v>8.91</v>
      </c>
      <c r="F470">
        <v>6.28</v>
      </c>
      <c r="G470">
        <v>11.97</v>
      </c>
      <c r="H470">
        <v>4.53</v>
      </c>
      <c r="I470">
        <v>8.32</v>
      </c>
      <c r="J470" s="8">
        <v>1.8</v>
      </c>
      <c r="M470" s="18">
        <f ca="1"/>
        <v>92.09</v>
      </c>
      <c r="T470" s="18">
        <f ca="1"/>
        <v>97.11</v>
      </c>
      <c r="V470" s="18">
        <f ca="1"/>
        <v>97.11</v>
      </c>
      <c r="Y470" s="18">
        <f ca="1"/>
        <v>97.11</v>
      </c>
      <c r="AA470" s="18">
        <f ca="1"/>
        <v>97.58</v>
      </c>
      <c r="AC470" s="18">
        <f ca="1"/>
        <v>105.72</v>
      </c>
      <c r="AE470" s="7" t="str">
        <f ca="1"/>
        <v>Item_457</v>
      </c>
      <c r="AF470" s="8">
        <f ca="1"/>
        <v>97.11</v>
      </c>
      <c r="AH470" s="18" t="str">
        <f ca="1"/>
        <v>Item_457</v>
      </c>
      <c r="AK470" s="7" t="str">
        <f ca="1"/>
        <v>Item_287</v>
      </c>
      <c r="AL470" s="8">
        <f ca="1"/>
        <v>10.18</v>
      </c>
      <c r="AN470" s="18" t="str">
        <f ca="1"/>
        <v>Item_118</v>
      </c>
    </row>
    <row r="471" spans="3:40" x14ac:dyDescent="0.3">
      <c r="C471" s="18" t="s">
        <v>578</v>
      </c>
      <c r="D471">
        <v>-1.2</v>
      </c>
      <c r="E471">
        <v>5.62</v>
      </c>
      <c r="F471">
        <v>8.6999999999999993</v>
      </c>
      <c r="G471">
        <v>5.97</v>
      </c>
      <c r="H471">
        <v>7.01</v>
      </c>
      <c r="I471">
        <v>11.64</v>
      </c>
      <c r="J471" s="8">
        <v>0.8</v>
      </c>
      <c r="M471" s="18">
        <f ca="1"/>
        <v>84.02</v>
      </c>
      <c r="T471" s="18">
        <f ca="1"/>
        <v>95.91</v>
      </c>
      <c r="V471" s="18">
        <f ca="1"/>
        <v>95.91</v>
      </c>
      <c r="Y471" s="18">
        <f ca="1"/>
        <v>95.91</v>
      </c>
      <c r="AA471" s="18">
        <f ca="1"/>
        <v>90.1</v>
      </c>
      <c r="AC471" s="18">
        <f ca="1"/>
        <v>67.17</v>
      </c>
      <c r="AE471" s="7" t="str">
        <f ca="1"/>
        <v>Item_458</v>
      </c>
      <c r="AF471" s="8">
        <f ca="1"/>
        <v>95.91</v>
      </c>
      <c r="AH471" s="18" t="str">
        <f ca="1"/>
        <v>Item_458</v>
      </c>
      <c r="AK471" s="7" t="str">
        <f ca="1"/>
        <v>Item_305</v>
      </c>
      <c r="AL471" s="8">
        <f ca="1"/>
        <v>10.17</v>
      </c>
      <c r="AN471" s="18" t="str">
        <f ca="1"/>
        <v>Item_150</v>
      </c>
    </row>
    <row r="472" spans="3:40" x14ac:dyDescent="0.3">
      <c r="C472" s="18" t="s">
        <v>579</v>
      </c>
      <c r="D472">
        <v>-2.85</v>
      </c>
      <c r="E472">
        <v>0.85</v>
      </c>
      <c r="F472">
        <v>6.5</v>
      </c>
      <c r="G472">
        <v>3.48</v>
      </c>
      <c r="H472">
        <v>11.63</v>
      </c>
      <c r="I472">
        <v>10.46</v>
      </c>
      <c r="J472" s="8">
        <v>4.8499999999999996</v>
      </c>
      <c r="M472" s="18">
        <f ca="1"/>
        <v>54.09</v>
      </c>
      <c r="T472" s="18">
        <f ca="1"/>
        <v>32.020000000000003</v>
      </c>
      <c r="V472" s="18">
        <f ca="1"/>
        <v>32.020000000000003</v>
      </c>
      <c r="Y472" s="18">
        <f ca="1"/>
        <v>32.020000000000003</v>
      </c>
      <c r="AA472" s="18">
        <f ca="1"/>
        <v>31.9</v>
      </c>
      <c r="AC472" s="18">
        <f ca="1"/>
        <v>29.33</v>
      </c>
      <c r="AE472" s="7" t="str">
        <f ca="1"/>
        <v>Item_459</v>
      </c>
      <c r="AF472" s="8">
        <f ca="1"/>
        <v>32.020000000000003</v>
      </c>
      <c r="AH472" s="18" t="str">
        <f ca="1"/>
        <v>Item_459</v>
      </c>
      <c r="AK472" s="7" t="str">
        <f ca="1"/>
        <v>Item_261</v>
      </c>
      <c r="AL472" s="8">
        <f ca="1"/>
        <v>10.11</v>
      </c>
      <c r="AN472" s="18" t="str">
        <f ca="1"/>
        <v>Item_105</v>
      </c>
    </row>
    <row r="473" spans="3:40" x14ac:dyDescent="0.3">
      <c r="C473" s="18" t="s">
        <v>580</v>
      </c>
      <c r="D473">
        <v>-4.7699999999999996</v>
      </c>
      <c r="E473">
        <v>3.09</v>
      </c>
      <c r="F473">
        <v>5.05</v>
      </c>
      <c r="G473">
        <v>11.41</v>
      </c>
      <c r="H473">
        <v>5.76</v>
      </c>
      <c r="I473">
        <v>4.3899999999999997</v>
      </c>
      <c r="J473" s="8">
        <v>7.48</v>
      </c>
      <c r="M473" s="18">
        <f ca="1"/>
        <v>45.13</v>
      </c>
      <c r="T473" s="18">
        <f ca="1"/>
        <v>44.46</v>
      </c>
      <c r="V473" s="18">
        <f ca="1"/>
        <v>44.46</v>
      </c>
      <c r="Y473" s="18">
        <f ca="1"/>
        <v>44.46</v>
      </c>
      <c r="AA473" s="18">
        <f ca="1"/>
        <v>44.45</v>
      </c>
      <c r="AC473" s="18">
        <f ca="1"/>
        <v>56.2</v>
      </c>
      <c r="AE473" s="7" t="str">
        <f ca="1"/>
        <v>Item_460</v>
      </c>
      <c r="AF473" s="8">
        <f ca="1"/>
        <v>44.46</v>
      </c>
      <c r="AH473" s="18" t="str">
        <f ca="1"/>
        <v>Item_460</v>
      </c>
      <c r="AK473" s="7" t="str">
        <f ca="1"/>
        <v>Item_390</v>
      </c>
      <c r="AL473" s="8">
        <f ca="1"/>
        <v>9.86</v>
      </c>
      <c r="AN473" s="18" t="str">
        <f ca="1"/>
        <v>Item_247</v>
      </c>
    </row>
    <row r="474" spans="3:40" x14ac:dyDescent="0.3">
      <c r="C474" s="18" t="s">
        <v>581</v>
      </c>
      <c r="D474">
        <v>-2.99</v>
      </c>
      <c r="E474">
        <v>5.5</v>
      </c>
      <c r="F474">
        <v>-2.5099999999999998</v>
      </c>
      <c r="G474">
        <v>5.46</v>
      </c>
      <c r="H474">
        <v>5.9</v>
      </c>
      <c r="I474">
        <v>8.69</v>
      </c>
      <c r="J474" s="8">
        <v>2.2999999999999998</v>
      </c>
      <c r="M474" s="18">
        <f ca="1"/>
        <v>85.42</v>
      </c>
      <c r="T474" s="18">
        <f ca="1"/>
        <v>96</v>
      </c>
      <c r="V474" s="18">
        <f ca="1"/>
        <v>96</v>
      </c>
      <c r="Y474" s="18">
        <f ca="1"/>
        <v>96</v>
      </c>
      <c r="AA474" s="18">
        <f ca="1"/>
        <v>89.76</v>
      </c>
      <c r="AC474" s="18">
        <f ca="1"/>
        <v>80.260000000000005</v>
      </c>
      <c r="AE474" s="7" t="str">
        <f ca="1"/>
        <v>Item_461</v>
      </c>
      <c r="AF474" s="8">
        <f ca="1"/>
        <v>96</v>
      </c>
      <c r="AH474" s="18" t="str">
        <f ca="1"/>
        <v>Item_461</v>
      </c>
      <c r="AK474" s="7" t="str">
        <f ca="1"/>
        <v>Item_397</v>
      </c>
      <c r="AL474" s="8">
        <f ca="1"/>
        <v>9.1</v>
      </c>
      <c r="AN474" s="18" t="str">
        <f ca="1"/>
        <v>Item_11</v>
      </c>
    </row>
    <row r="475" spans="3:40" x14ac:dyDescent="0.3">
      <c r="C475" s="18" t="s">
        <v>582</v>
      </c>
      <c r="D475">
        <v>1.64</v>
      </c>
      <c r="E475">
        <v>4.7300000000000004</v>
      </c>
      <c r="F475">
        <v>7.56</v>
      </c>
      <c r="G475">
        <v>-0.16</v>
      </c>
      <c r="H475">
        <v>5.37</v>
      </c>
      <c r="I475">
        <v>17.12</v>
      </c>
      <c r="J475" s="8">
        <v>-2.42</v>
      </c>
      <c r="M475" s="18">
        <f ca="1"/>
        <v>78.41</v>
      </c>
      <c r="T475" s="18">
        <f ca="1"/>
        <v>92.01</v>
      </c>
      <c r="V475" s="18">
        <f ca="1"/>
        <v>92.01</v>
      </c>
      <c r="Y475" s="18">
        <f ca="1"/>
        <v>92.01</v>
      </c>
      <c r="AA475" s="18">
        <f ca="1"/>
        <v>92.43</v>
      </c>
      <c r="AC475" s="18">
        <f ca="1"/>
        <v>99.39</v>
      </c>
      <c r="AE475" s="7" t="str">
        <f ca="1"/>
        <v>Item_462</v>
      </c>
      <c r="AF475" s="8">
        <f ca="1"/>
        <v>92.01</v>
      </c>
      <c r="AH475" s="18" t="str">
        <f ca="1"/>
        <v>Item_462</v>
      </c>
      <c r="AK475" s="7" t="str">
        <f ca="1"/>
        <v>Item_449</v>
      </c>
      <c r="AL475" s="8">
        <f ca="1"/>
        <v>8.76</v>
      </c>
      <c r="AN475" s="18" t="str">
        <f ca="1"/>
        <v>Item_72</v>
      </c>
    </row>
    <row r="476" spans="3:40" x14ac:dyDescent="0.3">
      <c r="C476" s="18" t="s">
        <v>583</v>
      </c>
      <c r="D476">
        <v>-1.25</v>
      </c>
      <c r="E476">
        <v>5.9</v>
      </c>
      <c r="F476">
        <v>10.19</v>
      </c>
      <c r="G476">
        <v>1.43</v>
      </c>
      <c r="H476">
        <v>7.94</v>
      </c>
      <c r="I476">
        <v>7.3</v>
      </c>
      <c r="J476" s="8">
        <v>0.3</v>
      </c>
      <c r="M476" s="18">
        <f ca="1"/>
        <v>104.22</v>
      </c>
      <c r="T476" s="18">
        <f ca="1"/>
        <v>107.15</v>
      </c>
      <c r="V476" s="18">
        <f ca="1"/>
        <v>107.15</v>
      </c>
      <c r="Y476" s="18">
        <f ca="1"/>
        <v>107.15</v>
      </c>
      <c r="AA476" s="18">
        <f ca="1"/>
        <v>107.71</v>
      </c>
      <c r="AC476" s="18">
        <f ca="1"/>
        <v>97.79</v>
      </c>
      <c r="AE476" s="7" t="str">
        <f ca="1"/>
        <v>Item_463</v>
      </c>
      <c r="AF476" s="8">
        <f ca="1"/>
        <v>107.15</v>
      </c>
      <c r="AH476" s="18" t="str">
        <f ca="1"/>
        <v>Item_463</v>
      </c>
      <c r="AK476" s="7" t="str">
        <f ca="1"/>
        <v>Item_169</v>
      </c>
      <c r="AL476" s="8">
        <f ca="1"/>
        <v>8.64</v>
      </c>
      <c r="AN476" s="18" t="str">
        <f ca="1"/>
        <v>Item_94</v>
      </c>
    </row>
    <row r="477" spans="3:40" x14ac:dyDescent="0.3">
      <c r="C477" s="18" t="s">
        <v>584</v>
      </c>
      <c r="D477">
        <v>3.69</v>
      </c>
      <c r="E477">
        <v>2.8</v>
      </c>
      <c r="F477">
        <v>13.26</v>
      </c>
      <c r="G477">
        <v>12.84</v>
      </c>
      <c r="H477">
        <v>6.03</v>
      </c>
      <c r="I477">
        <v>14.02</v>
      </c>
      <c r="J477" s="8">
        <v>-3.45</v>
      </c>
      <c r="M477" s="18">
        <f ca="1"/>
        <v>30.85</v>
      </c>
      <c r="T477" s="18">
        <f ca="1"/>
        <v>28.56</v>
      </c>
      <c r="V477" s="18">
        <f ca="1"/>
        <v>28.56</v>
      </c>
      <c r="Y477" s="18">
        <f ca="1"/>
        <v>28.56</v>
      </c>
      <c r="AA477" s="18">
        <f ca="1"/>
        <v>28.4</v>
      </c>
      <c r="AC477" s="18">
        <f ca="1"/>
        <v>20.53</v>
      </c>
      <c r="AE477" s="7" t="str">
        <f ca="1"/>
        <v>Item_464</v>
      </c>
      <c r="AF477" s="8">
        <f ca="1"/>
        <v>28.56</v>
      </c>
      <c r="AH477" s="18" t="str">
        <f ca="1"/>
        <v>Item_464</v>
      </c>
      <c r="AK477" s="7" t="str">
        <f ca="1"/>
        <v>Item_482</v>
      </c>
      <c r="AL477" s="8">
        <f ca="1"/>
        <v>8.5500000000000007</v>
      </c>
      <c r="AN477" s="18" t="str">
        <f ca="1"/>
        <v>Item_244</v>
      </c>
    </row>
    <row r="478" spans="3:40" x14ac:dyDescent="0.3">
      <c r="C478" s="18" t="s">
        <v>585</v>
      </c>
      <c r="D478">
        <v>-3.77</v>
      </c>
      <c r="E478">
        <v>1.08</v>
      </c>
      <c r="F478">
        <v>11.12</v>
      </c>
      <c r="G478">
        <v>-1.84</v>
      </c>
      <c r="H478">
        <v>3.7</v>
      </c>
      <c r="I478">
        <v>8.58</v>
      </c>
      <c r="J478" s="8">
        <v>1.73</v>
      </c>
      <c r="M478" s="18">
        <f ca="1"/>
        <v>16.75</v>
      </c>
      <c r="T478" s="18">
        <f ca="1"/>
        <v>10.63</v>
      </c>
      <c r="V478" s="18">
        <f ca="1"/>
        <v>10.63</v>
      </c>
      <c r="Y478" s="18">
        <f ca="1"/>
        <v>10.63</v>
      </c>
      <c r="AA478" s="18">
        <f ca="1"/>
        <v>10.31</v>
      </c>
      <c r="AC478" s="18">
        <f ca="1"/>
        <v>5.61</v>
      </c>
      <c r="AE478" s="7" t="str">
        <f ca="1"/>
        <v>Item_465</v>
      </c>
      <c r="AF478" s="8">
        <f ca="1"/>
        <v>10.63</v>
      </c>
      <c r="AH478" s="18" t="str">
        <f ca="1"/>
        <v>Item_465</v>
      </c>
      <c r="AK478" s="7" t="str">
        <f ca="1"/>
        <v>Item_132</v>
      </c>
      <c r="AL478" s="8">
        <f ca="1"/>
        <v>8.1</v>
      </c>
      <c r="AN478" s="18" t="str">
        <f ca="1"/>
        <v>Item_366</v>
      </c>
    </row>
    <row r="479" spans="3:40" x14ac:dyDescent="0.3">
      <c r="C479" s="18" t="s">
        <v>586</v>
      </c>
      <c r="D479">
        <v>-7.26</v>
      </c>
      <c r="E479">
        <v>0.21</v>
      </c>
      <c r="F479">
        <v>3.44</v>
      </c>
      <c r="G479">
        <v>-4.58</v>
      </c>
      <c r="H479">
        <v>7.04</v>
      </c>
      <c r="I479">
        <v>5.0599999999999996</v>
      </c>
      <c r="J479" s="8">
        <v>8.66</v>
      </c>
      <c r="M479" s="18">
        <f ca="1"/>
        <v>63.3</v>
      </c>
      <c r="T479" s="18">
        <f ca="1"/>
        <v>42.82</v>
      </c>
      <c r="V479" s="18">
        <f ca="1"/>
        <v>42.82</v>
      </c>
      <c r="Y479" s="18">
        <f ca="1"/>
        <v>42.82</v>
      </c>
      <c r="AA479" s="18">
        <f ca="1"/>
        <v>42.79</v>
      </c>
      <c r="AC479" s="18">
        <f ca="1"/>
        <v>41.94</v>
      </c>
      <c r="AE479" s="7" t="str">
        <f ca="1"/>
        <v>Item_466</v>
      </c>
      <c r="AF479" s="8">
        <f ca="1"/>
        <v>42.82</v>
      </c>
      <c r="AH479" s="18" t="str">
        <f ca="1"/>
        <v>Item_466</v>
      </c>
      <c r="AK479" s="7" t="str">
        <f ca="1"/>
        <v>Item_122</v>
      </c>
      <c r="AL479" s="8">
        <f ca="1"/>
        <v>7.83</v>
      </c>
      <c r="AN479" s="18" t="str">
        <f ca="1"/>
        <v>Item_462</v>
      </c>
    </row>
    <row r="480" spans="3:40" x14ac:dyDescent="0.3">
      <c r="C480" s="18" t="s">
        <v>587</v>
      </c>
      <c r="D480">
        <v>-1.89</v>
      </c>
      <c r="E480">
        <v>1.1499999999999999</v>
      </c>
      <c r="F480">
        <v>7.26</v>
      </c>
      <c r="G480">
        <v>5.27</v>
      </c>
      <c r="H480">
        <v>6.75</v>
      </c>
      <c r="I480">
        <v>6.66</v>
      </c>
      <c r="J480" s="8">
        <v>8.16</v>
      </c>
      <c r="M480" s="18">
        <f ca="1"/>
        <v>50.84</v>
      </c>
      <c r="T480" s="18">
        <f ca="1"/>
        <v>59.05</v>
      </c>
      <c r="V480" s="18">
        <f ca="1"/>
        <v>59.05</v>
      </c>
      <c r="Y480" s="18">
        <f ca="1"/>
        <v>59.05</v>
      </c>
      <c r="AA480" s="18">
        <f ca="1"/>
        <v>59.17</v>
      </c>
      <c r="AC480" s="18">
        <f ca="1"/>
        <v>62.13</v>
      </c>
      <c r="AE480" s="7" t="str">
        <f ca="1"/>
        <v>Item_467</v>
      </c>
      <c r="AF480" s="8">
        <f ca="1"/>
        <v>59.05</v>
      </c>
      <c r="AH480" s="18" t="str">
        <f ca="1"/>
        <v>Item_467</v>
      </c>
      <c r="AK480" s="7" t="str">
        <f ca="1"/>
        <v>Item_354</v>
      </c>
      <c r="AL480" s="8">
        <f ca="1"/>
        <v>6.45</v>
      </c>
      <c r="AN480" s="18" t="str">
        <f ca="1"/>
        <v>Item_245</v>
      </c>
    </row>
    <row r="481" spans="3:40" x14ac:dyDescent="0.3">
      <c r="C481" s="18" t="s">
        <v>588</v>
      </c>
      <c r="D481">
        <v>-2.23</v>
      </c>
      <c r="E481">
        <v>1.27</v>
      </c>
      <c r="F481">
        <v>8.07</v>
      </c>
      <c r="G481">
        <v>9.51</v>
      </c>
      <c r="H481">
        <v>7.42</v>
      </c>
      <c r="I481">
        <v>6.48</v>
      </c>
      <c r="J481" s="8">
        <v>-0.35</v>
      </c>
      <c r="M481" s="18">
        <f ca="1"/>
        <v>28.11</v>
      </c>
      <c r="T481" s="18">
        <f ca="1"/>
        <v>37.340000000000003</v>
      </c>
      <c r="V481" s="18">
        <f ca="1"/>
        <v>37.340000000000003</v>
      </c>
      <c r="Y481" s="18">
        <f ca="1"/>
        <v>37.340000000000003</v>
      </c>
      <c r="AA481" s="18">
        <f ca="1"/>
        <v>37.270000000000003</v>
      </c>
      <c r="AC481" s="18">
        <f ca="1"/>
        <v>32.46</v>
      </c>
      <c r="AE481" s="7" t="str">
        <f ca="1"/>
        <v>Item_468</v>
      </c>
      <c r="AF481" s="8">
        <f ca="1"/>
        <v>37.340000000000003</v>
      </c>
      <c r="AH481" s="18" t="str">
        <f ca="1"/>
        <v>Item_468</v>
      </c>
      <c r="AK481" s="7" t="str">
        <f ca="1"/>
        <v>Item_404</v>
      </c>
      <c r="AL481" s="8">
        <f ca="1"/>
        <v>4.99</v>
      </c>
      <c r="AN481" s="18" t="str">
        <f ca="1"/>
        <v>Item_479</v>
      </c>
    </row>
    <row r="482" spans="3:40" x14ac:dyDescent="0.3">
      <c r="C482" s="18" t="s">
        <v>589</v>
      </c>
      <c r="D482">
        <v>-4.5999999999999996</v>
      </c>
      <c r="E482">
        <v>1.84</v>
      </c>
      <c r="F482">
        <v>8.2100000000000009</v>
      </c>
      <c r="G482">
        <v>-2.84</v>
      </c>
      <c r="H482">
        <v>5.76</v>
      </c>
      <c r="I482">
        <v>7.22</v>
      </c>
      <c r="J482" s="8">
        <v>1.28</v>
      </c>
      <c r="M482" s="18">
        <f ca="1"/>
        <v>66.709999999999994</v>
      </c>
      <c r="T482" s="18">
        <f ca="1"/>
        <v>64.67</v>
      </c>
      <c r="V482" s="18">
        <f ca="1"/>
        <v>64.67</v>
      </c>
      <c r="Y482" s="18">
        <f ca="1"/>
        <v>64.67</v>
      </c>
      <c r="AA482" s="18">
        <f ca="1"/>
        <v>64.84</v>
      </c>
      <c r="AC482" s="18">
        <f ca="1"/>
        <v>69.900000000000006</v>
      </c>
      <c r="AE482" s="7" t="str">
        <f ca="1"/>
        <v>Item_469</v>
      </c>
      <c r="AF482" s="8">
        <f ca="1"/>
        <v>64.67</v>
      </c>
      <c r="AH482" s="18" t="str">
        <f ca="1"/>
        <v>Item_469</v>
      </c>
      <c r="AK482" s="7" t="str">
        <f ca="1"/>
        <v>Item_294</v>
      </c>
      <c r="AL482" s="8">
        <f ca="1"/>
        <v>4.83</v>
      </c>
      <c r="AN482" s="18" t="str">
        <f ca="1"/>
        <v>Item_370</v>
      </c>
    </row>
    <row r="483" spans="3:40" x14ac:dyDescent="0.3">
      <c r="C483" s="18" t="s">
        <v>590</v>
      </c>
      <c r="D483">
        <v>-2.7</v>
      </c>
      <c r="E483">
        <v>2.12</v>
      </c>
      <c r="F483">
        <v>9.08</v>
      </c>
      <c r="G483">
        <v>4.28</v>
      </c>
      <c r="H483">
        <v>6.83</v>
      </c>
      <c r="I483">
        <v>9.44</v>
      </c>
      <c r="J483" s="8">
        <v>3.42</v>
      </c>
      <c r="M483" s="18">
        <f ca="1"/>
        <v>62.91</v>
      </c>
      <c r="T483" s="18">
        <f ca="1"/>
        <v>79.53</v>
      </c>
      <c r="V483" s="18">
        <f ca="1"/>
        <v>79.53</v>
      </c>
      <c r="Y483" s="18">
        <f ca="1"/>
        <v>79.53</v>
      </c>
      <c r="AA483" s="18">
        <f ca="1"/>
        <v>79.84</v>
      </c>
      <c r="AC483" s="18">
        <f ca="1"/>
        <v>84.29</v>
      </c>
      <c r="AE483" s="7" t="str">
        <f ca="1"/>
        <v>Item_470</v>
      </c>
      <c r="AF483" s="8">
        <f ca="1"/>
        <v>79.53</v>
      </c>
      <c r="AH483" s="18" t="str">
        <f ca="1"/>
        <v>Item_470</v>
      </c>
      <c r="AK483" s="7" t="str">
        <f ca="1"/>
        <v>Item_214</v>
      </c>
      <c r="AL483" s="8">
        <f ca="1"/>
        <v>4.41</v>
      </c>
      <c r="AN483" s="18" t="str">
        <f ca="1"/>
        <v>Item_448</v>
      </c>
    </row>
    <row r="484" spans="3:40" x14ac:dyDescent="0.3">
      <c r="C484" s="18" t="s">
        <v>591</v>
      </c>
      <c r="D484">
        <v>-3.73</v>
      </c>
      <c r="E484">
        <v>4.4400000000000004</v>
      </c>
      <c r="F484">
        <v>9</v>
      </c>
      <c r="G484">
        <v>4.2</v>
      </c>
      <c r="H484">
        <v>8.36</v>
      </c>
      <c r="I484">
        <v>6.14</v>
      </c>
      <c r="J484" s="8">
        <v>0.19</v>
      </c>
      <c r="M484" s="18">
        <f ca="1"/>
        <v>70.63</v>
      </c>
      <c r="T484" s="18">
        <f ca="1"/>
        <v>83.28</v>
      </c>
      <c r="V484" s="18">
        <f ca="1"/>
        <v>83.28</v>
      </c>
      <c r="Y484" s="18">
        <f ca="1"/>
        <v>83.28</v>
      </c>
      <c r="AA484" s="18">
        <f ca="1"/>
        <v>83.62</v>
      </c>
      <c r="AC484" s="18">
        <f ca="1"/>
        <v>73.23</v>
      </c>
      <c r="AE484" s="7" t="str">
        <f ca="1"/>
        <v>Item_471</v>
      </c>
      <c r="AF484" s="8">
        <f ca="1"/>
        <v>83.28</v>
      </c>
      <c r="AH484" s="18" t="str">
        <f ca="1"/>
        <v>Item_471</v>
      </c>
      <c r="AK484" s="7" t="str">
        <f ca="1"/>
        <v>Item_236</v>
      </c>
      <c r="AL484" s="8">
        <f ca="1"/>
        <v>4.08</v>
      </c>
      <c r="AN484" s="18" t="str">
        <f ca="1"/>
        <v>Item_478</v>
      </c>
    </row>
    <row r="485" spans="3:40" x14ac:dyDescent="0.3">
      <c r="C485" s="18" t="s">
        <v>592</v>
      </c>
      <c r="D485">
        <v>-8.3699999999999992</v>
      </c>
      <c r="E485">
        <v>3.55</v>
      </c>
      <c r="F485">
        <v>15.27</v>
      </c>
      <c r="G485">
        <v>11.16</v>
      </c>
      <c r="H485">
        <v>4.76</v>
      </c>
      <c r="I485">
        <v>12.89</v>
      </c>
      <c r="J485" s="8">
        <v>-2.44</v>
      </c>
      <c r="M485" s="18">
        <f ca="1"/>
        <v>3.55</v>
      </c>
      <c r="T485" s="18">
        <f ca="1"/>
        <v>23.74</v>
      </c>
      <c r="V485" s="18">
        <f ca="1"/>
        <v>23.74</v>
      </c>
      <c r="Y485" s="18">
        <f ca="1"/>
        <v>23.74</v>
      </c>
      <c r="AA485" s="18">
        <f ca="1"/>
        <v>24.13</v>
      </c>
      <c r="AC485" s="18">
        <f ca="1"/>
        <v>24.65</v>
      </c>
      <c r="AE485" s="7" t="str">
        <f ca="1"/>
        <v>Item_472</v>
      </c>
      <c r="AF485" s="8">
        <f ca="1"/>
        <v>23.74</v>
      </c>
      <c r="AH485" s="18" t="str">
        <f ca="1"/>
        <v>Item_472</v>
      </c>
      <c r="AK485" s="7" t="str">
        <f ca="1"/>
        <v>Item_375</v>
      </c>
      <c r="AL485" s="8">
        <f ca="1"/>
        <v>3.39</v>
      </c>
      <c r="AN485" s="18" t="str">
        <f ca="1"/>
        <v>Item_25</v>
      </c>
    </row>
    <row r="486" spans="3:40" x14ac:dyDescent="0.3">
      <c r="C486" s="18" t="s">
        <v>593</v>
      </c>
      <c r="D486">
        <v>-6.53</v>
      </c>
      <c r="E486">
        <v>1.6</v>
      </c>
      <c r="F486">
        <v>4.7699999999999996</v>
      </c>
      <c r="G486">
        <v>-13.9</v>
      </c>
      <c r="H486">
        <v>5.93</v>
      </c>
      <c r="I486">
        <v>8.73</v>
      </c>
      <c r="J486" s="8">
        <v>1.58</v>
      </c>
      <c r="M486" s="18">
        <f ca="1"/>
        <v>-11.05</v>
      </c>
      <c r="T486" s="18">
        <f ca="1"/>
        <v>-4.4400000000000004</v>
      </c>
      <c r="V486" s="18">
        <f ca="1"/>
        <v>-4.4400000000000004</v>
      </c>
      <c r="Y486" s="18">
        <f ca="1"/>
        <v>-4.4400000000000004</v>
      </c>
      <c r="AA486" s="18">
        <f ca="1"/>
        <v>-1.95</v>
      </c>
      <c r="AC486" s="18">
        <f ca="1"/>
        <v>-5.58</v>
      </c>
      <c r="AE486" s="7" t="str">
        <f ca="1"/>
        <v>Item_473</v>
      </c>
      <c r="AF486" s="8">
        <f ca="1"/>
        <v>-4.4400000000000004</v>
      </c>
      <c r="AH486" s="18" t="str">
        <f ca="1"/>
        <v>Item_473</v>
      </c>
      <c r="AK486" s="7" t="str">
        <f ca="1"/>
        <v>Item_61</v>
      </c>
      <c r="AL486" s="8">
        <f ca="1"/>
        <v>2.36</v>
      </c>
      <c r="AN486" s="18" t="str">
        <f ca="1"/>
        <v>Item_64</v>
      </c>
    </row>
    <row r="487" spans="3:40" x14ac:dyDescent="0.3">
      <c r="C487" s="18" t="s">
        <v>594</v>
      </c>
      <c r="D487">
        <v>-6.96</v>
      </c>
      <c r="E487">
        <v>0.63</v>
      </c>
      <c r="F487">
        <v>2.94</v>
      </c>
      <c r="G487">
        <v>-17.13</v>
      </c>
      <c r="H487">
        <v>3.32</v>
      </c>
      <c r="I487">
        <v>11.24</v>
      </c>
      <c r="J487" s="8">
        <v>3.58</v>
      </c>
      <c r="M487" s="18">
        <f ca="1"/>
        <v>59.22</v>
      </c>
      <c r="T487" s="18">
        <f ca="1"/>
        <v>67.849999999999994</v>
      </c>
      <c r="V487" s="18">
        <f ca="1"/>
        <v>67.849999999999994</v>
      </c>
      <c r="Y487" s="18">
        <f ca="1"/>
        <v>67.849999999999994</v>
      </c>
      <c r="AA487" s="18">
        <f ca="1"/>
        <v>68.05</v>
      </c>
      <c r="AC487" s="18">
        <f ca="1"/>
        <v>74.3</v>
      </c>
      <c r="AE487" s="7" t="str">
        <f ca="1"/>
        <v>Item_474</v>
      </c>
      <c r="AF487" s="8">
        <f ca="1"/>
        <v>67.849999999999994</v>
      </c>
      <c r="AH487" s="18" t="str">
        <f ca="1"/>
        <v>Item_474</v>
      </c>
      <c r="AK487" s="7" t="str">
        <f ca="1"/>
        <v>Item_284</v>
      </c>
      <c r="AL487" s="8">
        <f ca="1"/>
        <v>1.1299999999999999</v>
      </c>
      <c r="AN487" s="18" t="str">
        <f ca="1"/>
        <v>Item_376</v>
      </c>
    </row>
    <row r="488" spans="3:40" x14ac:dyDescent="0.3">
      <c r="C488" s="18" t="s">
        <v>595</v>
      </c>
      <c r="D488">
        <v>-1.2</v>
      </c>
      <c r="E488">
        <v>4.42</v>
      </c>
      <c r="F488">
        <v>7.82</v>
      </c>
      <c r="G488">
        <v>4.5599999999999996</v>
      </c>
      <c r="H488">
        <v>7.07</v>
      </c>
      <c r="I488">
        <v>5.9</v>
      </c>
      <c r="J488" s="8">
        <v>0.03</v>
      </c>
      <c r="M488" s="18">
        <f ca="1"/>
        <v>101.83</v>
      </c>
      <c r="T488" s="18">
        <f ca="1"/>
        <v>72.849999999999994</v>
      </c>
      <c r="V488" s="18">
        <f ca="1"/>
        <v>72.849999999999994</v>
      </c>
      <c r="Y488" s="18">
        <f ca="1"/>
        <v>72.849999999999994</v>
      </c>
      <c r="AA488" s="18">
        <f ca="1"/>
        <v>73.099999999999994</v>
      </c>
      <c r="AC488" s="18">
        <f ca="1"/>
        <v>73.849999999999994</v>
      </c>
      <c r="AE488" s="7" t="str">
        <f ca="1"/>
        <v>Item_475</v>
      </c>
      <c r="AF488" s="8">
        <f ca="1"/>
        <v>72.849999999999994</v>
      </c>
      <c r="AH488" s="18" t="str">
        <f ca="1"/>
        <v>Item_475</v>
      </c>
      <c r="AK488" s="7" t="str">
        <f ca="1"/>
        <v>Item_50</v>
      </c>
      <c r="AL488" s="8">
        <f ca="1"/>
        <v>1.04</v>
      </c>
      <c r="AN488" s="18" t="str">
        <f ca="1"/>
        <v>Item_458</v>
      </c>
    </row>
    <row r="489" spans="3:40" x14ac:dyDescent="0.3">
      <c r="C489" s="18" t="s">
        <v>596</v>
      </c>
      <c r="D489">
        <v>3.79</v>
      </c>
      <c r="E489">
        <v>3.53</v>
      </c>
      <c r="F489">
        <v>11.75</v>
      </c>
      <c r="G489">
        <v>6.17</v>
      </c>
      <c r="H489">
        <v>4.74</v>
      </c>
      <c r="I489">
        <v>10.65</v>
      </c>
      <c r="J489" s="8">
        <v>6.01</v>
      </c>
      <c r="M489" s="18">
        <f ca="1"/>
        <v>48.88</v>
      </c>
      <c r="T489" s="18">
        <f ca="1"/>
        <v>72.02</v>
      </c>
      <c r="V489" s="18">
        <f ca="1"/>
        <v>72.02</v>
      </c>
      <c r="Y489" s="18">
        <f ca="1"/>
        <v>72.02</v>
      </c>
      <c r="AA489" s="18">
        <f ca="1"/>
        <v>72.260000000000005</v>
      </c>
      <c r="AC489" s="18">
        <f ca="1"/>
        <v>79.38</v>
      </c>
      <c r="AE489" s="7" t="str">
        <f ca="1"/>
        <v>Item_476</v>
      </c>
      <c r="AF489" s="8">
        <f ca="1"/>
        <v>72.02</v>
      </c>
      <c r="AH489" s="18" t="str">
        <f ca="1"/>
        <v>Item_476</v>
      </c>
      <c r="AK489" s="7" t="str">
        <f ca="1"/>
        <v>Item_111</v>
      </c>
      <c r="AL489" s="8">
        <f ca="1"/>
        <v>0.76</v>
      </c>
      <c r="AN489" s="18" t="str">
        <f ca="1"/>
        <v>Item_461</v>
      </c>
    </row>
    <row r="490" spans="3:40" x14ac:dyDescent="0.3">
      <c r="C490" s="18" t="s">
        <v>597</v>
      </c>
      <c r="D490">
        <v>-1.34</v>
      </c>
      <c r="E490">
        <v>3.22</v>
      </c>
      <c r="F490">
        <v>10.98</v>
      </c>
      <c r="G490">
        <v>-3</v>
      </c>
      <c r="H490">
        <v>6.46</v>
      </c>
      <c r="I490">
        <v>9.15</v>
      </c>
      <c r="J490" s="8">
        <v>-3.28</v>
      </c>
      <c r="M490" s="18">
        <f ca="1"/>
        <v>94.7</v>
      </c>
      <c r="T490" s="18">
        <f ca="1"/>
        <v>64.64</v>
      </c>
      <c r="V490" s="18">
        <f ca="1"/>
        <v>64.64</v>
      </c>
      <c r="Y490" s="18">
        <f ca="1"/>
        <v>64.64</v>
      </c>
      <c r="AA490" s="18">
        <f ca="1"/>
        <v>64.81</v>
      </c>
      <c r="AC490" s="18">
        <f ca="1"/>
        <v>64.7</v>
      </c>
      <c r="AE490" s="7" t="str">
        <f ca="1"/>
        <v>Item_477</v>
      </c>
      <c r="AF490" s="8">
        <f ca="1"/>
        <v>64.64</v>
      </c>
      <c r="AH490" s="18" t="str">
        <f ca="1"/>
        <v>Item_477</v>
      </c>
      <c r="AK490" s="7" t="str">
        <f ca="1"/>
        <v>Item_99</v>
      </c>
      <c r="AL490" s="8">
        <f ca="1"/>
        <v>-1.1200000000000001</v>
      </c>
      <c r="AN490" s="18" t="str">
        <f ca="1"/>
        <v>Item_388</v>
      </c>
    </row>
    <row r="491" spans="3:40" x14ac:dyDescent="0.3">
      <c r="C491" s="18" t="s">
        <v>598</v>
      </c>
      <c r="D491">
        <v>-0.12</v>
      </c>
      <c r="E491">
        <v>4.3499999999999996</v>
      </c>
      <c r="F491">
        <v>13.71</v>
      </c>
      <c r="G491">
        <v>-0.56000000000000005</v>
      </c>
      <c r="H491">
        <v>5.18</v>
      </c>
      <c r="I491">
        <v>8.17</v>
      </c>
      <c r="J491" s="8">
        <v>9.9</v>
      </c>
      <c r="M491" s="18">
        <f ca="1"/>
        <v>93.41</v>
      </c>
      <c r="T491" s="18">
        <f ca="1"/>
        <v>94.34</v>
      </c>
      <c r="V491" s="18">
        <f ca="1"/>
        <v>94.34</v>
      </c>
      <c r="Y491" s="18">
        <f ca="1"/>
        <v>94.34</v>
      </c>
      <c r="AA491" s="18">
        <f ca="1"/>
        <v>94.78</v>
      </c>
      <c r="AC491" s="18">
        <f ca="1"/>
        <v>88.42</v>
      </c>
      <c r="AE491" s="7" t="str">
        <f ca="1"/>
        <v>Item_478</v>
      </c>
      <c r="AF491" s="8">
        <f ca="1"/>
        <v>94.34</v>
      </c>
      <c r="AH491" s="18" t="str">
        <f ca="1"/>
        <v>Item_478</v>
      </c>
      <c r="AK491" s="7" t="str">
        <f ca="1"/>
        <v>Item_386</v>
      </c>
      <c r="AL491" s="8">
        <f ca="1"/>
        <v>-1.3</v>
      </c>
      <c r="AN491" s="18" t="str">
        <f ca="1"/>
        <v>Item_346</v>
      </c>
    </row>
    <row r="492" spans="3:40" x14ac:dyDescent="0.3">
      <c r="C492" s="18" t="s">
        <v>599</v>
      </c>
      <c r="D492">
        <v>1.91</v>
      </c>
      <c r="E492">
        <v>2.06</v>
      </c>
      <c r="F492">
        <v>14.01</v>
      </c>
      <c r="G492">
        <v>21.51</v>
      </c>
      <c r="H492">
        <v>7.37</v>
      </c>
      <c r="I492">
        <v>6.78</v>
      </c>
      <c r="J492" s="8">
        <v>-2.71</v>
      </c>
      <c r="M492" s="18">
        <f ca="1"/>
        <v>64.77</v>
      </c>
      <c r="T492" s="18">
        <f ca="1"/>
        <v>92.71</v>
      </c>
      <c r="V492" s="18">
        <f ca="1"/>
        <v>92.71</v>
      </c>
      <c r="Y492" s="18">
        <f ca="1"/>
        <v>92.71</v>
      </c>
      <c r="AA492" s="18">
        <f ca="1"/>
        <v>93.14</v>
      </c>
      <c r="AC492" s="18">
        <f ca="1"/>
        <v>81.599999999999994</v>
      </c>
      <c r="AE492" s="7" t="str">
        <f ca="1"/>
        <v>Item_479</v>
      </c>
      <c r="AF492" s="8">
        <f ca="1"/>
        <v>92.71</v>
      </c>
      <c r="AH492" s="18" t="str">
        <f ca="1"/>
        <v>Item_479</v>
      </c>
      <c r="AK492" s="7" t="str">
        <f ca="1"/>
        <v>Item_12</v>
      </c>
      <c r="AL492" s="8">
        <f ca="1"/>
        <v>-2.4900000000000002</v>
      </c>
      <c r="AN492" s="18" t="str">
        <f ca="1"/>
        <v>Item_83</v>
      </c>
    </row>
    <row r="493" spans="3:40" x14ac:dyDescent="0.3">
      <c r="C493" s="18" t="s">
        <v>600</v>
      </c>
      <c r="D493">
        <v>-1.71</v>
      </c>
      <c r="E493">
        <v>4.01</v>
      </c>
      <c r="F493">
        <v>16.63</v>
      </c>
      <c r="G493">
        <v>-2.1</v>
      </c>
      <c r="H493">
        <v>5.46</v>
      </c>
      <c r="I493">
        <v>11.75</v>
      </c>
      <c r="J493" s="8">
        <v>-5.9</v>
      </c>
      <c r="M493" s="18">
        <f ca="1"/>
        <v>34.44</v>
      </c>
      <c r="T493" s="18">
        <f ca="1"/>
        <v>54.6</v>
      </c>
      <c r="V493" s="18">
        <f ca="1"/>
        <v>54.6</v>
      </c>
      <c r="Y493" s="18">
        <f ca="1"/>
        <v>54.6</v>
      </c>
      <c r="AA493" s="18">
        <f ca="1"/>
        <v>54.68</v>
      </c>
      <c r="AC493" s="18">
        <f ca="1"/>
        <v>55.96</v>
      </c>
      <c r="AE493" s="7" t="str">
        <f ca="1"/>
        <v>Item_480</v>
      </c>
      <c r="AF493" s="8">
        <f ca="1"/>
        <v>54.6</v>
      </c>
      <c r="AH493" s="18" t="str">
        <f ca="1"/>
        <v>Item_480</v>
      </c>
      <c r="AK493" s="7" t="str">
        <f ca="1"/>
        <v>Item_57</v>
      </c>
      <c r="AL493" s="8">
        <f ca="1"/>
        <v>-2.61</v>
      </c>
      <c r="AN493" s="18" t="str">
        <f ca="1"/>
        <v>Item_47</v>
      </c>
    </row>
    <row r="494" spans="3:40" x14ac:dyDescent="0.3">
      <c r="C494" s="18" t="s">
        <v>601</v>
      </c>
      <c r="D494">
        <v>-5.64</v>
      </c>
      <c r="E494">
        <v>1.96</v>
      </c>
      <c r="F494">
        <v>8.18</v>
      </c>
      <c r="G494">
        <v>6.76</v>
      </c>
      <c r="H494">
        <v>7.45</v>
      </c>
      <c r="I494">
        <v>5.57</v>
      </c>
      <c r="J494" s="8">
        <v>-1.79</v>
      </c>
      <c r="M494" s="18">
        <f ca="1"/>
        <v>-10.94</v>
      </c>
      <c r="T494" s="18">
        <f ca="1"/>
        <v>15.11</v>
      </c>
      <c r="V494" s="18">
        <f ca="1"/>
        <v>15.11</v>
      </c>
      <c r="Y494" s="18">
        <f ca="1"/>
        <v>15.11</v>
      </c>
      <c r="AA494" s="18">
        <f ca="1"/>
        <v>14.84</v>
      </c>
      <c r="AC494" s="18">
        <f ca="1"/>
        <v>11.31</v>
      </c>
      <c r="AE494" s="7" t="str">
        <f ca="1"/>
        <v>Item_481</v>
      </c>
      <c r="AF494" s="8">
        <f ca="1"/>
        <v>15.11</v>
      </c>
      <c r="AH494" s="18" t="str">
        <f ca="1"/>
        <v>Item_481</v>
      </c>
      <c r="AK494" s="7" t="str">
        <f ca="1"/>
        <v>Item_168</v>
      </c>
      <c r="AL494" s="8">
        <f ca="1"/>
        <v>-4.3499999999999996</v>
      </c>
      <c r="AN494" s="18" t="str">
        <f ca="1"/>
        <v>Item_457</v>
      </c>
    </row>
    <row r="495" spans="3:40" x14ac:dyDescent="0.3">
      <c r="C495" s="18" t="s">
        <v>602</v>
      </c>
      <c r="D495">
        <v>-7.96</v>
      </c>
      <c r="E495">
        <v>2.84</v>
      </c>
      <c r="F495">
        <v>1.99</v>
      </c>
      <c r="G495">
        <v>-8.17</v>
      </c>
      <c r="H495">
        <v>4.2699999999999996</v>
      </c>
      <c r="I495">
        <v>9.09</v>
      </c>
      <c r="J495" s="8">
        <v>-2.54</v>
      </c>
      <c r="M495" s="18">
        <f ca="1"/>
        <v>15.08</v>
      </c>
      <c r="T495" s="18">
        <f ca="1"/>
        <v>8.5500000000000007</v>
      </c>
      <c r="V495" s="18">
        <f ca="1"/>
        <v>8.5500000000000007</v>
      </c>
      <c r="Y495" s="18">
        <f ca="1"/>
        <v>8.5500000000000007</v>
      </c>
      <c r="AA495" s="18">
        <f ca="1"/>
        <v>8.2200000000000006</v>
      </c>
      <c r="AC495" s="18">
        <f ca="1"/>
        <v>2.4700000000000002</v>
      </c>
      <c r="AE495" s="7" t="str">
        <f ca="1"/>
        <v>Item_482</v>
      </c>
      <c r="AF495" s="8">
        <f ca="1"/>
        <v>8.5500000000000007</v>
      </c>
      <c r="AH495" s="18" t="str">
        <f ca="1"/>
        <v>Item_482</v>
      </c>
      <c r="AK495" s="7" t="str">
        <f ca="1"/>
        <v>Item_473</v>
      </c>
      <c r="AL495" s="8">
        <f ca="1"/>
        <v>-4.4400000000000004</v>
      </c>
      <c r="AN495" s="18" t="str">
        <f ca="1"/>
        <v>Item_298</v>
      </c>
    </row>
    <row r="496" spans="3:40" x14ac:dyDescent="0.3">
      <c r="C496" s="18" t="s">
        <v>603</v>
      </c>
      <c r="D496">
        <v>-4.22</v>
      </c>
      <c r="E496">
        <v>-0.46</v>
      </c>
      <c r="F496">
        <v>5.24</v>
      </c>
      <c r="G496">
        <v>-2.31</v>
      </c>
      <c r="H496">
        <v>4.49</v>
      </c>
      <c r="I496">
        <v>8.16</v>
      </c>
      <c r="J496" s="8">
        <v>4.16</v>
      </c>
      <c r="M496" s="18">
        <f ca="1"/>
        <v>45.93</v>
      </c>
      <c r="T496" s="18">
        <f ca="1"/>
        <v>45.48</v>
      </c>
      <c r="V496" s="18">
        <f ca="1"/>
        <v>45.48</v>
      </c>
      <c r="Y496" s="18">
        <f ca="1"/>
        <v>45.48</v>
      </c>
      <c r="AA496" s="18">
        <f ca="1"/>
        <v>45.48</v>
      </c>
      <c r="AC496" s="18">
        <f ca="1"/>
        <v>59.34</v>
      </c>
      <c r="AE496" s="7" t="str">
        <f ca="1"/>
        <v>Item_483</v>
      </c>
      <c r="AF496" s="8">
        <f ca="1"/>
        <v>45.48</v>
      </c>
      <c r="AH496" s="18" t="str">
        <f ca="1"/>
        <v>Item_483</v>
      </c>
      <c r="AK496" s="7" t="str">
        <f ca="1"/>
        <v>Item_75</v>
      </c>
      <c r="AL496" s="8">
        <f ca="1"/>
        <v>-4.45</v>
      </c>
      <c r="AN496" s="18" t="str">
        <f ca="1"/>
        <v>Item_350</v>
      </c>
    </row>
    <row r="497" spans="3:40" x14ac:dyDescent="0.3">
      <c r="C497" s="18" t="s">
        <v>604</v>
      </c>
      <c r="D497">
        <v>-10.56</v>
      </c>
      <c r="E497">
        <v>4.17</v>
      </c>
      <c r="F497">
        <v>6.86</v>
      </c>
      <c r="G497">
        <v>-8.84</v>
      </c>
      <c r="H497">
        <v>6.77</v>
      </c>
      <c r="I497">
        <v>9.24</v>
      </c>
      <c r="J497" s="8">
        <v>9.19</v>
      </c>
      <c r="M497" s="18">
        <f ca="1"/>
        <v>63.89</v>
      </c>
      <c r="T497" s="18">
        <f ca="1"/>
        <v>38.51</v>
      </c>
      <c r="V497" s="18">
        <f ca="1"/>
        <v>38.51</v>
      </c>
      <c r="Y497" s="18">
        <f ca="1"/>
        <v>38.51</v>
      </c>
      <c r="AA497" s="18">
        <f ca="1"/>
        <v>37.299999999999997</v>
      </c>
      <c r="AC497" s="18">
        <f ca="1"/>
        <v>29.62</v>
      </c>
      <c r="AE497" s="7" t="str">
        <f ca="1"/>
        <v>Item_484</v>
      </c>
      <c r="AF497" s="8">
        <f ca="1"/>
        <v>38.51</v>
      </c>
      <c r="AH497" s="18" t="str">
        <f ca="1"/>
        <v>Item_484</v>
      </c>
      <c r="AK497" s="7" t="str">
        <f ca="1"/>
        <v>Item_154</v>
      </c>
      <c r="AL497" s="8">
        <f ca="1"/>
        <v>-7.76</v>
      </c>
      <c r="AN497" s="18" t="str">
        <f ca="1"/>
        <v>Item_139</v>
      </c>
    </row>
    <row r="498" spans="3:40" x14ac:dyDescent="0.3">
      <c r="C498" s="18" t="s">
        <v>605</v>
      </c>
      <c r="D498">
        <v>-3.01</v>
      </c>
      <c r="E498">
        <v>5.15</v>
      </c>
      <c r="F498">
        <v>1.91</v>
      </c>
      <c r="G498">
        <v>-7.45</v>
      </c>
      <c r="H498">
        <v>2.98</v>
      </c>
      <c r="I498">
        <v>15.59</v>
      </c>
      <c r="J498" s="8">
        <v>9.16</v>
      </c>
      <c r="M498" s="18">
        <f ca="1"/>
        <v>41.06</v>
      </c>
      <c r="T498" s="18">
        <f ca="1"/>
        <v>51.59</v>
      </c>
      <c r="V498" s="18">
        <f ca="1"/>
        <v>51.59</v>
      </c>
      <c r="Y498" s="18">
        <f ca="1"/>
        <v>51.59</v>
      </c>
      <c r="AA498" s="18">
        <f ca="1"/>
        <v>51.65</v>
      </c>
      <c r="AC498" s="18">
        <f ca="1"/>
        <v>53.02</v>
      </c>
      <c r="AE498" s="7" t="str">
        <f ca="1"/>
        <v>Item_485</v>
      </c>
      <c r="AF498" s="8">
        <f ca="1"/>
        <v>51.59</v>
      </c>
      <c r="AH498" s="18" t="str">
        <f ca="1"/>
        <v>Item_485</v>
      </c>
      <c r="AK498" s="7" t="str">
        <f ca="1"/>
        <v>Item_323</v>
      </c>
      <c r="AL498" s="8">
        <f ca="1"/>
        <v>-8.36</v>
      </c>
      <c r="AN498" s="18" t="str">
        <f ca="1"/>
        <v>Item_180</v>
      </c>
    </row>
    <row r="499" spans="3:40" x14ac:dyDescent="0.3">
      <c r="C499" s="18" t="s">
        <v>606</v>
      </c>
      <c r="D499">
        <v>-0.25</v>
      </c>
      <c r="E499">
        <v>4.1399999999999997</v>
      </c>
      <c r="F499">
        <v>3.48</v>
      </c>
      <c r="G499">
        <v>-3.69</v>
      </c>
      <c r="H499">
        <v>6.3</v>
      </c>
      <c r="I499">
        <v>8.0399999999999991</v>
      </c>
      <c r="J499" s="8">
        <v>0.17</v>
      </c>
      <c r="M499" s="18">
        <f ca="1"/>
        <v>9.64</v>
      </c>
      <c r="T499" s="18">
        <f ca="1"/>
        <v>16.809999999999999</v>
      </c>
      <c r="V499" s="18">
        <f ca="1"/>
        <v>16.809999999999999</v>
      </c>
      <c r="Y499" s="18">
        <f ca="1"/>
        <v>16.809999999999999</v>
      </c>
      <c r="AA499" s="18">
        <f ca="1"/>
        <v>16.559999999999999</v>
      </c>
      <c r="AC499" s="18">
        <f ca="1"/>
        <v>20.04</v>
      </c>
      <c r="AE499" s="7" t="str">
        <f ca="1"/>
        <v>Item_486</v>
      </c>
      <c r="AF499" s="8">
        <f ca="1"/>
        <v>16.809999999999999</v>
      </c>
      <c r="AH499" s="18" t="str">
        <f ca="1"/>
        <v>Item_486</v>
      </c>
      <c r="AK499" s="7" t="str">
        <f ca="1"/>
        <v>Item_165</v>
      </c>
      <c r="AL499" s="8">
        <f ca="1"/>
        <v>-8.81</v>
      </c>
      <c r="AN499" s="18" t="str">
        <f ca="1"/>
        <v>Item_296</v>
      </c>
    </row>
    <row r="500" spans="3:40" x14ac:dyDescent="0.3">
      <c r="C500" s="18" t="s">
        <v>607</v>
      </c>
      <c r="D500">
        <v>-7.78</v>
      </c>
      <c r="E500">
        <v>-1.0900000000000001</v>
      </c>
      <c r="F500">
        <v>4.57</v>
      </c>
      <c r="G500">
        <v>9.6999999999999993</v>
      </c>
      <c r="H500">
        <v>5.09</v>
      </c>
      <c r="I500">
        <v>8.42</v>
      </c>
      <c r="J500" s="8">
        <v>-0.47</v>
      </c>
      <c r="M500" s="18">
        <f ca="1"/>
        <v>43.36</v>
      </c>
      <c r="T500" s="18">
        <f ca="1"/>
        <v>38.200000000000003</v>
      </c>
      <c r="V500" s="18">
        <f ca="1"/>
        <v>38.200000000000003</v>
      </c>
      <c r="Y500" s="18">
        <f ca="1"/>
        <v>38.200000000000003</v>
      </c>
      <c r="AA500" s="18">
        <f ca="1"/>
        <v>38.14</v>
      </c>
      <c r="AC500" s="18">
        <f ca="1"/>
        <v>27.05</v>
      </c>
      <c r="AE500" s="7" t="str">
        <f ca="1"/>
        <v>Item_487</v>
      </c>
      <c r="AF500" s="8">
        <f ca="1"/>
        <v>38.200000000000003</v>
      </c>
      <c r="AH500" s="18" t="str">
        <f ca="1"/>
        <v>Item_487</v>
      </c>
      <c r="AK500" s="7" t="str">
        <f ca="1"/>
        <v>Item_230</v>
      </c>
      <c r="AL500" s="8">
        <f ca="1"/>
        <v>-13.38</v>
      </c>
      <c r="AN500" s="18" t="str">
        <f ca="1"/>
        <v>Item_280</v>
      </c>
    </row>
    <row r="501" spans="3:40" x14ac:dyDescent="0.3">
      <c r="C501" s="18" t="s">
        <v>608</v>
      </c>
      <c r="D501">
        <v>-6.39</v>
      </c>
      <c r="E501">
        <v>3.42</v>
      </c>
      <c r="F501">
        <v>4.49</v>
      </c>
      <c r="G501">
        <v>17.93</v>
      </c>
      <c r="H501">
        <v>4.72</v>
      </c>
      <c r="I501">
        <v>6.58</v>
      </c>
      <c r="J501" s="8">
        <v>0.61</v>
      </c>
      <c r="M501" s="18">
        <f ca="1"/>
        <v>71.78</v>
      </c>
      <c r="T501" s="18">
        <f ca="1"/>
        <v>67.84</v>
      </c>
      <c r="V501" s="18">
        <f ca="1"/>
        <v>67.84</v>
      </c>
      <c r="Y501" s="18">
        <f ca="1"/>
        <v>67.84</v>
      </c>
      <c r="AA501" s="18">
        <f ca="1"/>
        <v>63.27</v>
      </c>
      <c r="AC501" s="18">
        <f ca="1"/>
        <v>59.62</v>
      </c>
      <c r="AE501" s="7" t="str">
        <f ca="1"/>
        <v>Item_488</v>
      </c>
      <c r="AF501" s="8">
        <f ca="1"/>
        <v>67.84</v>
      </c>
      <c r="AH501" s="18" t="str">
        <f ca="1"/>
        <v>Item_488</v>
      </c>
      <c r="AK501" s="7" t="str">
        <f ca="1"/>
        <v>Item_219</v>
      </c>
      <c r="AL501" s="8">
        <f ca="1"/>
        <v>-13.6</v>
      </c>
      <c r="AN501" s="18" t="str">
        <f ca="1"/>
        <v>Item_228</v>
      </c>
    </row>
    <row r="502" spans="3:40" x14ac:dyDescent="0.3">
      <c r="C502" s="18" t="s">
        <v>609</v>
      </c>
      <c r="D502">
        <v>0.22</v>
      </c>
      <c r="E502">
        <v>6.3</v>
      </c>
      <c r="F502">
        <v>5.87</v>
      </c>
      <c r="G502">
        <v>4.42</v>
      </c>
      <c r="H502">
        <v>1.76</v>
      </c>
      <c r="I502">
        <v>16.59</v>
      </c>
      <c r="J502" s="8">
        <v>-2.46</v>
      </c>
      <c r="M502" s="18">
        <f ca="1"/>
        <v>20.96</v>
      </c>
      <c r="T502" s="18">
        <f ca="1"/>
        <v>25.27</v>
      </c>
      <c r="V502" s="18">
        <f ca="1"/>
        <v>25.27</v>
      </c>
      <c r="Y502" s="18">
        <f ca="1"/>
        <v>25.27</v>
      </c>
      <c r="AA502" s="18">
        <f ca="1"/>
        <v>25.08</v>
      </c>
      <c r="AC502" s="18">
        <f ca="1"/>
        <v>15.74</v>
      </c>
      <c r="AE502" s="7" t="str">
        <f ca="1"/>
        <v>Item_489</v>
      </c>
      <c r="AF502" s="8">
        <f ca="1"/>
        <v>25.27</v>
      </c>
      <c r="AH502" s="18" t="str">
        <f ca="1"/>
        <v>Item_489</v>
      </c>
      <c r="AK502" s="7" t="str">
        <f ca="1"/>
        <v>Item_183</v>
      </c>
      <c r="AL502" s="8">
        <f ca="1"/>
        <v>-14.37</v>
      </c>
      <c r="AN502" s="18" t="str">
        <f ca="1"/>
        <v>Item_353</v>
      </c>
    </row>
    <row r="503" spans="3:40" x14ac:dyDescent="0.3">
      <c r="C503" s="18" t="s">
        <v>610</v>
      </c>
      <c r="D503">
        <v>-4.26</v>
      </c>
      <c r="E503">
        <v>3.77</v>
      </c>
      <c r="F503">
        <v>3.27</v>
      </c>
      <c r="G503">
        <v>1.9</v>
      </c>
      <c r="H503">
        <v>3.73</v>
      </c>
      <c r="I503">
        <v>7.98</v>
      </c>
      <c r="J503" s="8">
        <v>-0.48</v>
      </c>
      <c r="M503" s="18">
        <f ca="1"/>
        <v>29.96</v>
      </c>
      <c r="T503" s="18">
        <f ca="1"/>
        <v>13.39</v>
      </c>
      <c r="V503" s="18">
        <f ca="1"/>
        <v>13.39</v>
      </c>
      <c r="Y503" s="18">
        <f ca="1"/>
        <v>13.39</v>
      </c>
      <c r="AA503" s="18">
        <f ca="1"/>
        <v>15.33</v>
      </c>
      <c r="AC503" s="18">
        <f ca="1"/>
        <v>24.22</v>
      </c>
      <c r="AE503" s="7" t="str">
        <f ca="1"/>
        <v>Item_490</v>
      </c>
      <c r="AF503" s="8">
        <f ca="1"/>
        <v>13.39</v>
      </c>
      <c r="AH503" s="18" t="str">
        <f ca="1"/>
        <v>Item_490</v>
      </c>
      <c r="AK503" s="7" t="str">
        <f ca="1"/>
        <v>Item_387</v>
      </c>
      <c r="AL503" s="8">
        <f ca="1"/>
        <v>-19.02</v>
      </c>
      <c r="AN503" s="18" t="str">
        <f ca="1"/>
        <v>Item_103</v>
      </c>
    </row>
    <row r="504" spans="3:40" x14ac:dyDescent="0.3">
      <c r="C504" s="18" t="s">
        <v>611</v>
      </c>
      <c r="D504">
        <v>-4.5599999999999996</v>
      </c>
      <c r="E504">
        <v>2.56</v>
      </c>
      <c r="F504">
        <v>4.97</v>
      </c>
      <c r="G504">
        <v>10.039999999999999</v>
      </c>
      <c r="H504">
        <v>5.77</v>
      </c>
      <c r="I504">
        <v>-0.04</v>
      </c>
      <c r="J504" s="8">
        <v>6.04</v>
      </c>
      <c r="M504" s="18">
        <f ca="1"/>
        <v>54.23</v>
      </c>
      <c r="T504" s="18">
        <f ca="1"/>
        <v>50.17</v>
      </c>
      <c r="V504" s="18">
        <f ca="1"/>
        <v>50.17</v>
      </c>
      <c r="Y504" s="18">
        <f ca="1"/>
        <v>50.17</v>
      </c>
      <c r="AA504" s="18">
        <f ca="1"/>
        <v>50.21</v>
      </c>
      <c r="AC504" s="18">
        <f ca="1"/>
        <v>48.43</v>
      </c>
      <c r="AE504" s="7" t="str">
        <f ca="1"/>
        <v>Item_491</v>
      </c>
      <c r="AF504" s="8">
        <f ca="1"/>
        <v>50.17</v>
      </c>
      <c r="AH504" s="18" t="str">
        <f ca="1"/>
        <v>Item_491</v>
      </c>
      <c r="AK504" s="7" t="str">
        <f ca="1"/>
        <v>Item_242</v>
      </c>
      <c r="AL504" s="8">
        <f ca="1"/>
        <v>-22.96</v>
      </c>
      <c r="AN504" s="18" t="str">
        <f ca="1"/>
        <v>Item_418</v>
      </c>
    </row>
    <row r="505" spans="3:40" x14ac:dyDescent="0.3">
      <c r="C505" s="18" t="s">
        <v>612</v>
      </c>
      <c r="D505">
        <v>-7.33</v>
      </c>
      <c r="E505">
        <v>2.91</v>
      </c>
      <c r="F505">
        <v>11.67</v>
      </c>
      <c r="G505">
        <v>7.42</v>
      </c>
      <c r="H505">
        <v>5.85</v>
      </c>
      <c r="I505">
        <v>6.01</v>
      </c>
      <c r="J505" s="8">
        <v>4.08</v>
      </c>
      <c r="M505" s="18">
        <f ca="1"/>
        <v>47.52</v>
      </c>
      <c r="T505" s="18">
        <f ca="1"/>
        <v>51.9</v>
      </c>
      <c r="V505" s="18">
        <f ca="1"/>
        <v>51.9</v>
      </c>
      <c r="Y505" s="18">
        <f ca="1"/>
        <v>51.9</v>
      </c>
      <c r="AA505" s="18">
        <f ca="1"/>
        <v>51.96</v>
      </c>
      <c r="AC505" s="18">
        <f ca="1"/>
        <v>52.42</v>
      </c>
      <c r="AE505" s="7" t="str">
        <f ca="1"/>
        <v>Item_492</v>
      </c>
      <c r="AF505" s="8">
        <f ca="1"/>
        <v>51.9</v>
      </c>
      <c r="AH505" s="18" t="str">
        <f ca="1"/>
        <v>Item_492</v>
      </c>
      <c r="AK505" s="7" t="str">
        <f ca="1"/>
        <v>Item_407</v>
      </c>
      <c r="AL505" s="8">
        <f ca="1"/>
        <v>-23.3</v>
      </c>
      <c r="AN505" s="18" t="str">
        <f ca="1"/>
        <v>Item_463</v>
      </c>
    </row>
    <row r="506" spans="3:40" x14ac:dyDescent="0.3">
      <c r="C506" s="18" t="s">
        <v>613</v>
      </c>
      <c r="D506">
        <v>-7.1</v>
      </c>
      <c r="E506">
        <v>2.73</v>
      </c>
      <c r="F506">
        <v>8.86</v>
      </c>
      <c r="G506">
        <v>1.28</v>
      </c>
      <c r="H506">
        <v>6.11</v>
      </c>
      <c r="I506">
        <v>9.06</v>
      </c>
      <c r="J506" s="8">
        <v>3.24</v>
      </c>
      <c r="M506" s="18">
        <f ca="1"/>
        <v>80.14</v>
      </c>
      <c r="T506" s="18">
        <f ca="1"/>
        <v>66.67</v>
      </c>
      <c r="V506" s="18">
        <f ca="1"/>
        <v>66.67</v>
      </c>
      <c r="Y506" s="18">
        <f ca="1"/>
        <v>66.67</v>
      </c>
      <c r="AA506" s="18">
        <f ca="1"/>
        <v>66.86</v>
      </c>
      <c r="AC506" s="18">
        <f ca="1"/>
        <v>71.63</v>
      </c>
      <c r="AE506" s="7" t="str">
        <f ca="1"/>
        <v>Item_493</v>
      </c>
      <c r="AF506" s="8">
        <f ca="1"/>
        <v>66.67</v>
      </c>
      <c r="AH506" s="18" t="str">
        <f ca="1"/>
        <v>Item_493</v>
      </c>
      <c r="AK506" s="7" t="str">
        <f ca="1"/>
        <v>Item_109</v>
      </c>
      <c r="AL506" s="8">
        <f ca="1"/>
        <v>-26.81</v>
      </c>
      <c r="AN506" s="18" t="str">
        <f ca="1"/>
        <v>Item_328</v>
      </c>
    </row>
    <row r="507" spans="3:40" x14ac:dyDescent="0.3">
      <c r="C507" s="18" t="s">
        <v>614</v>
      </c>
      <c r="D507">
        <v>-6.34</v>
      </c>
      <c r="E507">
        <v>2.6</v>
      </c>
      <c r="F507">
        <v>11.9</v>
      </c>
      <c r="G507">
        <v>5.84</v>
      </c>
      <c r="H507">
        <v>6.59</v>
      </c>
      <c r="I507">
        <v>9.6999999999999993</v>
      </c>
      <c r="J507" s="8">
        <v>7.61</v>
      </c>
      <c r="M507" s="18">
        <f ca="1"/>
        <v>42.78</v>
      </c>
      <c r="T507" s="18">
        <f ca="1"/>
        <v>36.26</v>
      </c>
      <c r="V507" s="18">
        <f ca="1"/>
        <v>36.26</v>
      </c>
      <c r="Y507" s="18">
        <f ca="1"/>
        <v>36.26</v>
      </c>
      <c r="AA507" s="18">
        <f ca="1"/>
        <v>36.18</v>
      </c>
      <c r="AC507" s="18">
        <f ca="1"/>
        <v>33.369999999999997</v>
      </c>
      <c r="AE507" s="7" t="str">
        <f ca="1"/>
        <v>Item_494</v>
      </c>
      <c r="AF507" s="8">
        <f ca="1"/>
        <v>36.26</v>
      </c>
      <c r="AH507" s="18" t="str">
        <f ca="1"/>
        <v>Item_494</v>
      </c>
      <c r="AK507" s="7" t="str">
        <f ca="1"/>
        <v>Item_226</v>
      </c>
      <c r="AL507" s="8">
        <f ca="1"/>
        <v>-26.81</v>
      </c>
      <c r="AN507" s="18" t="str">
        <f ca="1"/>
        <v>Item_129</v>
      </c>
    </row>
    <row r="508" spans="3:40" x14ac:dyDescent="0.3">
      <c r="C508" s="18" t="s">
        <v>615</v>
      </c>
      <c r="D508">
        <v>-8.5299999999999994</v>
      </c>
      <c r="E508">
        <v>1.2</v>
      </c>
      <c r="F508">
        <v>6.72</v>
      </c>
      <c r="G508">
        <v>5.76</v>
      </c>
      <c r="H508">
        <v>5.2</v>
      </c>
      <c r="I508">
        <v>10.69</v>
      </c>
      <c r="J508" s="8">
        <v>4.97</v>
      </c>
      <c r="M508" s="18">
        <f ca="1"/>
        <v>45.78</v>
      </c>
      <c r="T508" s="18">
        <f ca="1"/>
        <v>37.69</v>
      </c>
      <c r="V508" s="18">
        <f ca="1"/>
        <v>37.69</v>
      </c>
      <c r="Y508" s="18">
        <f ca="1"/>
        <v>37.69</v>
      </c>
      <c r="AA508" s="18">
        <f ca="1"/>
        <v>37.619999999999997</v>
      </c>
      <c r="AC508" s="18">
        <f ca="1"/>
        <v>32.58</v>
      </c>
      <c r="AE508" s="7" t="str">
        <f ca="1"/>
        <v>Item_495</v>
      </c>
      <c r="AF508" s="8">
        <f ca="1"/>
        <v>37.69</v>
      </c>
      <c r="AH508" s="18" t="str">
        <f ca="1"/>
        <v>Item_495</v>
      </c>
      <c r="AK508" s="7" t="str">
        <f ca="1"/>
        <v>Item_238</v>
      </c>
      <c r="AL508" s="8">
        <f ca="1"/>
        <v>-27.22</v>
      </c>
      <c r="AN508" s="18" t="str">
        <f ca="1"/>
        <v>Item_301</v>
      </c>
    </row>
    <row r="509" spans="3:40" x14ac:dyDescent="0.3">
      <c r="C509" s="18" t="s">
        <v>616</v>
      </c>
      <c r="D509">
        <v>-0.8</v>
      </c>
      <c r="E509">
        <v>2.56</v>
      </c>
      <c r="F509">
        <v>6.11</v>
      </c>
      <c r="G509">
        <v>8.82</v>
      </c>
      <c r="H509">
        <v>5.13</v>
      </c>
      <c r="I509">
        <v>5.58</v>
      </c>
      <c r="J509" s="8">
        <v>1.6</v>
      </c>
      <c r="M509" s="18">
        <f ca="1"/>
        <v>42.75</v>
      </c>
      <c r="T509" s="18">
        <f ca="1"/>
        <v>37.92</v>
      </c>
      <c r="V509" s="18">
        <f ca="1"/>
        <v>37.92</v>
      </c>
      <c r="Y509" s="18">
        <f ca="1"/>
        <v>37.92</v>
      </c>
      <c r="AA509" s="18">
        <f ca="1"/>
        <v>37.86</v>
      </c>
      <c r="AC509" s="18">
        <f ca="1"/>
        <v>32.79</v>
      </c>
      <c r="AE509" s="7" t="str">
        <f ca="1"/>
        <v>Item_496</v>
      </c>
      <c r="AF509" s="8">
        <f ca="1"/>
        <v>37.92</v>
      </c>
      <c r="AH509" s="18" t="str">
        <f ca="1"/>
        <v>Item_496</v>
      </c>
      <c r="AK509" s="7" t="str">
        <f ca="1"/>
        <v>Item_31</v>
      </c>
      <c r="AL509" s="8">
        <f ca="1"/>
        <v>-28.02</v>
      </c>
      <c r="AN509" s="18" t="str">
        <f ca="1"/>
        <v>Item_74</v>
      </c>
    </row>
    <row r="510" spans="3:40" x14ac:dyDescent="0.3">
      <c r="C510" s="18" t="s">
        <v>617</v>
      </c>
      <c r="D510">
        <v>-7.12</v>
      </c>
      <c r="E510">
        <v>2.0499999999999998</v>
      </c>
      <c r="F510">
        <v>9.4700000000000006</v>
      </c>
      <c r="G510">
        <v>12.01</v>
      </c>
      <c r="H510">
        <v>5.36</v>
      </c>
      <c r="I510">
        <v>5.37</v>
      </c>
      <c r="J510" s="8">
        <v>2.64</v>
      </c>
      <c r="M510" s="18">
        <f ca="1"/>
        <v>35.85</v>
      </c>
      <c r="T510" s="18">
        <f ca="1"/>
        <v>32.130000000000003</v>
      </c>
      <c r="V510" s="18">
        <f ca="1"/>
        <v>32.130000000000003</v>
      </c>
      <c r="Y510" s="18">
        <f ca="1"/>
        <v>32.130000000000003</v>
      </c>
      <c r="AA510" s="18">
        <f ca="1"/>
        <v>32.01</v>
      </c>
      <c r="AC510" s="18">
        <f ca="1"/>
        <v>24.88</v>
      </c>
      <c r="AE510" s="7" t="str">
        <f ca="1"/>
        <v>Item_497</v>
      </c>
      <c r="AF510" s="8">
        <f ca="1"/>
        <v>32.130000000000003</v>
      </c>
      <c r="AH510" s="18" t="str">
        <f ca="1"/>
        <v>Item_497</v>
      </c>
      <c r="AK510" s="7" t="str">
        <f ca="1"/>
        <v>Item_308</v>
      </c>
      <c r="AL510" s="8">
        <f ca="1"/>
        <v>-29.65</v>
      </c>
      <c r="AN510" s="18" t="str">
        <f ca="1"/>
        <v>Item_224</v>
      </c>
    </row>
    <row r="511" spans="3:40" x14ac:dyDescent="0.3">
      <c r="C511" s="18" t="s">
        <v>618</v>
      </c>
      <c r="D511">
        <v>-2.46</v>
      </c>
      <c r="E511">
        <v>1.69</v>
      </c>
      <c r="F511">
        <v>3.88</v>
      </c>
      <c r="G511">
        <v>5.21</v>
      </c>
      <c r="H511">
        <v>4.45</v>
      </c>
      <c r="I511">
        <v>9.8000000000000007</v>
      </c>
      <c r="J511" s="8">
        <v>1.07</v>
      </c>
      <c r="M511" s="18">
        <f ca="1"/>
        <v>47.9</v>
      </c>
      <c r="T511" s="18">
        <f ca="1"/>
        <v>38.5</v>
      </c>
      <c r="V511" s="18">
        <f ca="1"/>
        <v>38.5</v>
      </c>
      <c r="Y511" s="18">
        <f ca="1"/>
        <v>38.5</v>
      </c>
      <c r="AA511" s="18">
        <f ca="1"/>
        <v>41.88</v>
      </c>
      <c r="AC511" s="18">
        <f ca="1"/>
        <v>62.99</v>
      </c>
      <c r="AE511" s="7" t="str">
        <f ca="1"/>
        <v>Item_498</v>
      </c>
      <c r="AF511" s="8">
        <f ca="1"/>
        <v>38.5</v>
      </c>
      <c r="AH511" s="18" t="str">
        <f ca="1"/>
        <v>Item_498</v>
      </c>
      <c r="AK511" s="7" t="str">
        <f ca="1"/>
        <v>Item_66</v>
      </c>
      <c r="AL511" s="8">
        <f ca="1"/>
        <v>-30.49</v>
      </c>
      <c r="AN511" s="18" t="str">
        <f ca="1"/>
        <v>Item_285</v>
      </c>
    </row>
    <row r="512" spans="3:40" x14ac:dyDescent="0.3">
      <c r="C512" s="18" t="s">
        <v>619</v>
      </c>
      <c r="D512">
        <v>-2.59</v>
      </c>
      <c r="E512">
        <v>6.65</v>
      </c>
      <c r="F512">
        <v>9.68</v>
      </c>
      <c r="G512">
        <v>7.93</v>
      </c>
      <c r="H512">
        <v>0.3</v>
      </c>
      <c r="I512">
        <v>9.2200000000000006</v>
      </c>
      <c r="J512" s="8">
        <v>-2.2200000000000002</v>
      </c>
      <c r="M512" s="18">
        <f ca="1"/>
        <v>44.89</v>
      </c>
      <c r="T512" s="18">
        <f ca="1"/>
        <v>69.05</v>
      </c>
      <c r="V512" s="18">
        <f ca="1"/>
        <v>69.05</v>
      </c>
      <c r="Y512" s="18">
        <f ca="1"/>
        <v>69.05</v>
      </c>
      <c r="AA512" s="18">
        <f ca="1"/>
        <v>69.260000000000005</v>
      </c>
      <c r="AC512" s="18">
        <f ca="1"/>
        <v>60.61</v>
      </c>
      <c r="AE512" s="7" t="str">
        <f ca="1"/>
        <v>Item_499</v>
      </c>
      <c r="AF512" s="8">
        <f ca="1"/>
        <v>69.05</v>
      </c>
      <c r="AH512" s="18" t="str">
        <f ca="1"/>
        <v>Item_499</v>
      </c>
      <c r="AK512" s="7" t="str">
        <f ca="1"/>
        <v>Item_215</v>
      </c>
      <c r="AL512" s="8">
        <f ca="1"/>
        <v>-32.270000000000003</v>
      </c>
      <c r="AN512" s="18" t="str">
        <f ca="1"/>
        <v>Item_38</v>
      </c>
    </row>
    <row r="513" spans="3:40" x14ac:dyDescent="0.3">
      <c r="C513" s="18" t="s">
        <v>620</v>
      </c>
      <c r="D513">
        <v>-10.130000000000001</v>
      </c>
      <c r="E513">
        <v>3.26</v>
      </c>
      <c r="F513">
        <v>5.44</v>
      </c>
      <c r="G513">
        <v>13.49</v>
      </c>
      <c r="H513">
        <v>9.42</v>
      </c>
      <c r="I513">
        <v>5.21</v>
      </c>
      <c r="J513" s="8">
        <v>-0.34</v>
      </c>
      <c r="M513" s="19">
        <f ca="1"/>
        <v>28</v>
      </c>
      <c r="T513" s="19">
        <f ca="1"/>
        <v>25.82</v>
      </c>
      <c r="V513" s="19">
        <f ca="1"/>
        <v>25.82</v>
      </c>
      <c r="Y513" s="19">
        <f ca="1"/>
        <v>25.82</v>
      </c>
      <c r="AA513" s="19">
        <f ca="1"/>
        <v>25.64</v>
      </c>
      <c r="AC513" s="19">
        <f ca="1"/>
        <v>16.149999999999999</v>
      </c>
      <c r="AE513" s="9" t="str">
        <f ca="1"/>
        <v>Item_500</v>
      </c>
      <c r="AF513" s="6">
        <f ca="1"/>
        <v>25.82</v>
      </c>
      <c r="AH513" s="19" t="str">
        <f ca="1"/>
        <v>Item_500</v>
      </c>
      <c r="AK513" s="9" t="str">
        <f ca="1"/>
        <v>Item_62</v>
      </c>
      <c r="AL513" s="6">
        <f ca="1"/>
        <v>-35.06</v>
      </c>
      <c r="AN513" s="19" t="str">
        <f ca="1"/>
        <v>Item_163</v>
      </c>
    </row>
    <row r="514" spans="3:40" x14ac:dyDescent="0.3">
      <c r="C514" s="19" t="s">
        <v>621</v>
      </c>
      <c r="D514" s="16">
        <v>-2.6</v>
      </c>
      <c r="E514" s="16">
        <v>3.33</v>
      </c>
      <c r="F514" s="16">
        <v>4.58</v>
      </c>
      <c r="G514" s="16">
        <v>1.3</v>
      </c>
      <c r="H514" s="16">
        <v>3.88</v>
      </c>
      <c r="I514" s="16">
        <v>7.31</v>
      </c>
      <c r="J514" s="6">
        <v>0.99</v>
      </c>
    </row>
  </sheetData>
  <mergeCells count="9">
    <mergeCell ref="C4:I9"/>
    <mergeCell ref="M4:Q9"/>
    <mergeCell ref="O15:Q26"/>
    <mergeCell ref="AQ4:AU10"/>
    <mergeCell ref="AW4:BA10"/>
    <mergeCell ref="S4:W10"/>
    <mergeCell ref="Y4:AC10"/>
    <mergeCell ref="AE4:AI10"/>
    <mergeCell ref="AK4:AO10"/>
  </mergeCells>
  <conditionalFormatting sqref="D15:D514">
    <cfRule type="colorScale" priority="11">
      <colorScale>
        <cfvo type="min"/>
        <cfvo type="percentile" val="50"/>
        <cfvo type="max"/>
        <color rgb="FFF8696B"/>
        <color rgb="FFFFEB84"/>
        <color rgb="FF63BE7B"/>
      </colorScale>
    </cfRule>
  </conditionalFormatting>
  <conditionalFormatting sqref="E15:E514">
    <cfRule type="colorScale" priority="10">
      <colorScale>
        <cfvo type="min"/>
        <cfvo type="percentile" val="50"/>
        <cfvo type="max"/>
        <color rgb="FFF8696B"/>
        <color rgb="FFFFEB84"/>
        <color rgb="FF63BE7B"/>
      </colorScale>
    </cfRule>
  </conditionalFormatting>
  <conditionalFormatting sqref="F15:F514">
    <cfRule type="colorScale" priority="9">
      <colorScale>
        <cfvo type="min"/>
        <cfvo type="percentile" val="50"/>
        <cfvo type="max"/>
        <color rgb="FFF8696B"/>
        <color rgb="FFFFEB84"/>
        <color rgb="FF63BE7B"/>
      </colorScale>
    </cfRule>
  </conditionalFormatting>
  <conditionalFormatting sqref="G15:G514">
    <cfRule type="colorScale" priority="8">
      <colorScale>
        <cfvo type="min"/>
        <cfvo type="percentile" val="50"/>
        <cfvo type="max"/>
        <color rgb="FFF8696B"/>
        <color rgb="FFFFEB84"/>
        <color rgb="FF63BE7B"/>
      </colorScale>
    </cfRule>
  </conditionalFormatting>
  <conditionalFormatting sqref="H15:H514">
    <cfRule type="colorScale" priority="7">
      <colorScale>
        <cfvo type="min"/>
        <cfvo type="percentile" val="50"/>
        <cfvo type="max"/>
        <color rgb="FFF8696B"/>
        <color rgb="FFFFEB84"/>
        <color rgb="FF63BE7B"/>
      </colorScale>
    </cfRule>
  </conditionalFormatting>
  <conditionalFormatting sqref="I15:I514">
    <cfRule type="colorScale" priority="6">
      <colorScale>
        <cfvo type="min"/>
        <cfvo type="percentile" val="50"/>
        <cfvo type="max"/>
        <color rgb="FFF8696B"/>
        <color rgb="FFFFEB84"/>
        <color rgb="FF63BE7B"/>
      </colorScale>
    </cfRule>
  </conditionalFormatting>
  <conditionalFormatting sqref="J15:J514">
    <cfRule type="colorScale" priority="5">
      <colorScale>
        <cfvo type="min"/>
        <cfvo type="percentile" val="50"/>
        <cfvo type="max"/>
        <color rgb="FFF8696B"/>
        <color rgb="FFFFEB84"/>
        <color rgb="FF63BE7B"/>
      </colorScale>
    </cfRule>
  </conditionalFormatting>
  <conditionalFormatting sqref="AL14:AL513">
    <cfRule type="colorScale" priority="1">
      <colorScale>
        <cfvo type="min"/>
        <cfvo type="percentile" val="50"/>
        <cfvo type="max"/>
        <color rgb="FFF8696B"/>
        <color rgb="FFFFEB84"/>
        <color rgb="FF63BE7B"/>
      </colorScale>
    </cfRule>
  </conditionalFormatting>
  <hyperlinks>
    <hyperlink ref="B2" location="Contents!C4" display="Contents" xr:uid="{E1B43EB6-46B6-4D99-968C-534AFB8C301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1743-06D1-4B27-8D2F-275F6E381827}">
  <sheetPr codeName="Sheet27">
    <tabColor rgb="FF92D050"/>
  </sheetPr>
  <dimension ref="B2:BR427"/>
  <sheetViews>
    <sheetView showGridLines="0" showRowColHeaders="0" zoomScale="130" zoomScaleNormal="130" workbookViewId="0">
      <pane xSplit="11" ySplit="11" topLeftCell="L12" activePane="bottomRight" state="frozen"/>
      <selection pane="topRight" activeCell="L1" sqref="L1"/>
      <selection pane="bottomLeft" activeCell="A12" sqref="A12"/>
      <selection pane="bottomRight" activeCell="B2" sqref="B2"/>
    </sheetView>
  </sheetViews>
  <sheetFormatPr defaultRowHeight="14.4" x14ac:dyDescent="0.3"/>
  <cols>
    <col min="1" max="1" width="5.77734375" customWidth="1"/>
    <col min="3" max="3" width="4.88671875" customWidth="1"/>
    <col min="10" max="10" width="4.88671875" customWidth="1"/>
    <col min="11" max="12" width="4.77734375" customWidth="1"/>
    <col min="13" max="13" width="8.5546875" customWidth="1"/>
    <col min="47" max="47" width="5.77734375" customWidth="1"/>
    <col min="50" max="50" width="5.77734375" customWidth="1"/>
    <col min="57" max="57" width="5.77734375" customWidth="1"/>
    <col min="59" max="59" width="4.77734375" customWidth="1"/>
    <col min="70" max="70" width="4.77734375" customWidth="1"/>
  </cols>
  <sheetData>
    <row r="2" spans="2:70" x14ac:dyDescent="0.3">
      <c r="B2" s="10" t="s">
        <v>99</v>
      </c>
    </row>
    <row r="3" spans="2:70" ht="4.95" customHeight="1" thickBot="1" x14ac:dyDescent="0.35"/>
    <row r="4" spans="2:70" ht="14.4" customHeight="1" x14ac:dyDescent="0.3">
      <c r="C4" s="267" t="s">
        <v>1318</v>
      </c>
      <c r="D4" s="268"/>
      <c r="E4" s="268"/>
      <c r="F4" s="268"/>
      <c r="G4" s="268"/>
      <c r="H4" s="268"/>
      <c r="I4" s="268"/>
      <c r="J4" s="269"/>
      <c r="M4" s="267" t="s">
        <v>1320</v>
      </c>
      <c r="N4" s="268"/>
      <c r="O4" s="268"/>
      <c r="P4" s="268"/>
      <c r="Q4" s="268"/>
      <c r="R4" s="268"/>
      <c r="S4" s="268"/>
      <c r="T4" s="269"/>
      <c r="V4" s="267" t="s">
        <v>4110</v>
      </c>
      <c r="W4" s="268"/>
      <c r="X4" s="268"/>
      <c r="Y4" s="268"/>
      <c r="Z4" s="268"/>
      <c r="AA4" s="268"/>
      <c r="AB4" s="268"/>
      <c r="AC4" s="269"/>
      <c r="AE4" s="267" t="s">
        <v>4111</v>
      </c>
      <c r="AF4" s="268"/>
      <c r="AG4" s="268"/>
      <c r="AH4" s="268"/>
      <c r="AI4" s="268"/>
      <c r="AJ4" s="268"/>
      <c r="AK4" s="268"/>
      <c r="AL4" s="269"/>
      <c r="AN4" s="267" t="s">
        <v>4112</v>
      </c>
      <c r="AO4" s="268"/>
      <c r="AP4" s="268"/>
      <c r="AQ4" s="268"/>
      <c r="AR4" s="268"/>
      <c r="AS4" s="269"/>
      <c r="AU4" s="267" t="s">
        <v>4113</v>
      </c>
      <c r="AV4" s="268"/>
      <c r="AW4" s="268"/>
      <c r="AX4" s="268"/>
      <c r="AY4" s="268"/>
      <c r="AZ4" s="268"/>
      <c r="BA4" s="268"/>
      <c r="BB4" s="268"/>
      <c r="BC4" s="268"/>
      <c r="BD4" s="268"/>
      <c r="BE4" s="269"/>
      <c r="BG4" s="267" t="s">
        <v>4114</v>
      </c>
      <c r="BH4" s="268"/>
      <c r="BI4" s="268"/>
      <c r="BJ4" s="268"/>
      <c r="BK4" s="268"/>
      <c r="BL4" s="268"/>
      <c r="BM4" s="268"/>
      <c r="BN4" s="268"/>
      <c r="BO4" s="268"/>
      <c r="BP4" s="268"/>
      <c r="BQ4" s="268"/>
      <c r="BR4" s="269"/>
    </row>
    <row r="5" spans="2:70" ht="14.4" customHeight="1" x14ac:dyDescent="0.3">
      <c r="C5" s="270"/>
      <c r="D5" s="271"/>
      <c r="E5" s="271"/>
      <c r="F5" s="271"/>
      <c r="G5" s="271"/>
      <c r="H5" s="271"/>
      <c r="I5" s="271"/>
      <c r="J5" s="272"/>
      <c r="M5" s="270"/>
      <c r="N5" s="271"/>
      <c r="O5" s="271"/>
      <c r="P5" s="271"/>
      <c r="Q5" s="271"/>
      <c r="R5" s="271"/>
      <c r="S5" s="271"/>
      <c r="T5" s="272"/>
      <c r="V5" s="270"/>
      <c r="W5" s="271"/>
      <c r="X5" s="271"/>
      <c r="Y5" s="271"/>
      <c r="Z5" s="271"/>
      <c r="AA5" s="271"/>
      <c r="AB5" s="271"/>
      <c r="AC5" s="272"/>
      <c r="AE5" s="270"/>
      <c r="AF5" s="271"/>
      <c r="AG5" s="271"/>
      <c r="AH5" s="271"/>
      <c r="AI5" s="271"/>
      <c r="AJ5" s="271"/>
      <c r="AK5" s="271"/>
      <c r="AL5" s="272"/>
      <c r="AN5" s="270"/>
      <c r="AO5" s="271"/>
      <c r="AP5" s="271"/>
      <c r="AQ5" s="271"/>
      <c r="AR5" s="271"/>
      <c r="AS5" s="272"/>
      <c r="AU5" s="270"/>
      <c r="AV5" s="271"/>
      <c r="AW5" s="271"/>
      <c r="AX5" s="271"/>
      <c r="AY5" s="271"/>
      <c r="AZ5" s="271"/>
      <c r="BA5" s="271"/>
      <c r="BB5" s="271"/>
      <c r="BC5" s="271"/>
      <c r="BD5" s="271"/>
      <c r="BE5" s="272"/>
      <c r="BG5" s="270"/>
      <c r="BH5" s="271"/>
      <c r="BI5" s="271"/>
      <c r="BJ5" s="271"/>
      <c r="BK5" s="271"/>
      <c r="BL5" s="271"/>
      <c r="BM5" s="271"/>
      <c r="BN5" s="271"/>
      <c r="BO5" s="271"/>
      <c r="BP5" s="271"/>
      <c r="BQ5" s="271"/>
      <c r="BR5" s="272"/>
    </row>
    <row r="6" spans="2:70" ht="14.4" customHeight="1" x14ac:dyDescent="0.3">
      <c r="C6" s="270"/>
      <c r="D6" s="271"/>
      <c r="E6" s="271"/>
      <c r="F6" s="271"/>
      <c r="G6" s="271"/>
      <c r="H6" s="271"/>
      <c r="I6" s="271"/>
      <c r="J6" s="272"/>
      <c r="M6" s="270"/>
      <c r="N6" s="271"/>
      <c r="O6" s="271"/>
      <c r="P6" s="271"/>
      <c r="Q6" s="271"/>
      <c r="R6" s="271"/>
      <c r="S6" s="271"/>
      <c r="T6" s="272"/>
      <c r="V6" s="270"/>
      <c r="W6" s="271"/>
      <c r="X6" s="271"/>
      <c r="Y6" s="271"/>
      <c r="Z6" s="271"/>
      <c r="AA6" s="271"/>
      <c r="AB6" s="271"/>
      <c r="AC6" s="272"/>
      <c r="AE6" s="270"/>
      <c r="AF6" s="271"/>
      <c r="AG6" s="271"/>
      <c r="AH6" s="271"/>
      <c r="AI6" s="271"/>
      <c r="AJ6" s="271"/>
      <c r="AK6" s="271"/>
      <c r="AL6" s="272"/>
      <c r="AN6" s="270"/>
      <c r="AO6" s="271"/>
      <c r="AP6" s="271"/>
      <c r="AQ6" s="271"/>
      <c r="AR6" s="271"/>
      <c r="AS6" s="272"/>
      <c r="AU6" s="270"/>
      <c r="AV6" s="271"/>
      <c r="AW6" s="271"/>
      <c r="AX6" s="271"/>
      <c r="AY6" s="271"/>
      <c r="AZ6" s="271"/>
      <c r="BA6" s="271"/>
      <c r="BB6" s="271"/>
      <c r="BC6" s="271"/>
      <c r="BD6" s="271"/>
      <c r="BE6" s="272"/>
      <c r="BG6" s="270"/>
      <c r="BH6" s="271"/>
      <c r="BI6" s="271"/>
      <c r="BJ6" s="271"/>
      <c r="BK6" s="271"/>
      <c r="BL6" s="271"/>
      <c r="BM6" s="271"/>
      <c r="BN6" s="271"/>
      <c r="BO6" s="271"/>
      <c r="BP6" s="271"/>
      <c r="BQ6" s="271"/>
      <c r="BR6" s="272"/>
    </row>
    <row r="7" spans="2:70" ht="14.4" customHeight="1" x14ac:dyDescent="0.3">
      <c r="C7" s="270"/>
      <c r="D7" s="271"/>
      <c r="E7" s="271"/>
      <c r="F7" s="271"/>
      <c r="G7" s="271"/>
      <c r="H7" s="271"/>
      <c r="I7" s="271"/>
      <c r="J7" s="272"/>
      <c r="M7" s="270"/>
      <c r="N7" s="271"/>
      <c r="O7" s="271"/>
      <c r="P7" s="271"/>
      <c r="Q7" s="271"/>
      <c r="R7" s="271"/>
      <c r="S7" s="271"/>
      <c r="T7" s="272"/>
      <c r="V7" s="270"/>
      <c r="W7" s="271"/>
      <c r="X7" s="271"/>
      <c r="Y7" s="271"/>
      <c r="Z7" s="271"/>
      <c r="AA7" s="271"/>
      <c r="AB7" s="271"/>
      <c r="AC7" s="272"/>
      <c r="AE7" s="270"/>
      <c r="AF7" s="271"/>
      <c r="AG7" s="271"/>
      <c r="AH7" s="271"/>
      <c r="AI7" s="271"/>
      <c r="AJ7" s="271"/>
      <c r="AK7" s="271"/>
      <c r="AL7" s="272"/>
      <c r="AN7" s="270"/>
      <c r="AO7" s="271"/>
      <c r="AP7" s="271"/>
      <c r="AQ7" s="271"/>
      <c r="AR7" s="271"/>
      <c r="AS7" s="272"/>
      <c r="AU7" s="270"/>
      <c r="AV7" s="271"/>
      <c r="AW7" s="271"/>
      <c r="AX7" s="271"/>
      <c r="AY7" s="271"/>
      <c r="AZ7" s="271"/>
      <c r="BA7" s="271"/>
      <c r="BB7" s="271"/>
      <c r="BC7" s="271"/>
      <c r="BD7" s="271"/>
      <c r="BE7" s="272"/>
      <c r="BG7" s="270"/>
      <c r="BH7" s="271"/>
      <c r="BI7" s="271"/>
      <c r="BJ7" s="271"/>
      <c r="BK7" s="271"/>
      <c r="BL7" s="271"/>
      <c r="BM7" s="271"/>
      <c r="BN7" s="271"/>
      <c r="BO7" s="271"/>
      <c r="BP7" s="271"/>
      <c r="BQ7" s="271"/>
      <c r="BR7" s="272"/>
    </row>
    <row r="8" spans="2:70" ht="14.4" customHeight="1" x14ac:dyDescent="0.3">
      <c r="C8" s="270"/>
      <c r="D8" s="271"/>
      <c r="E8" s="271"/>
      <c r="F8" s="271"/>
      <c r="G8" s="271"/>
      <c r="H8" s="271"/>
      <c r="I8" s="271"/>
      <c r="J8" s="272"/>
      <c r="M8" s="270"/>
      <c r="N8" s="271"/>
      <c r="O8" s="271"/>
      <c r="P8" s="271"/>
      <c r="Q8" s="271"/>
      <c r="R8" s="271"/>
      <c r="S8" s="271"/>
      <c r="T8" s="272"/>
      <c r="V8" s="270"/>
      <c r="W8" s="271"/>
      <c r="X8" s="271"/>
      <c r="Y8" s="271"/>
      <c r="Z8" s="271"/>
      <c r="AA8" s="271"/>
      <c r="AB8" s="271"/>
      <c r="AC8" s="272"/>
      <c r="AE8" s="270"/>
      <c r="AF8" s="271"/>
      <c r="AG8" s="271"/>
      <c r="AH8" s="271"/>
      <c r="AI8" s="271"/>
      <c r="AJ8" s="271"/>
      <c r="AK8" s="271"/>
      <c r="AL8" s="272"/>
      <c r="AN8" s="270"/>
      <c r="AO8" s="271"/>
      <c r="AP8" s="271"/>
      <c r="AQ8" s="271"/>
      <c r="AR8" s="271"/>
      <c r="AS8" s="272"/>
      <c r="AU8" s="270"/>
      <c r="AV8" s="271"/>
      <c r="AW8" s="271"/>
      <c r="AX8" s="271"/>
      <c r="AY8" s="271"/>
      <c r="AZ8" s="271"/>
      <c r="BA8" s="271"/>
      <c r="BB8" s="271"/>
      <c r="BC8" s="271"/>
      <c r="BD8" s="271"/>
      <c r="BE8" s="272"/>
      <c r="BG8" s="270"/>
      <c r="BH8" s="271"/>
      <c r="BI8" s="271"/>
      <c r="BJ8" s="271"/>
      <c r="BK8" s="271"/>
      <c r="BL8" s="271"/>
      <c r="BM8" s="271"/>
      <c r="BN8" s="271"/>
      <c r="BO8" s="271"/>
      <c r="BP8" s="271"/>
      <c r="BQ8" s="271"/>
      <c r="BR8" s="272"/>
    </row>
    <row r="9" spans="2:70" ht="15" customHeight="1" thickBot="1" x14ac:dyDescent="0.35">
      <c r="C9" s="273"/>
      <c r="D9" s="274"/>
      <c r="E9" s="274"/>
      <c r="F9" s="274"/>
      <c r="G9" s="274"/>
      <c r="H9" s="274"/>
      <c r="I9" s="274"/>
      <c r="J9" s="275"/>
      <c r="M9" s="273"/>
      <c r="N9" s="274"/>
      <c r="O9" s="274"/>
      <c r="P9" s="274"/>
      <c r="Q9" s="274"/>
      <c r="R9" s="274"/>
      <c r="S9" s="274"/>
      <c r="T9" s="275"/>
      <c r="V9" s="270"/>
      <c r="W9" s="271"/>
      <c r="X9" s="271"/>
      <c r="Y9" s="271"/>
      <c r="Z9" s="271"/>
      <c r="AA9" s="271"/>
      <c r="AB9" s="271"/>
      <c r="AC9" s="272"/>
      <c r="AE9" s="270"/>
      <c r="AF9" s="271"/>
      <c r="AG9" s="271"/>
      <c r="AH9" s="271"/>
      <c r="AI9" s="271"/>
      <c r="AJ9" s="271"/>
      <c r="AK9" s="271"/>
      <c r="AL9" s="272"/>
      <c r="AN9" s="270"/>
      <c r="AO9" s="271"/>
      <c r="AP9" s="271"/>
      <c r="AQ9" s="271"/>
      <c r="AR9" s="271"/>
      <c r="AS9" s="272"/>
      <c r="AU9" s="270"/>
      <c r="AV9" s="271"/>
      <c r="AW9" s="271"/>
      <c r="AX9" s="271"/>
      <c r="AY9" s="271"/>
      <c r="AZ9" s="271"/>
      <c r="BA9" s="271"/>
      <c r="BB9" s="271"/>
      <c r="BC9" s="271"/>
      <c r="BD9" s="271"/>
      <c r="BE9" s="272"/>
      <c r="BG9" s="273"/>
      <c r="BH9" s="274"/>
      <c r="BI9" s="274"/>
      <c r="BJ9" s="274"/>
      <c r="BK9" s="274"/>
      <c r="BL9" s="274"/>
      <c r="BM9" s="274"/>
      <c r="BN9" s="274"/>
      <c r="BO9" s="274"/>
      <c r="BP9" s="274"/>
      <c r="BQ9" s="274"/>
      <c r="BR9" s="275"/>
    </row>
    <row r="10" spans="2:70" ht="15" customHeight="1" thickBot="1" x14ac:dyDescent="0.35">
      <c r="V10" s="273"/>
      <c r="W10" s="274"/>
      <c r="X10" s="274"/>
      <c r="Y10" s="274"/>
      <c r="Z10" s="274"/>
      <c r="AA10" s="274"/>
      <c r="AB10" s="274"/>
      <c r="AC10" s="275"/>
      <c r="AE10" s="273"/>
      <c r="AF10" s="274"/>
      <c r="AG10" s="274"/>
      <c r="AH10" s="274"/>
      <c r="AI10" s="274"/>
      <c r="AJ10" s="274"/>
      <c r="AK10" s="274"/>
      <c r="AL10" s="275"/>
      <c r="AN10" s="273"/>
      <c r="AO10" s="274"/>
      <c r="AP10" s="274"/>
      <c r="AQ10" s="274"/>
      <c r="AR10" s="274"/>
      <c r="AS10" s="275"/>
      <c r="AU10" s="273"/>
      <c r="AV10" s="274"/>
      <c r="AW10" s="274"/>
      <c r="AX10" s="274"/>
      <c r="AY10" s="274"/>
      <c r="AZ10" s="274"/>
      <c r="BA10" s="274"/>
      <c r="BB10" s="274"/>
      <c r="BC10" s="274"/>
      <c r="BD10" s="274"/>
      <c r="BE10" s="275"/>
      <c r="BG10" s="13"/>
      <c r="BH10" s="13"/>
      <c r="BI10" s="13"/>
      <c r="BJ10" s="13"/>
      <c r="BK10" s="13"/>
      <c r="BL10" s="13"/>
      <c r="BM10" s="13"/>
      <c r="BN10" s="13"/>
      <c r="BO10" s="13"/>
      <c r="BP10" s="13"/>
      <c r="BQ10" s="13"/>
      <c r="BR10" s="13"/>
    </row>
    <row r="11" spans="2:70" ht="7.2" customHeight="1" x14ac:dyDescent="0.3">
      <c r="V11" s="12"/>
      <c r="W11" s="12"/>
      <c r="X11" s="12"/>
      <c r="Y11" s="12"/>
      <c r="Z11" s="12"/>
      <c r="AA11" s="12"/>
      <c r="AB11" s="12"/>
      <c r="AC11" s="12"/>
      <c r="AE11" s="12"/>
      <c r="AF11" s="12"/>
      <c r="AG11" s="12"/>
      <c r="AH11" s="12"/>
      <c r="AI11" s="12"/>
      <c r="AJ11" s="12"/>
      <c r="AK11" s="12"/>
      <c r="AL11" s="12"/>
      <c r="AN11" s="12"/>
      <c r="AO11" s="12"/>
      <c r="AP11" s="12"/>
      <c r="AQ11" s="12"/>
      <c r="AR11" s="12"/>
      <c r="AS11" s="12"/>
      <c r="AU11" s="12"/>
      <c r="AV11" s="12"/>
      <c r="AW11" s="12"/>
      <c r="AX11" s="12"/>
      <c r="AY11" s="12"/>
      <c r="AZ11" s="12"/>
      <c r="BA11" s="12"/>
      <c r="BB11" s="12"/>
      <c r="BC11" s="12"/>
      <c r="BD11" s="12"/>
      <c r="BE11" s="12"/>
      <c r="BG11" s="13"/>
      <c r="BH11" s="13"/>
      <c r="BI11" s="13"/>
      <c r="BJ11" s="13"/>
      <c r="BK11" s="13"/>
      <c r="BL11" s="13"/>
      <c r="BM11" s="13"/>
      <c r="BN11" s="13"/>
      <c r="BO11" s="13"/>
      <c r="BP11" s="13"/>
      <c r="BQ11" s="13"/>
      <c r="BR11" s="13"/>
    </row>
    <row r="12" spans="2:70" ht="7.2" customHeight="1" x14ac:dyDescent="0.3">
      <c r="V12" s="12"/>
      <c r="W12" s="12"/>
      <c r="X12" s="12"/>
      <c r="Y12" s="12"/>
      <c r="Z12" s="12"/>
      <c r="AA12" s="12"/>
      <c r="AB12" s="12"/>
      <c r="AC12" s="12"/>
      <c r="AE12" s="12"/>
      <c r="AF12" s="12"/>
      <c r="AG12" s="12"/>
      <c r="AH12" s="12"/>
      <c r="AI12" s="12"/>
      <c r="AJ12" s="12"/>
      <c r="AK12" s="12"/>
      <c r="AL12" s="12"/>
      <c r="AN12" s="12"/>
      <c r="AO12" s="12"/>
      <c r="AP12" s="12"/>
      <c r="AQ12" s="12"/>
      <c r="AR12" s="12"/>
      <c r="AS12" s="12"/>
      <c r="AU12" s="12"/>
      <c r="AV12" s="12"/>
      <c r="AW12" s="12"/>
      <c r="AX12" s="12"/>
      <c r="AY12" s="12"/>
      <c r="AZ12" s="12"/>
      <c r="BA12" s="12"/>
      <c r="BB12" s="12"/>
      <c r="BC12" s="12"/>
      <c r="BD12" s="12"/>
      <c r="BE12" s="12"/>
      <c r="BG12" s="13"/>
      <c r="BH12" s="13"/>
      <c r="BI12" s="13"/>
      <c r="BJ12" s="13"/>
      <c r="BK12" s="13"/>
      <c r="BL12" s="13"/>
      <c r="BM12" s="13"/>
      <c r="BN12" s="13"/>
      <c r="BO12" s="13"/>
      <c r="BP12" s="13"/>
      <c r="BQ12" s="13"/>
      <c r="BR12" s="13"/>
    </row>
    <row r="13" spans="2:70" x14ac:dyDescent="0.3">
      <c r="D13" s="54" t="s">
        <v>82</v>
      </c>
      <c r="E13" s="58">
        <v>5</v>
      </c>
      <c r="F13" s="58">
        <v>4</v>
      </c>
      <c r="G13" s="58">
        <v>3</v>
      </c>
      <c r="H13" s="58">
        <v>2</v>
      </c>
      <c r="I13" s="59">
        <v>1</v>
      </c>
      <c r="N13" s="1" t="s">
        <v>1319</v>
      </c>
      <c r="O13" s="1" t="s">
        <v>1319</v>
      </c>
      <c r="Q13" s="65" t="s">
        <v>83</v>
      </c>
      <c r="R13" s="66" t="s">
        <v>114</v>
      </c>
      <c r="S13" s="67" t="s">
        <v>161</v>
      </c>
      <c r="X13" s="1" t="s">
        <v>1319</v>
      </c>
      <c r="AA13" s="1" t="s">
        <v>1319</v>
      </c>
      <c r="AF13" s="1" t="s">
        <v>1319</v>
      </c>
      <c r="AI13" s="65" t="s">
        <v>83</v>
      </c>
      <c r="AJ13" s="66" t="s">
        <v>114</v>
      </c>
      <c r="AK13" s="67" t="s">
        <v>491</v>
      </c>
      <c r="AO13" s="1" t="s">
        <v>1319</v>
      </c>
      <c r="AR13" s="1" t="s">
        <v>1319</v>
      </c>
      <c r="AV13" s="1" t="s">
        <v>1319</v>
      </c>
      <c r="AY13" s="1" t="s">
        <v>1319</v>
      </c>
      <c r="BH13" s="284" t="s">
        <v>1321</v>
      </c>
      <c r="BI13" s="284"/>
      <c r="BK13" s="284" t="s">
        <v>1322</v>
      </c>
      <c r="BL13" s="284"/>
      <c r="BM13" s="284"/>
      <c r="BN13" s="1"/>
      <c r="BO13" s="284" t="s">
        <v>1323</v>
      </c>
      <c r="BP13" s="284"/>
      <c r="BQ13" s="284"/>
    </row>
    <row r="14" spans="2:70" x14ac:dyDescent="0.3">
      <c r="D14" s="60" t="s">
        <v>83</v>
      </c>
      <c r="E14" s="44" t="s">
        <v>1</v>
      </c>
      <c r="F14" s="44" t="s">
        <v>2</v>
      </c>
      <c r="G14" s="44" t="s">
        <v>3</v>
      </c>
      <c r="H14" s="44" t="s">
        <v>4</v>
      </c>
      <c r="I14" s="45" t="s">
        <v>105</v>
      </c>
      <c r="N14" s="14" t="str" cm="1">
        <f t="array" aca="1" ref="N14:N425" ca="1">DIFFERENCE(D14:I427,D23)</f>
        <v>Item_56</v>
      </c>
      <c r="O14" s="14" t="str" cm="1">
        <f t="array" aca="1" ref="O14:O425" ca="1">DIFFERENCE(D14:I427,"Item_9")</f>
        <v>Item_56</v>
      </c>
      <c r="Q14" s="7" t="s">
        <v>1</v>
      </c>
      <c r="R14">
        <v>-2.9</v>
      </c>
      <c r="S14" s="8">
        <v>-4.2300000000000004</v>
      </c>
      <c r="X14" s="38" t="str" cm="1">
        <f t="array" aca="1" ref="X14:X425" ca="1">DIFFERENCE($D$14:$I$427,"Item_9",E13:I13)</f>
        <v>Item_35</v>
      </c>
      <c r="AA14" s="38" t="str" cm="1">
        <f t="array" aca="1" ref="AA14:AA425" ca="1">DIFFERENCE($D$14:$I$427,"Item_9",{5,4,3,2,1})</f>
        <v>Item_35</v>
      </c>
      <c r="AF14" s="38" t="str" cm="1">
        <f t="array" aca="1" ref="AF14:AF425" ca="1">DIFFERENCE($D$14:$I$427,"Item_9",$E$13:$I$13,1)</f>
        <v>Item_386</v>
      </c>
      <c r="AI14" s="7" t="s">
        <v>1</v>
      </c>
      <c r="AJ14">
        <v>-2.9</v>
      </c>
      <c r="AK14" s="8">
        <v>7.97</v>
      </c>
      <c r="AO14" s="38" t="str" cm="1">
        <f t="array" aca="1" ref="AO14:AO425" ca="1">DIFFERENCE($D$14:$I$427,"Item_9",$E$13:$I$13,,)</f>
        <v>Item_35</v>
      </c>
      <c r="AR14" s="38" t="str" cm="1">
        <f t="array" aca="1" ref="AR14:AR425" ca="1">DIFFERENCE($D$15:$I$427,"Item_9",$E$13:$I$13,,1)</f>
        <v>Item_35</v>
      </c>
      <c r="AV14" s="38" t="str" cm="1">
        <f t="array" aca="1" ref="AV14:AW425" ca="1">DIFFERENCE($D$15:$I$427,"Item_9",$E$13:$I$13,,1,1)</f>
        <v>Item_35</v>
      </c>
      <c r="AW14" s="5">
        <f ca="1"/>
        <v>15.61</v>
      </c>
      <c r="AY14" s="38" t="str" cm="1">
        <f t="array" aca="1" ref="AY14:BD425" ca="1">DIFFERENCE($D$15:$I$427,"Item_9",$E$13:$I$13,,1,2)</f>
        <v>Item_35</v>
      </c>
      <c r="AZ14" s="15">
        <f ca="1"/>
        <v>-3.21</v>
      </c>
      <c r="BA14" s="15">
        <f ca="1"/>
        <v>-4.9000000000000004</v>
      </c>
      <c r="BB14" s="15">
        <f ca="1"/>
        <v>4.57</v>
      </c>
      <c r="BC14" s="15">
        <f ca="1"/>
        <v>1.63</v>
      </c>
      <c r="BD14" s="5" t="str">
        <f ca="1"/>
        <v>B</v>
      </c>
      <c r="BH14" s="38" t="str" cm="1">
        <f t="array" aca="1" ref="BH14" ca="1">DIFFERENCE($D$14:$I$427,"Item_57",$E$13:$I$13,,,,1)</f>
        <v>Item_68</v>
      </c>
      <c r="BK14" s="27" t="str" cm="1">
        <f t="array" aca="1" ref="BK14:BL18" ca="1">DIFFERENCE($D$14:$I$427,"Item_57",$E$13:$I$13,1,,1,5)</f>
        <v>Item_386</v>
      </c>
      <c r="BL14" s="5">
        <f ca="1"/>
        <v>210.14</v>
      </c>
      <c r="BP14" s="14" t="str" cm="1">
        <f t="array" aca="1" ref="BP14:BP19" ca="1">_xlfn.VSTACK(DIFFERENCE($D$14:$I$427,"Item_33",$E$13:$I$13,,,,3),DIFFERENCE($D$14:$I$427,"Item_89",$E$13:$I$13,,,,3))</f>
        <v>Item_35</v>
      </c>
    </row>
    <row r="15" spans="2:70" x14ac:dyDescent="0.3">
      <c r="D15" s="55" t="s">
        <v>106</v>
      </c>
      <c r="E15" s="56">
        <v>-0.33</v>
      </c>
      <c r="F15" s="56">
        <v>-4.43</v>
      </c>
      <c r="G15" s="56">
        <v>5.85</v>
      </c>
      <c r="H15" s="56">
        <v>3.09</v>
      </c>
      <c r="I15" s="57" t="s">
        <v>33</v>
      </c>
      <c r="N15" s="18" t="str">
        <f ca="1"/>
        <v>Item_2</v>
      </c>
      <c r="O15" s="18" t="str">
        <f ca="1"/>
        <v>Item_2</v>
      </c>
      <c r="Q15" s="7" t="s">
        <v>2</v>
      </c>
      <c r="R15">
        <v>-5.81</v>
      </c>
      <c r="S15" s="8">
        <v>-5.89</v>
      </c>
      <c r="X15" s="18" t="str">
        <f ca="1"/>
        <v>Item_56</v>
      </c>
      <c r="AA15" s="18" t="str">
        <f ca="1"/>
        <v>Item_56</v>
      </c>
      <c r="AF15" s="18" t="str">
        <f ca="1"/>
        <v>Item_373</v>
      </c>
      <c r="AI15" s="7" t="s">
        <v>2</v>
      </c>
      <c r="AJ15">
        <v>-5.81</v>
      </c>
      <c r="AK15" s="8">
        <v>4.28</v>
      </c>
      <c r="AO15" s="18" t="str">
        <f ca="1"/>
        <v>Item_56</v>
      </c>
      <c r="AR15" s="18" t="str">
        <f ca="1"/>
        <v>Item_56</v>
      </c>
      <c r="AV15" s="7" t="str">
        <f ca="1"/>
        <v>Item_56</v>
      </c>
      <c r="AW15" s="8">
        <f ca="1"/>
        <v>15.92</v>
      </c>
      <c r="AY15" s="7" t="str">
        <f ca="1"/>
        <v>Item_56</v>
      </c>
      <c r="AZ15">
        <f ca="1"/>
        <v>-4.2300000000000004</v>
      </c>
      <c r="BA15">
        <f ca="1"/>
        <v>-5.89</v>
      </c>
      <c r="BB15">
        <f ca="1"/>
        <v>5.44</v>
      </c>
      <c r="BC15">
        <f ca="1"/>
        <v>1.38</v>
      </c>
      <c r="BD15" s="8" t="str">
        <f ca="1"/>
        <v>C</v>
      </c>
      <c r="BK15" s="7" t="str">
        <f ca="1"/>
        <v>Item_373</v>
      </c>
      <c r="BL15" s="8">
        <f ca="1"/>
        <v>185.86</v>
      </c>
      <c r="BP15" s="18" t="str">
        <f ca="1"/>
        <v>Item_56</v>
      </c>
    </row>
    <row r="16" spans="2:70" x14ac:dyDescent="0.3">
      <c r="D16" s="32" t="s">
        <v>107</v>
      </c>
      <c r="E16" s="33">
        <v>-3.57</v>
      </c>
      <c r="F16" s="33">
        <v>-3.98</v>
      </c>
      <c r="G16" s="33">
        <v>5.1100000000000003</v>
      </c>
      <c r="H16" s="33">
        <v>2.39</v>
      </c>
      <c r="I16" s="34" t="s">
        <v>32</v>
      </c>
      <c r="N16" s="18" t="str">
        <f ca="1"/>
        <v>Item_42</v>
      </c>
      <c r="O16" s="18" t="str">
        <f ca="1"/>
        <v>Item_42</v>
      </c>
      <c r="Q16" s="7" t="s">
        <v>3</v>
      </c>
      <c r="R16">
        <v>4.6900000000000004</v>
      </c>
      <c r="S16" s="8">
        <v>5.44</v>
      </c>
      <c r="X16" s="18" t="str">
        <f ca="1"/>
        <v>Item_33</v>
      </c>
      <c r="AA16" s="18" t="str">
        <f ca="1"/>
        <v>Item_33</v>
      </c>
      <c r="AF16" s="18" t="str">
        <f ca="1"/>
        <v>Item_350</v>
      </c>
      <c r="AI16" s="7" t="s">
        <v>3</v>
      </c>
      <c r="AJ16">
        <v>4.6900000000000004</v>
      </c>
      <c r="AK16" s="8">
        <v>-1.54</v>
      </c>
      <c r="AO16" s="18" t="str">
        <f ca="1"/>
        <v>Item_33</v>
      </c>
      <c r="AR16" s="18" t="str">
        <f ca="1"/>
        <v>Item_33</v>
      </c>
      <c r="AV16" s="7" t="str">
        <f ca="1"/>
        <v>Item_33</v>
      </c>
      <c r="AW16" s="8">
        <f ca="1"/>
        <v>18.29</v>
      </c>
      <c r="AY16" s="7" t="str">
        <f ca="1"/>
        <v>Item_33</v>
      </c>
      <c r="AZ16">
        <f ca="1"/>
        <v>-3.26</v>
      </c>
      <c r="BA16">
        <f ca="1"/>
        <v>-5.32</v>
      </c>
      <c r="BB16">
        <f ca="1"/>
        <v>5.48</v>
      </c>
      <c r="BC16">
        <f ca="1"/>
        <v>1.43</v>
      </c>
      <c r="BD16" s="8" t="str">
        <f ca="1"/>
        <v>B</v>
      </c>
      <c r="BK16" s="7" t="str">
        <f ca="1"/>
        <v>Item_378</v>
      </c>
      <c r="BL16" s="8">
        <f ca="1"/>
        <v>185.26</v>
      </c>
      <c r="BP16" s="18" t="str">
        <f ca="1"/>
        <v>Item_24</v>
      </c>
    </row>
    <row r="17" spans="4:68" x14ac:dyDescent="0.3">
      <c r="D17" s="32" t="s">
        <v>108</v>
      </c>
      <c r="E17" s="33">
        <v>0.46</v>
      </c>
      <c r="F17" s="33">
        <v>-6.14</v>
      </c>
      <c r="G17" s="33">
        <v>4.6900000000000004</v>
      </c>
      <c r="H17" s="33">
        <v>1.49</v>
      </c>
      <c r="I17" s="34" t="s">
        <v>33</v>
      </c>
      <c r="N17" s="18" t="str">
        <f ca="1"/>
        <v>Item_63</v>
      </c>
      <c r="O17" s="18" t="str">
        <f ca="1"/>
        <v>Item_63</v>
      </c>
      <c r="Q17" s="7" t="s">
        <v>4</v>
      </c>
      <c r="R17">
        <v>1.99</v>
      </c>
      <c r="S17" s="8">
        <v>1.38</v>
      </c>
      <c r="X17" s="18" t="str">
        <f ca="1"/>
        <v>Item_2</v>
      </c>
      <c r="AA17" s="18" t="str">
        <f ca="1"/>
        <v>Item_2</v>
      </c>
      <c r="AF17" s="18" t="str">
        <f ca="1"/>
        <v>Item_318</v>
      </c>
      <c r="AI17" s="7" t="s">
        <v>4</v>
      </c>
      <c r="AJ17">
        <v>1.99</v>
      </c>
      <c r="AK17" s="8">
        <v>-6.56</v>
      </c>
      <c r="AO17" s="18" t="str">
        <f ca="1"/>
        <v>Item_2</v>
      </c>
      <c r="AR17" s="18" t="str">
        <f ca="1"/>
        <v>Item_2</v>
      </c>
      <c r="AV17" s="7" t="str">
        <f ca="1"/>
        <v>Item_2</v>
      </c>
      <c r="AW17" s="8">
        <f ca="1"/>
        <v>20.399999999999999</v>
      </c>
      <c r="AY17" s="7" t="str">
        <f ca="1"/>
        <v>Item_2</v>
      </c>
      <c r="AZ17">
        <f ca="1"/>
        <v>-3.57</v>
      </c>
      <c r="BA17">
        <f ca="1"/>
        <v>-3.98</v>
      </c>
      <c r="BB17">
        <f ca="1"/>
        <v>5.1100000000000003</v>
      </c>
      <c r="BC17">
        <f ca="1"/>
        <v>2.39</v>
      </c>
      <c r="BD17" s="8" t="str">
        <f ca="1"/>
        <v>C</v>
      </c>
      <c r="BK17" s="7" t="str">
        <f ca="1"/>
        <v>Item_356</v>
      </c>
      <c r="BL17" s="8">
        <f ca="1"/>
        <v>183.9</v>
      </c>
      <c r="BP17" s="18" t="str">
        <f ca="1"/>
        <v>Item_10</v>
      </c>
    </row>
    <row r="18" spans="4:68" x14ac:dyDescent="0.3">
      <c r="D18" s="32" t="s">
        <v>109</v>
      </c>
      <c r="E18" s="33">
        <v>-1.34</v>
      </c>
      <c r="F18" s="33">
        <v>-3.17</v>
      </c>
      <c r="G18" s="33">
        <v>5.35</v>
      </c>
      <c r="H18" s="33">
        <v>1.57</v>
      </c>
      <c r="I18" s="34" t="s">
        <v>32</v>
      </c>
      <c r="N18" s="18" t="str">
        <f ca="1"/>
        <v>Item_84</v>
      </c>
      <c r="O18" s="18" t="str">
        <f ca="1"/>
        <v>Item_84</v>
      </c>
      <c r="Q18" s="9" t="s">
        <v>105</v>
      </c>
      <c r="R18" s="16" t="s">
        <v>32</v>
      </c>
      <c r="S18" s="6" t="s">
        <v>32</v>
      </c>
      <c r="X18" s="18" t="str">
        <f ca="1"/>
        <v>Item_84</v>
      </c>
      <c r="AA18" s="18" t="str">
        <f ca="1"/>
        <v>Item_84</v>
      </c>
      <c r="AF18" s="18" t="str">
        <f ca="1"/>
        <v>Item_409</v>
      </c>
      <c r="AI18" s="9" t="s">
        <v>105</v>
      </c>
      <c r="AJ18" s="16" t="s">
        <v>32</v>
      </c>
      <c r="AK18" s="6" t="s">
        <v>32</v>
      </c>
      <c r="AO18" s="18" t="str">
        <f ca="1"/>
        <v>Item_84</v>
      </c>
      <c r="AR18" s="18" t="str">
        <f ca="1"/>
        <v>Item_84</v>
      </c>
      <c r="AV18" s="7" t="str">
        <f ca="1"/>
        <v>Item_84</v>
      </c>
      <c r="AW18" s="8">
        <f ca="1"/>
        <v>21.43</v>
      </c>
      <c r="AY18" s="7" t="str">
        <f ca="1"/>
        <v>Item_84</v>
      </c>
      <c r="AZ18">
        <f ca="1"/>
        <v>-2.75</v>
      </c>
      <c r="BA18">
        <f ca="1"/>
        <v>-3.98</v>
      </c>
      <c r="BB18">
        <f ca="1"/>
        <v>5.18</v>
      </c>
      <c r="BC18">
        <f ca="1"/>
        <v>3.17</v>
      </c>
      <c r="BD18" s="8" t="str">
        <f ca="1"/>
        <v>C</v>
      </c>
      <c r="BK18" s="9" t="str">
        <f ca="1"/>
        <v>Item_318</v>
      </c>
      <c r="BL18" s="6">
        <f ca="1"/>
        <v>180.39</v>
      </c>
      <c r="BP18" s="18" t="str">
        <f ca="1"/>
        <v>Item_73</v>
      </c>
    </row>
    <row r="19" spans="4:68" x14ac:dyDescent="0.3">
      <c r="D19" s="32" t="s">
        <v>110</v>
      </c>
      <c r="E19" s="33">
        <v>1.83</v>
      </c>
      <c r="F19" s="33">
        <v>2.04</v>
      </c>
      <c r="G19" s="33">
        <v>5.33</v>
      </c>
      <c r="H19" s="33">
        <v>3.84</v>
      </c>
      <c r="I19" s="34" t="s">
        <v>32</v>
      </c>
      <c r="N19" s="18" t="str">
        <f ca="1"/>
        <v>Item_80</v>
      </c>
      <c r="O19" s="18" t="str">
        <f ca="1"/>
        <v>Item_80</v>
      </c>
      <c r="X19" s="18" t="str">
        <f ca="1"/>
        <v>Item_83</v>
      </c>
      <c r="AA19" s="18" t="str">
        <f ca="1"/>
        <v>Item_83</v>
      </c>
      <c r="AF19" s="18" t="str">
        <f ca="1"/>
        <v>Item_378</v>
      </c>
      <c r="AO19" s="18" t="str">
        <f ca="1"/>
        <v>Item_83</v>
      </c>
      <c r="AR19" s="18" t="str">
        <f ca="1"/>
        <v>Item_83</v>
      </c>
      <c r="AV19" s="7" t="str">
        <f ca="1"/>
        <v>Item_83</v>
      </c>
      <c r="AW19" s="8">
        <f ca="1"/>
        <v>24.98</v>
      </c>
      <c r="AY19" s="7" t="str">
        <f ca="1"/>
        <v>Item_83</v>
      </c>
      <c r="AZ19">
        <f ca="1"/>
        <v>-2.46</v>
      </c>
      <c r="BA19">
        <f ca="1"/>
        <v>-4.83</v>
      </c>
      <c r="BB19">
        <f ca="1"/>
        <v>5.28</v>
      </c>
      <c r="BC19">
        <f ca="1"/>
        <v>3.46</v>
      </c>
      <c r="BD19" s="8" t="str">
        <f ca="1"/>
        <v>B</v>
      </c>
      <c r="BP19" s="19" t="str">
        <f ca="1"/>
        <v>Item_68</v>
      </c>
    </row>
    <row r="20" spans="4:68" x14ac:dyDescent="0.3">
      <c r="D20" s="32" t="s">
        <v>111</v>
      </c>
      <c r="E20" s="33">
        <v>-0.87</v>
      </c>
      <c r="F20" s="33">
        <v>0.62</v>
      </c>
      <c r="G20" s="33">
        <v>5.36</v>
      </c>
      <c r="H20" s="33">
        <v>0.5</v>
      </c>
      <c r="I20" s="34" t="s">
        <v>32</v>
      </c>
      <c r="N20" s="18" t="str">
        <f ca="1"/>
        <v>Item_35</v>
      </c>
      <c r="O20" s="18" t="str">
        <f ca="1"/>
        <v>Item_35</v>
      </c>
      <c r="X20" s="18" t="str">
        <f ca="1"/>
        <v>Item_63</v>
      </c>
      <c r="AA20" s="18" t="str">
        <f ca="1"/>
        <v>Item_63</v>
      </c>
      <c r="AF20" s="18" t="str">
        <f ca="1"/>
        <v>Item_356</v>
      </c>
      <c r="AO20" s="18" t="str">
        <f ca="1"/>
        <v>Item_63</v>
      </c>
      <c r="AR20" s="18" t="str">
        <f ca="1"/>
        <v>Item_63</v>
      </c>
      <c r="AV20" s="7" t="str">
        <f ca="1"/>
        <v>Item_63</v>
      </c>
      <c r="AW20" s="8">
        <f ca="1"/>
        <v>25.48</v>
      </c>
      <c r="AY20" s="7" t="str">
        <f ca="1"/>
        <v>Item_63</v>
      </c>
      <c r="AZ20">
        <f ca="1"/>
        <v>-0.06</v>
      </c>
      <c r="BA20">
        <f ca="1"/>
        <v>-6.5</v>
      </c>
      <c r="BB20">
        <f ca="1"/>
        <v>4.74</v>
      </c>
      <c r="BC20">
        <f ca="1"/>
        <v>2.82</v>
      </c>
      <c r="BD20" s="8" t="str">
        <f ca="1"/>
        <v>C</v>
      </c>
    </row>
    <row r="21" spans="4:68" x14ac:dyDescent="0.3">
      <c r="D21" s="32" t="s">
        <v>112</v>
      </c>
      <c r="E21" s="33">
        <v>-2.73</v>
      </c>
      <c r="F21" s="33">
        <v>-1.79</v>
      </c>
      <c r="G21" s="33">
        <v>4.43</v>
      </c>
      <c r="H21" s="33">
        <v>-0.38</v>
      </c>
      <c r="I21" s="34" t="s">
        <v>34</v>
      </c>
      <c r="N21" s="18" t="str">
        <f ca="1"/>
        <v>Item_4</v>
      </c>
      <c r="O21" s="18" t="str">
        <f ca="1"/>
        <v>Item_4</v>
      </c>
      <c r="X21" s="18" t="str">
        <f ca="1"/>
        <v>Item_42</v>
      </c>
      <c r="AA21" s="18" t="str">
        <f ca="1"/>
        <v>Item_42</v>
      </c>
      <c r="AF21" s="18" t="str">
        <f ca="1"/>
        <v>Item_383</v>
      </c>
      <c r="AO21" s="18" t="str">
        <f ca="1"/>
        <v>Item_42</v>
      </c>
      <c r="AR21" s="18" t="str">
        <f ca="1"/>
        <v>Item_42</v>
      </c>
      <c r="AV21" s="7" t="str">
        <f ca="1"/>
        <v>Item_42</v>
      </c>
      <c r="AW21" s="8">
        <f ca="1"/>
        <v>26.43</v>
      </c>
      <c r="AY21" s="7" t="str">
        <f ca="1"/>
        <v>Item_42</v>
      </c>
      <c r="AZ21">
        <f ca="1"/>
        <v>-2.13</v>
      </c>
      <c r="BA21">
        <f ca="1"/>
        <v>-2.58</v>
      </c>
      <c r="BB21">
        <f ca="1"/>
        <v>4.5999999999999996</v>
      </c>
      <c r="BC21">
        <f ca="1"/>
        <v>1.94</v>
      </c>
      <c r="BD21" s="8" t="str">
        <f ca="1"/>
        <v>C</v>
      </c>
    </row>
    <row r="22" spans="4:68" x14ac:dyDescent="0.3">
      <c r="D22" s="32" t="s">
        <v>113</v>
      </c>
      <c r="E22" s="33">
        <v>1.76</v>
      </c>
      <c r="F22" s="33">
        <v>3.3</v>
      </c>
      <c r="G22" s="33">
        <v>5.0999999999999996</v>
      </c>
      <c r="H22" s="33">
        <v>2.54</v>
      </c>
      <c r="I22" s="34" t="s">
        <v>32</v>
      </c>
      <c r="N22" s="18" t="str">
        <f ca="1"/>
        <v>Item_34</v>
      </c>
      <c r="O22" s="18" t="str">
        <f ca="1"/>
        <v>Item_34</v>
      </c>
      <c r="X22" s="18" t="str">
        <f ca="1"/>
        <v>Item_24</v>
      </c>
      <c r="AA22" s="18" t="str">
        <f ca="1"/>
        <v>Item_24</v>
      </c>
      <c r="AF22" s="18" t="str">
        <f ca="1"/>
        <v>Item_342</v>
      </c>
      <c r="AO22" s="18" t="str">
        <f ca="1"/>
        <v>Item_24</v>
      </c>
      <c r="AR22" s="18" t="str">
        <f ca="1"/>
        <v>Item_24</v>
      </c>
      <c r="AV22" s="7" t="str">
        <f ca="1"/>
        <v>Item_24</v>
      </c>
      <c r="AW22" s="8">
        <f ca="1"/>
        <v>26.66</v>
      </c>
      <c r="AY22" s="7" t="str">
        <f ca="1"/>
        <v>Item_24</v>
      </c>
      <c r="AZ22">
        <f ca="1"/>
        <v>-3.06</v>
      </c>
      <c r="BA22">
        <f ca="1"/>
        <v>-4.42</v>
      </c>
      <c r="BB22">
        <f ca="1"/>
        <v>5.61</v>
      </c>
      <c r="BC22">
        <f ca="1"/>
        <v>3.16</v>
      </c>
      <c r="BD22" s="8" t="str">
        <f ca="1"/>
        <v>B</v>
      </c>
    </row>
    <row r="23" spans="4:68" x14ac:dyDescent="0.3">
      <c r="D23" s="61" t="s">
        <v>114</v>
      </c>
      <c r="E23" s="62">
        <v>-2.9</v>
      </c>
      <c r="F23" s="62">
        <v>-5.81</v>
      </c>
      <c r="G23" s="62">
        <v>4.6900000000000004</v>
      </c>
      <c r="H23" s="62">
        <v>1.99</v>
      </c>
      <c r="I23" s="63" t="s">
        <v>32</v>
      </c>
      <c r="N23" s="18" t="str">
        <f ca="1"/>
        <v>Item_64</v>
      </c>
      <c r="O23" s="18" t="str">
        <f ca="1"/>
        <v>Item_64</v>
      </c>
      <c r="X23" s="18" t="str">
        <f ca="1"/>
        <v>Item_85</v>
      </c>
      <c r="AA23" s="18" t="str">
        <f ca="1"/>
        <v>Item_85</v>
      </c>
      <c r="AF23" s="18" t="str">
        <f ca="1"/>
        <v>Item_314</v>
      </c>
      <c r="AO23" s="18" t="str">
        <f ca="1"/>
        <v>Item_85</v>
      </c>
      <c r="AR23" s="18" t="str">
        <f ca="1"/>
        <v>Item_85</v>
      </c>
      <c r="AV23" s="7" t="str">
        <f ca="1"/>
        <v>Item_85</v>
      </c>
      <c r="AW23" s="8">
        <f ca="1"/>
        <v>26.69</v>
      </c>
      <c r="AY23" s="7" t="str">
        <f ca="1"/>
        <v>Item_85</v>
      </c>
      <c r="AZ23">
        <f ca="1"/>
        <v>-2.76</v>
      </c>
      <c r="BA23">
        <f ca="1"/>
        <v>-3.15</v>
      </c>
      <c r="BB23">
        <f ca="1"/>
        <v>4.96</v>
      </c>
      <c r="BC23">
        <f ca="1"/>
        <v>1.69</v>
      </c>
      <c r="BD23" s="8" t="str">
        <f ca="1"/>
        <v>B</v>
      </c>
    </row>
    <row r="24" spans="4:68" x14ac:dyDescent="0.3">
      <c r="D24" s="32" t="s">
        <v>115</v>
      </c>
      <c r="E24" s="33">
        <v>-2.11</v>
      </c>
      <c r="F24" s="33">
        <v>-1.0900000000000001</v>
      </c>
      <c r="G24" s="33">
        <v>4.91</v>
      </c>
      <c r="H24" s="33">
        <v>2.0699999999999998</v>
      </c>
      <c r="I24" s="34" t="s">
        <v>34</v>
      </c>
      <c r="N24" s="18" t="str">
        <f ca="1"/>
        <v>Item_178</v>
      </c>
      <c r="O24" s="18" t="str">
        <f ca="1"/>
        <v>Item_178</v>
      </c>
      <c r="X24" s="18" t="str">
        <f ca="1"/>
        <v>Item_17</v>
      </c>
      <c r="AA24" s="18" t="str">
        <f ca="1"/>
        <v>Item_17</v>
      </c>
      <c r="AF24" s="18" t="str">
        <f ca="1"/>
        <v>Item_375</v>
      </c>
      <c r="AO24" s="18" t="str">
        <f ca="1"/>
        <v>Item_17</v>
      </c>
      <c r="AR24" s="18" t="str">
        <f ca="1"/>
        <v>Item_17</v>
      </c>
      <c r="AV24" s="7" t="str">
        <f ca="1"/>
        <v>Item_17</v>
      </c>
      <c r="AW24" s="8">
        <f ca="1"/>
        <v>28.93</v>
      </c>
      <c r="AY24" s="7" t="str">
        <f ca="1"/>
        <v>Item_17</v>
      </c>
      <c r="AZ24">
        <f ca="1"/>
        <v>-2.34</v>
      </c>
      <c r="BA24">
        <f ca="1"/>
        <v>-3.13</v>
      </c>
      <c r="BB24">
        <f ca="1"/>
        <v>4.45</v>
      </c>
      <c r="BC24">
        <f ca="1"/>
        <v>2.25</v>
      </c>
      <c r="BD24" s="8" t="str">
        <f ca="1"/>
        <v>A</v>
      </c>
    </row>
    <row r="25" spans="4:68" x14ac:dyDescent="0.3">
      <c r="D25" s="32" t="s">
        <v>116</v>
      </c>
      <c r="E25" s="33">
        <v>-0.72</v>
      </c>
      <c r="F25" s="33">
        <v>-1.17</v>
      </c>
      <c r="G25" s="33">
        <v>5.17</v>
      </c>
      <c r="H25" s="33">
        <v>3.51</v>
      </c>
      <c r="I25" s="34" t="s">
        <v>33</v>
      </c>
      <c r="N25" s="18" t="str">
        <f ca="1"/>
        <v>Item_86</v>
      </c>
      <c r="O25" s="18" t="str">
        <f ca="1"/>
        <v>Item_86</v>
      </c>
      <c r="X25" s="18" t="str">
        <f ca="1"/>
        <v>Item_3</v>
      </c>
      <c r="AA25" s="18" t="str">
        <f ca="1"/>
        <v>Item_3</v>
      </c>
      <c r="AF25" s="18" t="str">
        <f ca="1"/>
        <v>Item_372</v>
      </c>
      <c r="AO25" s="18" t="str">
        <f ca="1"/>
        <v>Item_3</v>
      </c>
      <c r="AR25" s="18" t="str">
        <f ca="1"/>
        <v>Item_3</v>
      </c>
      <c r="AV25" s="7" t="str">
        <f ca="1"/>
        <v>Item_3</v>
      </c>
      <c r="AW25" s="8">
        <f ca="1"/>
        <v>29.75</v>
      </c>
      <c r="AY25" s="7" t="str">
        <f ca="1"/>
        <v>Item_3</v>
      </c>
      <c r="AZ25">
        <f ca="1"/>
        <v>0.46</v>
      </c>
      <c r="BA25">
        <f ca="1"/>
        <v>-6.14</v>
      </c>
      <c r="BB25">
        <f ca="1"/>
        <v>4.6900000000000004</v>
      </c>
      <c r="BC25">
        <f ca="1"/>
        <v>1.49</v>
      </c>
      <c r="BD25" s="8" t="str">
        <f ca="1"/>
        <v>A</v>
      </c>
    </row>
    <row r="26" spans="4:68" x14ac:dyDescent="0.3">
      <c r="D26" s="32" t="s">
        <v>117</v>
      </c>
      <c r="E26" s="33">
        <v>-3.84</v>
      </c>
      <c r="F26" s="33">
        <v>-1.77</v>
      </c>
      <c r="G26" s="33">
        <v>5.7</v>
      </c>
      <c r="H26" s="33">
        <v>2.89</v>
      </c>
      <c r="I26" s="34" t="s">
        <v>32</v>
      </c>
      <c r="N26" s="18" t="str">
        <f ca="1"/>
        <v>Item_33</v>
      </c>
      <c r="O26" s="18" t="str">
        <f ca="1"/>
        <v>Item_33</v>
      </c>
      <c r="X26" s="18" t="str">
        <f ca="1"/>
        <v>Item_80</v>
      </c>
      <c r="AA26" s="18" t="str">
        <f ca="1"/>
        <v>Item_80</v>
      </c>
      <c r="AF26" s="18" t="str">
        <f ca="1"/>
        <v>Item_374</v>
      </c>
      <c r="AO26" s="18" t="str">
        <f ca="1"/>
        <v>Item_80</v>
      </c>
      <c r="AR26" s="18" t="str">
        <f ca="1"/>
        <v>Item_80</v>
      </c>
      <c r="AV26" s="7" t="str">
        <f ca="1"/>
        <v>Item_80</v>
      </c>
      <c r="AW26" s="8">
        <f ca="1"/>
        <v>30.4</v>
      </c>
      <c r="AY26" s="7" t="str">
        <f ca="1"/>
        <v>Item_80</v>
      </c>
      <c r="AZ26">
        <f ca="1"/>
        <v>-1.36</v>
      </c>
      <c r="BA26">
        <f ca="1"/>
        <v>-3.38</v>
      </c>
      <c r="BB26">
        <f ca="1"/>
        <v>5.23</v>
      </c>
      <c r="BC26">
        <f ca="1"/>
        <v>2.4300000000000002</v>
      </c>
      <c r="BD26" s="8" t="str">
        <f ca="1"/>
        <v>C</v>
      </c>
    </row>
    <row r="27" spans="4:68" x14ac:dyDescent="0.3">
      <c r="D27" s="32" t="s">
        <v>118</v>
      </c>
      <c r="E27" s="33">
        <v>-4.3899999999999997</v>
      </c>
      <c r="F27" s="33">
        <v>3.11</v>
      </c>
      <c r="G27" s="33">
        <v>5.27</v>
      </c>
      <c r="H27" s="33">
        <v>2.13</v>
      </c>
      <c r="I27" s="34" t="s">
        <v>32</v>
      </c>
      <c r="N27" s="18" t="str">
        <f ca="1"/>
        <v>Item_25</v>
      </c>
      <c r="O27" s="18" t="str">
        <f ca="1"/>
        <v>Item_25</v>
      </c>
      <c r="X27" s="18" t="str">
        <f ca="1"/>
        <v>Item_55</v>
      </c>
      <c r="AA27" s="18" t="str">
        <f ca="1"/>
        <v>Item_55</v>
      </c>
      <c r="AF27" s="18" t="str">
        <f ca="1"/>
        <v>Item_344</v>
      </c>
      <c r="AO27" s="18" t="str">
        <f ca="1"/>
        <v>Item_55</v>
      </c>
      <c r="AR27" s="18" t="str">
        <f ca="1"/>
        <v>Item_55</v>
      </c>
      <c r="AV27" s="7" t="str">
        <f ca="1"/>
        <v>Item_55</v>
      </c>
      <c r="AW27" s="8">
        <f ca="1"/>
        <v>31.16</v>
      </c>
      <c r="AY27" s="7" t="str">
        <f ca="1"/>
        <v>Item_55</v>
      </c>
      <c r="AZ27">
        <f ca="1"/>
        <v>-2.5099999999999998</v>
      </c>
      <c r="BA27">
        <f ca="1"/>
        <v>-2.4500000000000002</v>
      </c>
      <c r="BB27">
        <f ca="1"/>
        <v>4.5</v>
      </c>
      <c r="BC27">
        <f ca="1"/>
        <v>1.92</v>
      </c>
      <c r="BD27" s="8" t="str">
        <f ca="1"/>
        <v>B</v>
      </c>
    </row>
    <row r="28" spans="4:68" x14ac:dyDescent="0.3">
      <c r="D28" s="32" t="s">
        <v>119</v>
      </c>
      <c r="E28" s="33">
        <v>-1.33</v>
      </c>
      <c r="F28" s="33">
        <v>2.69</v>
      </c>
      <c r="G28" s="33">
        <v>3.87</v>
      </c>
      <c r="H28" s="33">
        <v>1.24</v>
      </c>
      <c r="I28" s="34" t="s">
        <v>32</v>
      </c>
      <c r="N28" s="18" t="str">
        <f ca="1"/>
        <v>Item_91</v>
      </c>
      <c r="O28" s="18" t="str">
        <f ca="1"/>
        <v>Item_91</v>
      </c>
      <c r="X28" s="18" t="str">
        <f ca="1"/>
        <v>Item_47</v>
      </c>
      <c r="AA28" s="18" t="str">
        <f ca="1"/>
        <v>Item_47</v>
      </c>
      <c r="AF28" s="18" t="str">
        <f ca="1"/>
        <v>Item_353</v>
      </c>
      <c r="AO28" s="18" t="str">
        <f ca="1"/>
        <v>Item_47</v>
      </c>
      <c r="AR28" s="18" t="str">
        <f ca="1"/>
        <v>Item_47</v>
      </c>
      <c r="AV28" s="7" t="str">
        <f ca="1"/>
        <v>Item_47</v>
      </c>
      <c r="AW28" s="8">
        <f ca="1"/>
        <v>31.77</v>
      </c>
      <c r="AY28" s="7" t="str">
        <f ca="1"/>
        <v>Item_47</v>
      </c>
      <c r="AZ28">
        <f ca="1"/>
        <v>-2.1</v>
      </c>
      <c r="BA28">
        <f ca="1"/>
        <v>-3.01</v>
      </c>
      <c r="BB28">
        <f ca="1"/>
        <v>4.6100000000000003</v>
      </c>
      <c r="BC28">
        <f ca="1"/>
        <v>2.6</v>
      </c>
      <c r="BD28" s="8" t="str">
        <f ca="1"/>
        <v>A</v>
      </c>
    </row>
    <row r="29" spans="4:68" x14ac:dyDescent="0.3">
      <c r="D29" s="32" t="s">
        <v>120</v>
      </c>
      <c r="E29" s="33">
        <v>-0.39</v>
      </c>
      <c r="F29" s="33">
        <v>-1.6</v>
      </c>
      <c r="G29" s="33">
        <v>5.04</v>
      </c>
      <c r="H29" s="33">
        <v>2.2799999999999998</v>
      </c>
      <c r="I29" s="34" t="s">
        <v>33</v>
      </c>
      <c r="N29" s="18" t="str">
        <f ca="1"/>
        <v>Item_52</v>
      </c>
      <c r="O29" s="18" t="str">
        <f ca="1"/>
        <v>Item_52</v>
      </c>
      <c r="X29" s="18" t="str">
        <f ca="1"/>
        <v>Item_46</v>
      </c>
      <c r="AA29" s="18" t="str">
        <f ca="1"/>
        <v>Item_46</v>
      </c>
      <c r="AF29" s="18" t="str">
        <f ca="1"/>
        <v>Item_347</v>
      </c>
      <c r="AO29" s="18" t="str">
        <f ca="1"/>
        <v>Item_46</v>
      </c>
      <c r="AR29" s="18" t="str">
        <f ca="1"/>
        <v>Item_46</v>
      </c>
      <c r="AV29" s="7" t="str">
        <f ca="1"/>
        <v>Item_46</v>
      </c>
      <c r="AW29" s="8">
        <f ca="1"/>
        <v>32.42</v>
      </c>
      <c r="AY29" s="7" t="str">
        <f ca="1"/>
        <v>Item_46</v>
      </c>
      <c r="AZ29">
        <f ca="1"/>
        <v>-3.73</v>
      </c>
      <c r="BA29">
        <f ca="1"/>
        <v>-3.5</v>
      </c>
      <c r="BB29">
        <f ca="1"/>
        <v>4.93</v>
      </c>
      <c r="BC29">
        <f ca="1"/>
        <v>0.81</v>
      </c>
      <c r="BD29" s="8" t="str">
        <f ca="1"/>
        <v>B</v>
      </c>
    </row>
    <row r="30" spans="4:68" x14ac:dyDescent="0.3">
      <c r="D30" s="32" t="s">
        <v>121</v>
      </c>
      <c r="E30" s="33">
        <v>-4.08</v>
      </c>
      <c r="F30" s="33">
        <v>-1.4</v>
      </c>
      <c r="G30" s="33">
        <v>5.3</v>
      </c>
      <c r="H30" s="33">
        <v>5.78</v>
      </c>
      <c r="I30" s="34" t="s">
        <v>32</v>
      </c>
      <c r="N30" s="18" t="str">
        <f ca="1"/>
        <v>Item_51</v>
      </c>
      <c r="O30" s="18" t="str">
        <f ca="1"/>
        <v>Item_51</v>
      </c>
      <c r="X30" s="18" t="str">
        <f ca="1"/>
        <v>Item_4</v>
      </c>
      <c r="AA30" s="18" t="str">
        <f ca="1"/>
        <v>Item_4</v>
      </c>
      <c r="AF30" s="18" t="str">
        <f ca="1"/>
        <v>Item_384</v>
      </c>
      <c r="AO30" s="18" t="str">
        <f ca="1"/>
        <v>Item_4</v>
      </c>
      <c r="AR30" s="18" t="str">
        <f ca="1"/>
        <v>Item_4</v>
      </c>
      <c r="AV30" s="7" t="str">
        <f ca="1"/>
        <v>Item_4</v>
      </c>
      <c r="AW30" s="8">
        <f ca="1"/>
        <v>32.54</v>
      </c>
      <c r="AY30" s="7" t="str">
        <f ca="1"/>
        <v>Item_4</v>
      </c>
      <c r="AZ30">
        <f ca="1"/>
        <v>-1.34</v>
      </c>
      <c r="BA30">
        <f ca="1"/>
        <v>-3.17</v>
      </c>
      <c r="BB30">
        <f ca="1"/>
        <v>5.35</v>
      </c>
      <c r="BC30">
        <f ca="1"/>
        <v>1.57</v>
      </c>
      <c r="BD30" s="8" t="str">
        <f ca="1"/>
        <v>C</v>
      </c>
    </row>
    <row r="31" spans="4:68" x14ac:dyDescent="0.3">
      <c r="D31" s="32" t="s">
        <v>122</v>
      </c>
      <c r="E31" s="33">
        <v>-2.34</v>
      </c>
      <c r="F31" s="33">
        <v>-3.13</v>
      </c>
      <c r="G31" s="33">
        <v>4.45</v>
      </c>
      <c r="H31" s="33">
        <v>2.25</v>
      </c>
      <c r="I31" s="34" t="s">
        <v>33</v>
      </c>
      <c r="N31" s="18" t="str">
        <f ca="1"/>
        <v>Item_82</v>
      </c>
      <c r="O31" s="18" t="str">
        <f ca="1"/>
        <v>Item_82</v>
      </c>
      <c r="X31" s="18" t="str">
        <f ca="1"/>
        <v>Item_178</v>
      </c>
      <c r="AA31" s="18" t="str">
        <f ca="1"/>
        <v>Item_178</v>
      </c>
      <c r="AF31" s="18" t="str">
        <f ca="1"/>
        <v>Item_401</v>
      </c>
      <c r="AO31" s="18" t="str">
        <f ca="1"/>
        <v>Item_178</v>
      </c>
      <c r="AR31" s="18" t="str">
        <f ca="1"/>
        <v>Item_178</v>
      </c>
      <c r="AV31" s="7" t="str">
        <f ca="1"/>
        <v>Item_178</v>
      </c>
      <c r="AW31" s="8">
        <f ca="1"/>
        <v>32.61</v>
      </c>
      <c r="AY31" s="7" t="str">
        <f ca="1"/>
        <v>Item_178</v>
      </c>
      <c r="AZ31">
        <f ca="1"/>
        <v>-3.29</v>
      </c>
      <c r="BA31">
        <f ca="1"/>
        <v>-1.93</v>
      </c>
      <c r="BB31">
        <f ca="1"/>
        <v>4.5999999999999996</v>
      </c>
      <c r="BC31">
        <f ca="1"/>
        <v>2.93</v>
      </c>
      <c r="BD31" s="8" t="str">
        <f ca="1"/>
        <v>C</v>
      </c>
    </row>
    <row r="32" spans="4:68" x14ac:dyDescent="0.3">
      <c r="D32" s="32" t="s">
        <v>123</v>
      </c>
      <c r="E32" s="33">
        <v>-1.86</v>
      </c>
      <c r="F32" s="33">
        <v>-1.07</v>
      </c>
      <c r="G32" s="33">
        <v>5.01</v>
      </c>
      <c r="H32" s="33">
        <v>0.27</v>
      </c>
      <c r="I32" s="34" t="s">
        <v>34</v>
      </c>
      <c r="N32" s="18" t="str">
        <f ca="1"/>
        <v>Item_3</v>
      </c>
      <c r="O32" s="18" t="str">
        <f ca="1"/>
        <v>Item_3</v>
      </c>
      <c r="X32" s="18" t="str">
        <f ca="1"/>
        <v>Item_54</v>
      </c>
      <c r="AA32" s="18" t="str">
        <f ca="1"/>
        <v>Item_54</v>
      </c>
      <c r="AF32" s="18" t="str">
        <f ca="1"/>
        <v>Item_328</v>
      </c>
      <c r="AO32" s="18" t="str">
        <f ca="1"/>
        <v>Item_54</v>
      </c>
      <c r="AR32" s="18" t="str">
        <f ca="1"/>
        <v>Item_54</v>
      </c>
      <c r="AV32" s="7" t="str">
        <f ca="1"/>
        <v>Item_54</v>
      </c>
      <c r="AW32" s="8">
        <f ca="1"/>
        <v>33.159999999999997</v>
      </c>
      <c r="AY32" s="7" t="str">
        <f ca="1"/>
        <v>Item_54</v>
      </c>
      <c r="AZ32">
        <f ca="1"/>
        <v>-2.76</v>
      </c>
      <c r="BA32">
        <f ca="1"/>
        <v>-2.02</v>
      </c>
      <c r="BB32">
        <f ca="1"/>
        <v>4.43</v>
      </c>
      <c r="BC32">
        <f ca="1"/>
        <v>1.87</v>
      </c>
      <c r="BD32" s="8" t="str">
        <f ca="1"/>
        <v>B</v>
      </c>
    </row>
    <row r="33" spans="4:56" x14ac:dyDescent="0.3">
      <c r="D33" s="32" t="s">
        <v>124</v>
      </c>
      <c r="E33" s="33">
        <v>-5.22</v>
      </c>
      <c r="F33" s="33">
        <v>-0.68</v>
      </c>
      <c r="G33" s="33">
        <v>5.48</v>
      </c>
      <c r="H33" s="33">
        <v>2.21</v>
      </c>
      <c r="I33" s="34" t="s">
        <v>33</v>
      </c>
      <c r="N33" s="18" t="str">
        <f ca="1"/>
        <v>Item_85</v>
      </c>
      <c r="O33" s="18" t="str">
        <f ca="1"/>
        <v>Item_85</v>
      </c>
      <c r="X33" s="18" t="str">
        <f ca="1"/>
        <v>Item_76</v>
      </c>
      <c r="AA33" s="18" t="str">
        <f ca="1"/>
        <v>Item_76</v>
      </c>
      <c r="AF33" s="18" t="str">
        <f ca="1"/>
        <v>Item_352</v>
      </c>
      <c r="AO33" s="18" t="str">
        <f ca="1"/>
        <v>Item_76</v>
      </c>
      <c r="AR33" s="18" t="str">
        <f ca="1"/>
        <v>Item_76</v>
      </c>
      <c r="AV33" s="7" t="str">
        <f ca="1"/>
        <v>Item_76</v>
      </c>
      <c r="AW33" s="8">
        <f ca="1"/>
        <v>33.659999999999997</v>
      </c>
      <c r="AY33" s="7" t="str">
        <f ca="1"/>
        <v>Item_76</v>
      </c>
      <c r="AZ33">
        <f ca="1"/>
        <v>-2.78</v>
      </c>
      <c r="BA33">
        <f ca="1"/>
        <v>-2</v>
      </c>
      <c r="BB33">
        <f ca="1"/>
        <v>5.0199999999999996</v>
      </c>
      <c r="BC33">
        <f ca="1"/>
        <v>2.12</v>
      </c>
      <c r="BD33" s="8" t="str">
        <f ca="1"/>
        <v>A</v>
      </c>
    </row>
    <row r="34" spans="4:56" x14ac:dyDescent="0.3">
      <c r="D34" s="32" t="s">
        <v>125</v>
      </c>
      <c r="E34" s="33">
        <v>-3.58</v>
      </c>
      <c r="F34" s="33">
        <v>0.41</v>
      </c>
      <c r="G34" s="33">
        <v>4.12</v>
      </c>
      <c r="H34" s="33">
        <v>2.44</v>
      </c>
      <c r="I34" s="34" t="s">
        <v>33</v>
      </c>
      <c r="N34" s="18" t="str">
        <f ca="1"/>
        <v>Item_233</v>
      </c>
      <c r="O34" s="18" t="str">
        <f ca="1"/>
        <v>Item_233</v>
      </c>
      <c r="X34" s="18" t="str">
        <f ca="1"/>
        <v>Item_44</v>
      </c>
      <c r="AA34" s="18" t="str">
        <f ca="1"/>
        <v>Item_44</v>
      </c>
      <c r="AF34" s="18" t="str">
        <f ca="1"/>
        <v>Item_406</v>
      </c>
      <c r="AO34" s="18" t="str">
        <f ca="1"/>
        <v>Item_44</v>
      </c>
      <c r="AR34" s="18" t="str">
        <f ca="1"/>
        <v>Item_44</v>
      </c>
      <c r="AV34" s="7" t="str">
        <f ca="1"/>
        <v>Item_44</v>
      </c>
      <c r="AW34" s="8">
        <f ca="1"/>
        <v>35.01</v>
      </c>
      <c r="AY34" s="7" t="str">
        <f ca="1"/>
        <v>Item_44</v>
      </c>
      <c r="AZ34">
        <f ca="1"/>
        <v>-1.1399999999999999</v>
      </c>
      <c r="BA34">
        <f ca="1"/>
        <v>-3.37</v>
      </c>
      <c r="BB34">
        <f ca="1"/>
        <v>4.45</v>
      </c>
      <c r="BC34">
        <f ca="1"/>
        <v>2.37</v>
      </c>
      <c r="BD34" s="8" t="str">
        <f ca="1"/>
        <v>B</v>
      </c>
    </row>
    <row r="35" spans="4:56" x14ac:dyDescent="0.3">
      <c r="D35" s="32" t="s">
        <v>126</v>
      </c>
      <c r="E35" s="33">
        <v>-4.97</v>
      </c>
      <c r="F35" s="33">
        <v>-1.82</v>
      </c>
      <c r="G35" s="33">
        <v>5.74</v>
      </c>
      <c r="H35" s="33">
        <v>2.85</v>
      </c>
      <c r="I35" s="34" t="s">
        <v>32</v>
      </c>
      <c r="N35" s="18" t="str">
        <f ca="1"/>
        <v>Item_17</v>
      </c>
      <c r="O35" s="18" t="str">
        <f ca="1"/>
        <v>Item_17</v>
      </c>
      <c r="X35" s="18" t="str">
        <f ca="1"/>
        <v>Item_53</v>
      </c>
      <c r="AA35" s="18" t="str">
        <f ca="1"/>
        <v>Item_53</v>
      </c>
      <c r="AF35" s="18" t="str">
        <f ca="1"/>
        <v>Item_354</v>
      </c>
      <c r="AO35" s="18" t="str">
        <f ca="1"/>
        <v>Item_53</v>
      </c>
      <c r="AR35" s="18" t="str">
        <f ca="1"/>
        <v>Item_53</v>
      </c>
      <c r="AV35" s="7" t="str">
        <f ca="1"/>
        <v>Item_53</v>
      </c>
      <c r="AW35" s="8">
        <f ca="1"/>
        <v>35.4</v>
      </c>
      <c r="AY35" s="7" t="str">
        <f ca="1"/>
        <v>Item_53</v>
      </c>
      <c r="AZ35">
        <f ca="1"/>
        <v>-4.29</v>
      </c>
      <c r="BA35">
        <f ca="1"/>
        <v>-3.45</v>
      </c>
      <c r="BB35">
        <f ca="1"/>
        <v>4.96</v>
      </c>
      <c r="BC35">
        <f ca="1"/>
        <v>0.99</v>
      </c>
      <c r="BD35" s="8" t="str">
        <f ca="1"/>
        <v>A</v>
      </c>
    </row>
    <row r="36" spans="4:56" x14ac:dyDescent="0.3">
      <c r="D36" s="32" t="s">
        <v>127</v>
      </c>
      <c r="E36" s="33">
        <v>-0.51</v>
      </c>
      <c r="F36" s="33">
        <v>-1.25</v>
      </c>
      <c r="G36" s="33">
        <v>5.4</v>
      </c>
      <c r="H36" s="33">
        <v>1.73</v>
      </c>
      <c r="I36" s="34" t="s">
        <v>34</v>
      </c>
      <c r="N36" s="18" t="str">
        <f ca="1"/>
        <v>Item_32</v>
      </c>
      <c r="O36" s="18" t="str">
        <f ca="1"/>
        <v>Item_32</v>
      </c>
      <c r="X36" s="18" t="str">
        <f ca="1"/>
        <v>Item_25</v>
      </c>
      <c r="AA36" s="18" t="str">
        <f ca="1"/>
        <v>Item_25</v>
      </c>
      <c r="AF36" s="18" t="str">
        <f ca="1"/>
        <v>Item_348</v>
      </c>
      <c r="AO36" s="18" t="str">
        <f ca="1"/>
        <v>Item_25</v>
      </c>
      <c r="AR36" s="18" t="str">
        <f ca="1"/>
        <v>Item_25</v>
      </c>
      <c r="AV36" s="7" t="str">
        <f ca="1"/>
        <v>Item_25</v>
      </c>
      <c r="AW36" s="8">
        <f ca="1"/>
        <v>36.11</v>
      </c>
      <c r="AY36" s="7" t="str">
        <f ca="1"/>
        <v>Item_25</v>
      </c>
      <c r="AZ36">
        <f ca="1"/>
        <v>-3.21</v>
      </c>
      <c r="BA36">
        <f ca="1"/>
        <v>-1.23</v>
      </c>
      <c r="BB36">
        <f ca="1"/>
        <v>4.97</v>
      </c>
      <c r="BC36">
        <f ca="1"/>
        <v>2.5499999999999998</v>
      </c>
      <c r="BD36" s="8" t="str">
        <f ca="1"/>
        <v>C</v>
      </c>
    </row>
    <row r="37" spans="4:56" x14ac:dyDescent="0.3">
      <c r="D37" s="32" t="s">
        <v>128</v>
      </c>
      <c r="E37" s="33">
        <v>-0.52</v>
      </c>
      <c r="F37" s="33">
        <v>-2.2200000000000002</v>
      </c>
      <c r="G37" s="33">
        <v>4.93</v>
      </c>
      <c r="H37" s="33">
        <v>0.68</v>
      </c>
      <c r="I37" s="34" t="s">
        <v>34</v>
      </c>
      <c r="N37" s="18" t="str">
        <f ca="1"/>
        <v>Item_55</v>
      </c>
      <c r="O37" s="18" t="str">
        <f ca="1"/>
        <v>Item_55</v>
      </c>
      <c r="X37" s="18" t="str">
        <f ca="1"/>
        <v>Item_51</v>
      </c>
      <c r="AA37" s="18" t="str">
        <f ca="1"/>
        <v>Item_51</v>
      </c>
      <c r="AF37" s="18" t="str">
        <f ca="1"/>
        <v>Item_330</v>
      </c>
      <c r="AO37" s="18" t="str">
        <f ca="1"/>
        <v>Item_51</v>
      </c>
      <c r="AR37" s="18" t="str">
        <f ca="1"/>
        <v>Item_51</v>
      </c>
      <c r="AV37" s="7" t="str">
        <f ca="1"/>
        <v>Item_51</v>
      </c>
      <c r="AW37" s="8">
        <f ca="1"/>
        <v>36.15</v>
      </c>
      <c r="AY37" s="7" t="str">
        <f ca="1"/>
        <v>Item_51</v>
      </c>
      <c r="AZ37">
        <f ca="1"/>
        <v>-2.17</v>
      </c>
      <c r="BA37">
        <f ca="1"/>
        <v>-1.74</v>
      </c>
      <c r="BB37">
        <f ca="1"/>
        <v>4.47</v>
      </c>
      <c r="BC37">
        <f ca="1"/>
        <v>1.1599999999999999</v>
      </c>
      <c r="BD37" s="8" t="str">
        <f ca="1"/>
        <v>C</v>
      </c>
    </row>
    <row r="38" spans="4:56" x14ac:dyDescent="0.3">
      <c r="D38" s="32" t="s">
        <v>129</v>
      </c>
      <c r="E38" s="33">
        <v>-3.06</v>
      </c>
      <c r="F38" s="33">
        <v>-4.42</v>
      </c>
      <c r="G38" s="33">
        <v>5.61</v>
      </c>
      <c r="H38" s="33">
        <v>3.16</v>
      </c>
      <c r="I38" s="34" t="s">
        <v>34</v>
      </c>
      <c r="N38" s="18" t="str">
        <f ca="1"/>
        <v>Item_12</v>
      </c>
      <c r="O38" s="18" t="str">
        <f ca="1"/>
        <v>Item_12</v>
      </c>
      <c r="X38" s="18" t="str">
        <f ca="1"/>
        <v>Item_31</v>
      </c>
      <c r="AA38" s="18" t="str">
        <f ca="1"/>
        <v>Item_31</v>
      </c>
      <c r="AF38" s="18" t="str">
        <f ca="1"/>
        <v>Item_407</v>
      </c>
      <c r="AO38" s="18" t="str">
        <f ca="1"/>
        <v>Item_31</v>
      </c>
      <c r="AR38" s="18" t="str">
        <f ca="1"/>
        <v>Item_31</v>
      </c>
      <c r="AV38" s="7" t="str">
        <f ca="1"/>
        <v>Item_31</v>
      </c>
      <c r="AW38" s="8">
        <f ca="1"/>
        <v>36.26</v>
      </c>
      <c r="AY38" s="7" t="str">
        <f ca="1"/>
        <v>Item_31</v>
      </c>
      <c r="AZ38">
        <f ca="1"/>
        <v>-1.36</v>
      </c>
      <c r="BA38">
        <f ca="1"/>
        <v>-3.02</v>
      </c>
      <c r="BB38">
        <f ca="1"/>
        <v>5.01</v>
      </c>
      <c r="BC38">
        <f ca="1"/>
        <v>1.66</v>
      </c>
      <c r="BD38" s="8" t="str">
        <f ca="1"/>
        <v>B</v>
      </c>
    </row>
    <row r="39" spans="4:56" x14ac:dyDescent="0.3">
      <c r="D39" s="32" t="s">
        <v>130</v>
      </c>
      <c r="E39" s="33">
        <v>-3.21</v>
      </c>
      <c r="F39" s="33">
        <v>-1.23</v>
      </c>
      <c r="G39" s="33">
        <v>4.97</v>
      </c>
      <c r="H39" s="33">
        <v>2.5499999999999998</v>
      </c>
      <c r="I39" s="34" t="s">
        <v>32</v>
      </c>
      <c r="N39" s="18" t="str">
        <f ca="1"/>
        <v>Item_83</v>
      </c>
      <c r="O39" s="18" t="str">
        <f ca="1"/>
        <v>Item_83</v>
      </c>
      <c r="X39" s="18" t="str">
        <f ca="1"/>
        <v>Item_91</v>
      </c>
      <c r="AA39" s="18" t="str">
        <f ca="1"/>
        <v>Item_91</v>
      </c>
      <c r="AF39" s="18" t="str">
        <f ca="1"/>
        <v>Item_404</v>
      </c>
      <c r="AO39" s="18" t="str">
        <f ca="1"/>
        <v>Item_91</v>
      </c>
      <c r="AR39" s="18" t="str">
        <f ca="1"/>
        <v>Item_91</v>
      </c>
      <c r="AV39" s="7" t="str">
        <f ca="1"/>
        <v>Item_91</v>
      </c>
      <c r="AW39" s="8">
        <f ca="1"/>
        <v>36.880000000000003</v>
      </c>
      <c r="AY39" s="7" t="str">
        <f ca="1"/>
        <v>Item_91</v>
      </c>
      <c r="AZ39">
        <f ca="1"/>
        <v>-1.27</v>
      </c>
      <c r="BA39">
        <f ca="1"/>
        <v>-3.08</v>
      </c>
      <c r="BB39">
        <f ca="1"/>
        <v>3.45</v>
      </c>
      <c r="BC39">
        <f ca="1"/>
        <v>2.35</v>
      </c>
      <c r="BD39" s="8" t="str">
        <f ca="1"/>
        <v>C</v>
      </c>
    </row>
    <row r="40" spans="4:56" x14ac:dyDescent="0.3">
      <c r="D40" s="32" t="s">
        <v>131</v>
      </c>
      <c r="E40" s="33">
        <v>-2.66</v>
      </c>
      <c r="F40" s="33">
        <v>1.1299999999999999</v>
      </c>
      <c r="G40" s="33">
        <v>5.6</v>
      </c>
      <c r="H40" s="33">
        <v>1.5</v>
      </c>
      <c r="I40" s="34" t="s">
        <v>32</v>
      </c>
      <c r="N40" s="18" t="str">
        <f ca="1"/>
        <v>Item_142</v>
      </c>
      <c r="O40" s="18" t="str">
        <f ca="1"/>
        <v>Item_142</v>
      </c>
      <c r="X40" s="18" t="str">
        <f ca="1"/>
        <v>Item_82</v>
      </c>
      <c r="AA40" s="18" t="str">
        <f ca="1"/>
        <v>Item_82</v>
      </c>
      <c r="AF40" s="18" t="str">
        <f ca="1"/>
        <v>Item_364</v>
      </c>
      <c r="AO40" s="18" t="str">
        <f ca="1"/>
        <v>Item_82</v>
      </c>
      <c r="AR40" s="18" t="str">
        <f ca="1"/>
        <v>Item_82</v>
      </c>
      <c r="AV40" s="7" t="str">
        <f ca="1"/>
        <v>Item_82</v>
      </c>
      <c r="AW40" s="8">
        <f ca="1"/>
        <v>36.93</v>
      </c>
      <c r="AY40" s="7" t="str">
        <f ca="1"/>
        <v>Item_82</v>
      </c>
      <c r="AZ40">
        <f ca="1"/>
        <v>-5</v>
      </c>
      <c r="BA40">
        <f ca="1"/>
        <v>-3.25</v>
      </c>
      <c r="BB40">
        <f ca="1"/>
        <v>5.13</v>
      </c>
      <c r="BC40">
        <f ca="1"/>
        <v>3.07</v>
      </c>
      <c r="BD40" s="8" t="str">
        <f ca="1"/>
        <v>C</v>
      </c>
    </row>
    <row r="41" spans="4:56" x14ac:dyDescent="0.3">
      <c r="D41" s="32" t="s">
        <v>132</v>
      </c>
      <c r="E41" s="33">
        <v>0.54</v>
      </c>
      <c r="F41" s="33">
        <v>4.58</v>
      </c>
      <c r="G41" s="33">
        <v>5.87</v>
      </c>
      <c r="H41" s="33">
        <v>1.41</v>
      </c>
      <c r="I41" s="34" t="s">
        <v>32</v>
      </c>
      <c r="N41" s="18" t="str">
        <f ca="1"/>
        <v>Item_47</v>
      </c>
      <c r="O41" s="18" t="str">
        <f ca="1"/>
        <v>Item_47</v>
      </c>
      <c r="X41" s="18" t="str">
        <f ca="1"/>
        <v>Item_34</v>
      </c>
      <c r="AA41" s="18" t="str">
        <f ca="1"/>
        <v>Item_34</v>
      </c>
      <c r="AF41" s="18" t="str">
        <f ca="1"/>
        <v>Item_345</v>
      </c>
      <c r="AO41" s="18" t="str">
        <f ca="1"/>
        <v>Item_34</v>
      </c>
      <c r="AR41" s="18" t="str">
        <f ca="1"/>
        <v>Item_34</v>
      </c>
      <c r="AV41" s="7" t="str">
        <f ca="1"/>
        <v>Item_34</v>
      </c>
      <c r="AW41" s="8">
        <f ca="1"/>
        <v>37.049999999999997</v>
      </c>
      <c r="AY41" s="7" t="str">
        <f ca="1"/>
        <v>Item_34</v>
      </c>
      <c r="AZ41">
        <f ca="1"/>
        <v>-0.38</v>
      </c>
      <c r="BA41">
        <f ca="1"/>
        <v>-3.03</v>
      </c>
      <c r="BB41">
        <f ca="1"/>
        <v>5.13</v>
      </c>
      <c r="BC41">
        <f ca="1"/>
        <v>2.2599999999999998</v>
      </c>
      <c r="BD41" s="8" t="str">
        <f ca="1"/>
        <v>C</v>
      </c>
    </row>
    <row r="42" spans="4:56" x14ac:dyDescent="0.3">
      <c r="D42" s="32" t="s">
        <v>133</v>
      </c>
      <c r="E42" s="33">
        <v>-1.66</v>
      </c>
      <c r="F42" s="33">
        <v>1.22</v>
      </c>
      <c r="G42" s="33">
        <v>4.75</v>
      </c>
      <c r="H42" s="33">
        <v>1.62</v>
      </c>
      <c r="I42" s="34" t="s">
        <v>34</v>
      </c>
      <c r="N42" s="18" t="str">
        <f ca="1"/>
        <v>Item_24</v>
      </c>
      <c r="O42" s="18" t="str">
        <f ca="1"/>
        <v>Item_24</v>
      </c>
      <c r="X42" s="18" t="str">
        <f ca="1"/>
        <v>Item_64</v>
      </c>
      <c r="AA42" s="18" t="str">
        <f ca="1"/>
        <v>Item_64</v>
      </c>
      <c r="AF42" s="18" t="str">
        <f ca="1"/>
        <v>Item_341</v>
      </c>
      <c r="AO42" s="18" t="str">
        <f ca="1"/>
        <v>Item_64</v>
      </c>
      <c r="AR42" s="18" t="str">
        <f ca="1"/>
        <v>Item_64</v>
      </c>
      <c r="AV42" s="7" t="str">
        <f ca="1"/>
        <v>Item_64</v>
      </c>
      <c r="AW42" s="8">
        <f ca="1"/>
        <v>37.08</v>
      </c>
      <c r="AY42" s="7" t="str">
        <f ca="1"/>
        <v>Item_64</v>
      </c>
      <c r="AZ42">
        <f ca="1"/>
        <v>-5</v>
      </c>
      <c r="BA42">
        <f ca="1"/>
        <v>-2.3199999999999998</v>
      </c>
      <c r="BB42">
        <f ca="1"/>
        <v>4.68</v>
      </c>
      <c r="BC42">
        <f ca="1"/>
        <v>1.6</v>
      </c>
      <c r="BD42" s="8" t="str">
        <f ca="1"/>
        <v>C</v>
      </c>
    </row>
    <row r="43" spans="4:56" x14ac:dyDescent="0.3">
      <c r="D43" s="32" t="s">
        <v>134</v>
      </c>
      <c r="E43" s="33">
        <v>-2.11</v>
      </c>
      <c r="F43" s="33">
        <v>0.88</v>
      </c>
      <c r="G43" s="33">
        <v>4.51</v>
      </c>
      <c r="H43" s="33">
        <v>0.74</v>
      </c>
      <c r="I43" s="34" t="s">
        <v>33</v>
      </c>
      <c r="N43" s="18" t="str">
        <f ca="1"/>
        <v>Item_54</v>
      </c>
      <c r="O43" s="18" t="str">
        <f ca="1"/>
        <v>Item_54</v>
      </c>
      <c r="X43" s="18" t="str">
        <f ca="1"/>
        <v>Item_67</v>
      </c>
      <c r="AA43" s="18" t="str">
        <f ca="1"/>
        <v>Item_67</v>
      </c>
      <c r="AF43" s="18" t="str">
        <f ca="1"/>
        <v>Item_400</v>
      </c>
      <c r="AO43" s="18" t="str">
        <f ca="1"/>
        <v>Item_67</v>
      </c>
      <c r="AR43" s="18" t="str">
        <f ca="1"/>
        <v>Item_67</v>
      </c>
      <c r="AV43" s="7" t="str">
        <f ca="1"/>
        <v>Item_67</v>
      </c>
      <c r="AW43" s="8">
        <f ca="1"/>
        <v>37.26</v>
      </c>
      <c r="AY43" s="7" t="str">
        <f ca="1"/>
        <v>Item_67</v>
      </c>
      <c r="AZ43">
        <f ca="1"/>
        <v>-1.06</v>
      </c>
      <c r="BA43">
        <f ca="1"/>
        <v>-3.5</v>
      </c>
      <c r="BB43">
        <f ca="1"/>
        <v>4.3899999999999997</v>
      </c>
      <c r="BC43">
        <f ca="1"/>
        <v>2.85</v>
      </c>
      <c r="BD43" s="8" t="str">
        <f ca="1"/>
        <v>A</v>
      </c>
    </row>
    <row r="44" spans="4:56" x14ac:dyDescent="0.3">
      <c r="D44" s="32" t="s">
        <v>135</v>
      </c>
      <c r="E44" s="33">
        <v>-3.15</v>
      </c>
      <c r="F44" s="33">
        <v>4.5199999999999996</v>
      </c>
      <c r="G44" s="33">
        <v>5.18</v>
      </c>
      <c r="H44" s="33">
        <v>3.61</v>
      </c>
      <c r="I44" s="34" t="s">
        <v>33</v>
      </c>
      <c r="N44" s="18" t="str">
        <f ca="1"/>
        <v>Item_76</v>
      </c>
      <c r="O44" s="18" t="str">
        <f ca="1"/>
        <v>Item_76</v>
      </c>
      <c r="X44" s="18" t="str">
        <f ca="1"/>
        <v>Item_52</v>
      </c>
      <c r="AA44" s="18" t="str">
        <f ca="1"/>
        <v>Item_52</v>
      </c>
      <c r="AF44" s="18" t="str">
        <f ca="1"/>
        <v>Item_395</v>
      </c>
      <c r="AO44" s="18" t="str">
        <f ca="1"/>
        <v>Item_52</v>
      </c>
      <c r="AR44" s="18" t="str">
        <f ca="1"/>
        <v>Item_52</v>
      </c>
      <c r="AV44" s="7" t="str">
        <f ca="1"/>
        <v>Item_52</v>
      </c>
      <c r="AW44" s="8">
        <f ca="1"/>
        <v>37.33</v>
      </c>
      <c r="AY44" s="7" t="str">
        <f ca="1"/>
        <v>Item_52</v>
      </c>
      <c r="AZ44">
        <f ca="1"/>
        <v>-0.65</v>
      </c>
      <c r="BA44">
        <f ca="1"/>
        <v>-3.35</v>
      </c>
      <c r="BB44">
        <f ca="1"/>
        <v>5.48</v>
      </c>
      <c r="BC44">
        <f ca="1"/>
        <v>2.64</v>
      </c>
      <c r="BD44" s="8" t="str">
        <f ca="1"/>
        <v>C</v>
      </c>
    </row>
    <row r="45" spans="4:56" x14ac:dyDescent="0.3">
      <c r="D45" s="32" t="s">
        <v>136</v>
      </c>
      <c r="E45" s="33">
        <v>-1.36</v>
      </c>
      <c r="F45" s="33">
        <v>-3.02</v>
      </c>
      <c r="G45" s="33">
        <v>5.01</v>
      </c>
      <c r="H45" s="33">
        <v>1.66</v>
      </c>
      <c r="I45" s="34" t="s">
        <v>34</v>
      </c>
      <c r="N45" s="18" t="str">
        <f ca="1"/>
        <v>Item_44</v>
      </c>
      <c r="O45" s="18" t="str">
        <f ca="1"/>
        <v>Item_44</v>
      </c>
      <c r="X45" s="18" t="str">
        <f ca="1"/>
        <v>Item_112</v>
      </c>
      <c r="AA45" s="18" t="str">
        <f ca="1"/>
        <v>Item_112</v>
      </c>
      <c r="AF45" s="18" t="str">
        <f ca="1"/>
        <v>Item_141</v>
      </c>
      <c r="AO45" s="18" t="str">
        <f ca="1"/>
        <v>Item_112</v>
      </c>
      <c r="AR45" s="18" t="str">
        <f ca="1"/>
        <v>Item_112</v>
      </c>
      <c r="AV45" s="7" t="str">
        <f ca="1"/>
        <v>Item_112</v>
      </c>
      <c r="AW45" s="8">
        <f ca="1"/>
        <v>37.99</v>
      </c>
      <c r="AY45" s="7" t="str">
        <f ca="1"/>
        <v>Item_112</v>
      </c>
      <c r="AZ45">
        <f ca="1"/>
        <v>-3.42</v>
      </c>
      <c r="BA45">
        <f ca="1"/>
        <v>-2.42</v>
      </c>
      <c r="BB45">
        <f ca="1"/>
        <v>4.62</v>
      </c>
      <c r="BC45">
        <f ca="1"/>
        <v>3.47</v>
      </c>
      <c r="BD45" s="8" t="str">
        <f ca="1"/>
        <v>A</v>
      </c>
    </row>
    <row r="46" spans="4:56" x14ac:dyDescent="0.3">
      <c r="D46" s="32" t="s">
        <v>137</v>
      </c>
      <c r="E46" s="33">
        <v>-3.27</v>
      </c>
      <c r="F46" s="33">
        <v>-0.72</v>
      </c>
      <c r="G46" s="33">
        <v>5.65</v>
      </c>
      <c r="H46" s="33">
        <v>2.36</v>
      </c>
      <c r="I46" s="34" t="s">
        <v>32</v>
      </c>
      <c r="N46" s="18" t="str">
        <f ca="1"/>
        <v>Item_90</v>
      </c>
      <c r="O46" s="18" t="str">
        <f ca="1"/>
        <v>Item_90</v>
      </c>
      <c r="X46" s="18" t="str">
        <f ca="1"/>
        <v>Item_77</v>
      </c>
      <c r="AA46" s="18" t="str">
        <f ca="1"/>
        <v>Item_77</v>
      </c>
      <c r="AF46" s="18" t="str">
        <f ca="1"/>
        <v>Item_359</v>
      </c>
      <c r="AO46" s="18" t="str">
        <f ca="1"/>
        <v>Item_77</v>
      </c>
      <c r="AR46" s="18" t="str">
        <f ca="1"/>
        <v>Item_77</v>
      </c>
      <c r="AV46" s="7" t="str">
        <f ca="1"/>
        <v>Item_77</v>
      </c>
      <c r="AW46" s="8">
        <f ca="1"/>
        <v>38.04</v>
      </c>
      <c r="AY46" s="7" t="str">
        <f ca="1"/>
        <v>Item_77</v>
      </c>
      <c r="AZ46">
        <f ca="1"/>
        <v>-1.77</v>
      </c>
      <c r="BA46">
        <f ca="1"/>
        <v>-2.2000000000000002</v>
      </c>
      <c r="BB46">
        <f ca="1"/>
        <v>4.51</v>
      </c>
      <c r="BC46">
        <f ca="1"/>
        <v>1.72</v>
      </c>
      <c r="BD46" s="8" t="str">
        <f ca="1"/>
        <v>A</v>
      </c>
    </row>
    <row r="47" spans="4:56" x14ac:dyDescent="0.3">
      <c r="D47" s="32" t="s">
        <v>138</v>
      </c>
      <c r="E47" s="33">
        <v>-3.26</v>
      </c>
      <c r="F47" s="33">
        <v>-5.32</v>
      </c>
      <c r="G47" s="33">
        <v>5.48</v>
      </c>
      <c r="H47" s="33">
        <v>1.43</v>
      </c>
      <c r="I47" s="34" t="s">
        <v>34</v>
      </c>
      <c r="N47" s="18" t="str">
        <f ca="1"/>
        <v>Item_21</v>
      </c>
      <c r="O47" s="18" t="str">
        <f ca="1"/>
        <v>Item_21</v>
      </c>
      <c r="X47" s="18" t="str">
        <f ca="1"/>
        <v>Item_45</v>
      </c>
      <c r="AA47" s="18" t="str">
        <f ca="1"/>
        <v>Item_45</v>
      </c>
      <c r="AF47" s="18" t="str">
        <f ca="1"/>
        <v>Item_405</v>
      </c>
      <c r="AO47" s="18" t="str">
        <f ca="1"/>
        <v>Item_45</v>
      </c>
      <c r="AR47" s="18" t="str">
        <f ca="1"/>
        <v>Item_45</v>
      </c>
      <c r="AV47" s="7" t="str">
        <f ca="1"/>
        <v>Item_45</v>
      </c>
      <c r="AW47" s="8">
        <f ca="1"/>
        <v>38.46</v>
      </c>
      <c r="AY47" s="7" t="str">
        <f ca="1"/>
        <v>Item_45</v>
      </c>
      <c r="AZ47">
        <f ca="1"/>
        <v>-1.5</v>
      </c>
      <c r="BA47">
        <f ca="1"/>
        <v>-3.16</v>
      </c>
      <c r="BB47">
        <f ca="1"/>
        <v>5.04</v>
      </c>
      <c r="BC47">
        <f ca="1"/>
        <v>0.86</v>
      </c>
      <c r="BD47" s="8" t="str">
        <f ca="1"/>
        <v>A</v>
      </c>
    </row>
    <row r="48" spans="4:56" x14ac:dyDescent="0.3">
      <c r="D48" s="32" t="s">
        <v>139</v>
      </c>
      <c r="E48" s="33">
        <v>-0.38</v>
      </c>
      <c r="F48" s="33">
        <v>-3.03</v>
      </c>
      <c r="G48" s="33">
        <v>5.13</v>
      </c>
      <c r="H48" s="33">
        <v>2.2599999999999998</v>
      </c>
      <c r="I48" s="34" t="s">
        <v>32</v>
      </c>
      <c r="N48" s="18" t="str">
        <f ca="1"/>
        <v>Item_31</v>
      </c>
      <c r="O48" s="18" t="str">
        <f ca="1"/>
        <v>Item_31</v>
      </c>
      <c r="X48" s="18" t="str">
        <f ca="1"/>
        <v>Item_86</v>
      </c>
      <c r="AA48" s="18" t="str">
        <f ca="1"/>
        <v>Item_86</v>
      </c>
      <c r="AF48" s="18" t="str">
        <f ca="1"/>
        <v>Item_335</v>
      </c>
      <c r="AO48" s="18" t="str">
        <f ca="1"/>
        <v>Item_86</v>
      </c>
      <c r="AR48" s="18" t="str">
        <f ca="1"/>
        <v>Item_86</v>
      </c>
      <c r="AV48" s="7" t="str">
        <f ca="1"/>
        <v>Item_86</v>
      </c>
      <c r="AW48" s="8">
        <f ca="1"/>
        <v>38.79</v>
      </c>
      <c r="AY48" s="7" t="str">
        <f ca="1"/>
        <v>Item_86</v>
      </c>
      <c r="AZ48">
        <f ca="1"/>
        <v>-0.14000000000000001</v>
      </c>
      <c r="BA48">
        <f ca="1"/>
        <v>-2.65</v>
      </c>
      <c r="BB48">
        <f ca="1"/>
        <v>4.8</v>
      </c>
      <c r="BC48">
        <f ca="1"/>
        <v>1.74</v>
      </c>
      <c r="BD48" s="8" t="str">
        <f ca="1"/>
        <v>C</v>
      </c>
    </row>
    <row r="49" spans="4:56" x14ac:dyDescent="0.3">
      <c r="D49" s="32" t="s">
        <v>140</v>
      </c>
      <c r="E49" s="33">
        <v>-3.21</v>
      </c>
      <c r="F49" s="33">
        <v>-4.9000000000000004</v>
      </c>
      <c r="G49" s="33">
        <v>4.57</v>
      </c>
      <c r="H49" s="33">
        <v>1.63</v>
      </c>
      <c r="I49" s="34" t="s">
        <v>34</v>
      </c>
      <c r="N49" s="18" t="str">
        <f ca="1"/>
        <v>Item_196</v>
      </c>
      <c r="O49" s="18" t="str">
        <f ca="1"/>
        <v>Item_196</v>
      </c>
      <c r="X49" s="18" t="str">
        <f ca="1"/>
        <v>Item_73</v>
      </c>
      <c r="AA49" s="18" t="str">
        <f ca="1"/>
        <v>Item_73</v>
      </c>
      <c r="AF49" s="18" t="str">
        <f ca="1"/>
        <v>Item_402</v>
      </c>
      <c r="AO49" s="18" t="str">
        <f ca="1"/>
        <v>Item_73</v>
      </c>
      <c r="AR49" s="18" t="str">
        <f ca="1"/>
        <v>Item_73</v>
      </c>
      <c r="AV49" s="7" t="str">
        <f ca="1"/>
        <v>Item_73</v>
      </c>
      <c r="AW49" s="8">
        <f ca="1"/>
        <v>40.18</v>
      </c>
      <c r="AY49" s="7" t="str">
        <f ca="1"/>
        <v>Item_73</v>
      </c>
      <c r="AZ49">
        <f ca="1"/>
        <v>-3.04</v>
      </c>
      <c r="BA49">
        <f ca="1"/>
        <v>-1.69</v>
      </c>
      <c r="BB49">
        <f ca="1"/>
        <v>4.91</v>
      </c>
      <c r="BC49">
        <f ca="1"/>
        <v>0.78</v>
      </c>
      <c r="BD49" s="8" t="str">
        <f ca="1"/>
        <v>B</v>
      </c>
    </row>
    <row r="50" spans="4:56" x14ac:dyDescent="0.3">
      <c r="D50" s="32" t="s">
        <v>141</v>
      </c>
      <c r="E50" s="33">
        <v>-2.3199999999999998</v>
      </c>
      <c r="F50" s="33">
        <v>-0.35</v>
      </c>
      <c r="G50" s="33">
        <v>5.08</v>
      </c>
      <c r="H50" s="33">
        <v>2.94</v>
      </c>
      <c r="I50" s="34" t="s">
        <v>33</v>
      </c>
      <c r="N50" s="18" t="str">
        <f ca="1"/>
        <v>Item_46</v>
      </c>
      <c r="O50" s="18" t="str">
        <f ca="1"/>
        <v>Item_46</v>
      </c>
      <c r="X50" s="18" t="str">
        <f ca="1"/>
        <v>Item_1</v>
      </c>
      <c r="AA50" s="18" t="str">
        <f ca="1"/>
        <v>Item_1</v>
      </c>
      <c r="AF50" s="18" t="str">
        <f ca="1"/>
        <v>Item_343</v>
      </c>
      <c r="AO50" s="18" t="str">
        <f ca="1"/>
        <v>Item_1</v>
      </c>
      <c r="AR50" s="18" t="str">
        <f ca="1"/>
        <v>Item_1</v>
      </c>
      <c r="AV50" s="7" t="str">
        <f ca="1"/>
        <v>Item_1</v>
      </c>
      <c r="AW50" s="8">
        <f ca="1"/>
        <v>41.99</v>
      </c>
      <c r="AY50" s="7" t="str">
        <f ca="1"/>
        <v>Item_1</v>
      </c>
      <c r="AZ50">
        <f ca="1"/>
        <v>-0.33</v>
      </c>
      <c r="BA50">
        <f ca="1"/>
        <v>-4.43</v>
      </c>
      <c r="BB50">
        <f ca="1"/>
        <v>5.85</v>
      </c>
      <c r="BC50">
        <f ca="1"/>
        <v>3.09</v>
      </c>
      <c r="BD50" s="8" t="str">
        <f ca="1"/>
        <v>A</v>
      </c>
    </row>
    <row r="51" spans="4:56" x14ac:dyDescent="0.3">
      <c r="D51" s="32" t="s">
        <v>142</v>
      </c>
      <c r="E51" s="33">
        <v>-4.75</v>
      </c>
      <c r="F51" s="33">
        <v>-0.16</v>
      </c>
      <c r="G51" s="33">
        <v>5.16</v>
      </c>
      <c r="H51" s="33">
        <v>0.64</v>
      </c>
      <c r="I51" s="34" t="s">
        <v>33</v>
      </c>
      <c r="N51" s="18" t="str">
        <f ca="1"/>
        <v>Item_77</v>
      </c>
      <c r="O51" s="18" t="str">
        <f ca="1"/>
        <v>Item_77</v>
      </c>
      <c r="X51" s="18" t="str">
        <f ca="1"/>
        <v>Item_12</v>
      </c>
      <c r="AA51" s="18" t="str">
        <f ca="1"/>
        <v>Item_12</v>
      </c>
      <c r="AF51" s="18" t="str">
        <f ca="1"/>
        <v>Item_398</v>
      </c>
      <c r="AO51" s="18" t="str">
        <f ca="1"/>
        <v>Item_12</v>
      </c>
      <c r="AR51" s="18" t="str">
        <f ca="1"/>
        <v>Item_12</v>
      </c>
      <c r="AV51" s="7" t="str">
        <f ca="1"/>
        <v>Item_12</v>
      </c>
      <c r="AW51" s="8">
        <f ca="1"/>
        <v>42.46</v>
      </c>
      <c r="AY51" s="7" t="str">
        <f ca="1"/>
        <v>Item_12</v>
      </c>
      <c r="AZ51">
        <f ca="1"/>
        <v>-3.84</v>
      </c>
      <c r="BA51">
        <f ca="1"/>
        <v>-1.77</v>
      </c>
      <c r="BB51">
        <f ca="1"/>
        <v>5.7</v>
      </c>
      <c r="BC51">
        <f ca="1"/>
        <v>2.89</v>
      </c>
      <c r="BD51" s="8" t="str">
        <f ca="1"/>
        <v>C</v>
      </c>
    </row>
    <row r="52" spans="4:56" x14ac:dyDescent="0.3">
      <c r="D52" s="32" t="s">
        <v>143</v>
      </c>
      <c r="E52" s="33">
        <v>-2.82</v>
      </c>
      <c r="F52" s="33">
        <v>1.63</v>
      </c>
      <c r="G52" s="33">
        <v>5.54</v>
      </c>
      <c r="H52" s="33">
        <v>2.29</v>
      </c>
      <c r="I52" s="34" t="s">
        <v>32</v>
      </c>
      <c r="N52" s="18" t="str">
        <f ca="1"/>
        <v>Item_53</v>
      </c>
      <c r="O52" s="18" t="str">
        <f ca="1"/>
        <v>Item_53</v>
      </c>
      <c r="X52" s="18" t="str">
        <f ca="1"/>
        <v>Item_10</v>
      </c>
      <c r="AA52" s="18" t="str">
        <f ca="1"/>
        <v>Item_10</v>
      </c>
      <c r="AF52" s="18" t="str">
        <f ca="1"/>
        <v>Item_320</v>
      </c>
      <c r="AO52" s="18" t="str">
        <f ca="1"/>
        <v>Item_10</v>
      </c>
      <c r="AR52" s="18" t="str">
        <f ca="1"/>
        <v>Item_10</v>
      </c>
      <c r="AV52" s="7" t="str">
        <f ca="1"/>
        <v>Item_10</v>
      </c>
      <c r="AW52" s="8">
        <f ca="1"/>
        <v>42.63</v>
      </c>
      <c r="AY52" s="7" t="str">
        <f ca="1"/>
        <v>Item_10</v>
      </c>
      <c r="AZ52">
        <f ca="1"/>
        <v>-2.11</v>
      </c>
      <c r="BA52">
        <f ca="1"/>
        <v>-1.0900000000000001</v>
      </c>
      <c r="BB52">
        <f ca="1"/>
        <v>4.91</v>
      </c>
      <c r="BC52">
        <f ca="1"/>
        <v>2.0699999999999998</v>
      </c>
      <c r="BD52" s="8" t="str">
        <f ca="1"/>
        <v>B</v>
      </c>
    </row>
    <row r="53" spans="4:56" x14ac:dyDescent="0.3">
      <c r="D53" s="32" t="s">
        <v>144</v>
      </c>
      <c r="E53" s="33">
        <v>0.53</v>
      </c>
      <c r="F53" s="33">
        <v>-0.6</v>
      </c>
      <c r="G53" s="33">
        <v>5.19</v>
      </c>
      <c r="H53" s="33">
        <v>2.1800000000000002</v>
      </c>
      <c r="I53" s="34" t="s">
        <v>32</v>
      </c>
      <c r="N53" s="18" t="str">
        <f ca="1"/>
        <v>Item_201</v>
      </c>
      <c r="O53" s="18" t="str">
        <f ca="1"/>
        <v>Item_201</v>
      </c>
      <c r="X53" s="18" t="str">
        <f ca="1"/>
        <v>Item_71</v>
      </c>
      <c r="AA53" s="18" t="str">
        <f ca="1"/>
        <v>Item_71</v>
      </c>
      <c r="AF53" s="18" t="str">
        <f ca="1"/>
        <v>Item_385</v>
      </c>
      <c r="AO53" s="18" t="str">
        <f ca="1"/>
        <v>Item_71</v>
      </c>
      <c r="AR53" s="18" t="str">
        <f ca="1"/>
        <v>Item_71</v>
      </c>
      <c r="AV53" s="7" t="str">
        <f ca="1"/>
        <v>Item_71</v>
      </c>
      <c r="AW53" s="8">
        <f ca="1"/>
        <v>43.06</v>
      </c>
      <c r="AY53" s="7" t="str">
        <f ca="1"/>
        <v>Item_71</v>
      </c>
      <c r="AZ53">
        <f ca="1"/>
        <v>-0.53</v>
      </c>
      <c r="BA53">
        <f ca="1"/>
        <v>-3.44</v>
      </c>
      <c r="BB53">
        <f ca="1"/>
        <v>5.19</v>
      </c>
      <c r="BC53">
        <f ca="1"/>
        <v>0.91</v>
      </c>
      <c r="BD53" s="8" t="str">
        <f ca="1"/>
        <v>B</v>
      </c>
    </row>
    <row r="54" spans="4:56" x14ac:dyDescent="0.3">
      <c r="D54" s="32" t="s">
        <v>145</v>
      </c>
      <c r="E54" s="33">
        <v>-1.38</v>
      </c>
      <c r="F54" s="33">
        <v>-0.04</v>
      </c>
      <c r="G54" s="33">
        <v>5.6</v>
      </c>
      <c r="H54" s="33">
        <v>0.84</v>
      </c>
      <c r="I54" s="34" t="s">
        <v>33</v>
      </c>
      <c r="N54" s="18" t="str">
        <f ca="1"/>
        <v>Item_67</v>
      </c>
      <c r="O54" s="18" t="str">
        <f ca="1"/>
        <v>Item_67</v>
      </c>
      <c r="X54" s="18" t="str">
        <f ca="1"/>
        <v>Item_32</v>
      </c>
      <c r="AA54" s="18" t="str">
        <f ca="1"/>
        <v>Item_32</v>
      </c>
      <c r="AF54" s="18" t="str">
        <f ca="1"/>
        <v>Item_337</v>
      </c>
      <c r="AO54" s="18" t="str">
        <f ca="1"/>
        <v>Item_32</v>
      </c>
      <c r="AR54" s="18" t="str">
        <f ca="1"/>
        <v>Item_32</v>
      </c>
      <c r="AV54" s="7" t="str">
        <f ca="1"/>
        <v>Item_32</v>
      </c>
      <c r="AW54" s="8">
        <f ca="1"/>
        <v>43.15</v>
      </c>
      <c r="AY54" s="7" t="str">
        <f ca="1"/>
        <v>Item_32</v>
      </c>
      <c r="AZ54">
        <f ca="1"/>
        <v>-3.27</v>
      </c>
      <c r="BA54">
        <f ca="1"/>
        <v>-0.72</v>
      </c>
      <c r="BB54">
        <f ca="1"/>
        <v>5.65</v>
      </c>
      <c r="BC54">
        <f ca="1"/>
        <v>2.36</v>
      </c>
      <c r="BD54" s="8" t="str">
        <f ca="1"/>
        <v>C</v>
      </c>
    </row>
    <row r="55" spans="4:56" x14ac:dyDescent="0.3">
      <c r="D55" s="32" t="s">
        <v>146</v>
      </c>
      <c r="E55" s="33">
        <v>-0.18</v>
      </c>
      <c r="F55" s="33">
        <v>-0.2</v>
      </c>
      <c r="G55" s="33">
        <v>4.3600000000000003</v>
      </c>
      <c r="H55" s="33">
        <v>1.89</v>
      </c>
      <c r="I55" s="34" t="s">
        <v>33</v>
      </c>
      <c r="N55" s="18" t="str">
        <f ca="1"/>
        <v>Item_39</v>
      </c>
      <c r="O55" s="18" t="str">
        <f ca="1"/>
        <v>Item_39</v>
      </c>
      <c r="X55" s="18" t="str">
        <f ca="1"/>
        <v>Item_89</v>
      </c>
      <c r="AA55" s="18" t="str">
        <f ca="1"/>
        <v>Item_89</v>
      </c>
      <c r="AF55" s="18" t="str">
        <f ca="1"/>
        <v>Item_332</v>
      </c>
      <c r="AO55" s="18" t="str">
        <f ca="1"/>
        <v>Item_89</v>
      </c>
      <c r="AR55" s="18" t="str">
        <f ca="1"/>
        <v>Item_89</v>
      </c>
      <c r="AV55" s="7" t="str">
        <f ca="1"/>
        <v>Item_89</v>
      </c>
      <c r="AW55" s="8">
        <f ca="1"/>
        <v>43.16</v>
      </c>
      <c r="AY55" s="7" t="str">
        <f ca="1"/>
        <v>Item_89</v>
      </c>
      <c r="AZ55">
        <f ca="1"/>
        <v>-3.34</v>
      </c>
      <c r="BA55">
        <f ca="1"/>
        <v>-0.89</v>
      </c>
      <c r="BB55">
        <f ca="1"/>
        <v>4.8899999999999997</v>
      </c>
      <c r="BC55">
        <f ca="1"/>
        <v>1.61</v>
      </c>
      <c r="BD55" s="8" t="str">
        <f ca="1"/>
        <v>B</v>
      </c>
    </row>
    <row r="56" spans="4:56" x14ac:dyDescent="0.3">
      <c r="D56" s="32" t="s">
        <v>147</v>
      </c>
      <c r="E56" s="33">
        <v>-2.13</v>
      </c>
      <c r="F56" s="33">
        <v>-2.58</v>
      </c>
      <c r="G56" s="33">
        <v>4.5999999999999996</v>
      </c>
      <c r="H56" s="33">
        <v>1.94</v>
      </c>
      <c r="I56" s="34" t="s">
        <v>32</v>
      </c>
      <c r="N56" s="18" t="str">
        <f ca="1"/>
        <v>Item_59</v>
      </c>
      <c r="O56" s="18" t="str">
        <f ca="1"/>
        <v>Item_59</v>
      </c>
      <c r="X56" s="18" t="str">
        <f ca="1"/>
        <v>Item_68</v>
      </c>
      <c r="AA56" s="18" t="str">
        <f ca="1"/>
        <v>Item_68</v>
      </c>
      <c r="AF56" s="18" t="str">
        <f ca="1"/>
        <v>Item_358</v>
      </c>
      <c r="AO56" s="18" t="str">
        <f ca="1"/>
        <v>Item_68</v>
      </c>
      <c r="AR56" s="18" t="str">
        <f ca="1"/>
        <v>Item_68</v>
      </c>
      <c r="AV56" s="7" t="str">
        <f ca="1"/>
        <v>Item_68</v>
      </c>
      <c r="AW56" s="8">
        <f ca="1"/>
        <v>43.65</v>
      </c>
      <c r="AY56" s="7" t="str">
        <f ca="1"/>
        <v>Item_68</v>
      </c>
      <c r="AZ56">
        <f ca="1"/>
        <v>-3.59</v>
      </c>
      <c r="BA56">
        <f ca="1"/>
        <v>-1.45</v>
      </c>
      <c r="BB56">
        <f ca="1"/>
        <v>5.4</v>
      </c>
      <c r="BC56">
        <f ca="1"/>
        <v>2.2599999999999998</v>
      </c>
      <c r="BD56" s="8" t="str">
        <f ca="1"/>
        <v>B</v>
      </c>
    </row>
    <row r="57" spans="4:56" x14ac:dyDescent="0.3">
      <c r="D57" s="32" t="s">
        <v>148</v>
      </c>
      <c r="E57" s="33">
        <v>1.1100000000000001</v>
      </c>
      <c r="F57" s="33">
        <v>-3.72</v>
      </c>
      <c r="G57" s="33">
        <v>4.84</v>
      </c>
      <c r="H57" s="33">
        <v>3.25</v>
      </c>
      <c r="I57" s="34" t="s">
        <v>34</v>
      </c>
      <c r="N57" s="18" t="str">
        <f ca="1"/>
        <v>Item_26</v>
      </c>
      <c r="O57" s="18" t="str">
        <f ca="1"/>
        <v>Item_26</v>
      </c>
      <c r="X57" s="18" t="str">
        <f ca="1"/>
        <v>Item_90</v>
      </c>
      <c r="AA57" s="18" t="str">
        <f ca="1"/>
        <v>Item_90</v>
      </c>
      <c r="AF57" s="18" t="str">
        <f ca="1"/>
        <v>Item_321</v>
      </c>
      <c r="AO57" s="18" t="str">
        <f ca="1"/>
        <v>Item_90</v>
      </c>
      <c r="AR57" s="18" t="str">
        <f ca="1"/>
        <v>Item_90</v>
      </c>
      <c r="AV57" s="7" t="str">
        <f ca="1"/>
        <v>Item_90</v>
      </c>
      <c r="AW57" s="8">
        <f ca="1"/>
        <v>44.82</v>
      </c>
      <c r="AY57" s="7" t="str">
        <f ca="1"/>
        <v>Item_90</v>
      </c>
      <c r="AZ57">
        <f ca="1"/>
        <v>-4.0999999999999996</v>
      </c>
      <c r="BA57">
        <f ca="1"/>
        <v>-1.47</v>
      </c>
      <c r="BB57">
        <f ca="1"/>
        <v>4.97</v>
      </c>
      <c r="BC57">
        <f ca="1"/>
        <v>0.36</v>
      </c>
      <c r="BD57" s="8" t="str">
        <f ca="1"/>
        <v>C</v>
      </c>
    </row>
    <row r="58" spans="4:56" x14ac:dyDescent="0.3">
      <c r="D58" s="32" t="s">
        <v>149</v>
      </c>
      <c r="E58" s="33">
        <v>-1.1399999999999999</v>
      </c>
      <c r="F58" s="33">
        <v>-3.37</v>
      </c>
      <c r="G58" s="33">
        <v>4.45</v>
      </c>
      <c r="H58" s="33">
        <v>2.37</v>
      </c>
      <c r="I58" s="34" t="s">
        <v>34</v>
      </c>
      <c r="N58" s="18" t="str">
        <f ca="1"/>
        <v>Item_10</v>
      </c>
      <c r="O58" s="18" t="str">
        <f ca="1"/>
        <v>Item_10</v>
      </c>
      <c r="X58" s="18" t="str">
        <f ca="1"/>
        <v>Item_7</v>
      </c>
      <c r="AA58" s="18" t="str">
        <f ca="1"/>
        <v>Item_7</v>
      </c>
      <c r="AF58" s="18" t="str">
        <f ca="1"/>
        <v>Item_312</v>
      </c>
      <c r="AO58" s="18" t="str">
        <f ca="1"/>
        <v>Item_7</v>
      </c>
      <c r="AR58" s="18" t="str">
        <f ca="1"/>
        <v>Item_7</v>
      </c>
      <c r="AV58" s="7" t="str">
        <f ca="1"/>
        <v>Item_7</v>
      </c>
      <c r="AW58" s="8">
        <f ca="1"/>
        <v>45.39</v>
      </c>
      <c r="AY58" s="7" t="str">
        <f ca="1"/>
        <v>Item_7</v>
      </c>
      <c r="AZ58">
        <f ca="1"/>
        <v>-2.73</v>
      </c>
      <c r="BA58">
        <f ca="1"/>
        <v>-1.79</v>
      </c>
      <c r="BB58">
        <f ca="1"/>
        <v>4.43</v>
      </c>
      <c r="BC58">
        <f ca="1"/>
        <v>-0.38</v>
      </c>
      <c r="BD58" s="8" t="str">
        <f ca="1"/>
        <v>B</v>
      </c>
    </row>
    <row r="59" spans="4:56" x14ac:dyDescent="0.3">
      <c r="D59" s="32" t="s">
        <v>150</v>
      </c>
      <c r="E59" s="33">
        <v>-1.5</v>
      </c>
      <c r="F59" s="33">
        <v>-3.16</v>
      </c>
      <c r="G59" s="33">
        <v>5.04</v>
      </c>
      <c r="H59" s="33">
        <v>0.86</v>
      </c>
      <c r="I59" s="34" t="s">
        <v>33</v>
      </c>
      <c r="N59" s="18" t="str">
        <f ca="1"/>
        <v>Item_38</v>
      </c>
      <c r="O59" s="18" t="str">
        <f ca="1"/>
        <v>Item_38</v>
      </c>
      <c r="X59" s="18" t="str">
        <f ca="1"/>
        <v>Item_142</v>
      </c>
      <c r="AA59" s="18" t="str">
        <f ca="1"/>
        <v>Item_142</v>
      </c>
      <c r="AF59" s="18" t="str">
        <f ca="1"/>
        <v>Item_334</v>
      </c>
      <c r="AO59" s="18" t="str">
        <f ca="1"/>
        <v>Item_142</v>
      </c>
      <c r="AR59" s="18" t="str">
        <f ca="1"/>
        <v>Item_142</v>
      </c>
      <c r="AV59" s="7" t="str">
        <f ca="1"/>
        <v>Item_142</v>
      </c>
      <c r="AW59" s="8">
        <f ca="1"/>
        <v>46.3</v>
      </c>
      <c r="AY59" s="7" t="str">
        <f ca="1"/>
        <v>Item_142</v>
      </c>
      <c r="AZ59">
        <f ca="1"/>
        <v>-0.48</v>
      </c>
      <c r="BA59">
        <f ca="1"/>
        <v>-1.92</v>
      </c>
      <c r="BB59">
        <f ca="1"/>
        <v>4.3899999999999997</v>
      </c>
      <c r="BC59">
        <f ca="1"/>
        <v>3</v>
      </c>
      <c r="BD59" s="8" t="str">
        <f ca="1"/>
        <v>C</v>
      </c>
    </row>
    <row r="60" spans="4:56" x14ac:dyDescent="0.3">
      <c r="D60" s="32" t="s">
        <v>151</v>
      </c>
      <c r="E60" s="33">
        <v>-3.73</v>
      </c>
      <c r="F60" s="33">
        <v>-3.5</v>
      </c>
      <c r="G60" s="33">
        <v>4.93</v>
      </c>
      <c r="H60" s="33">
        <v>0.81</v>
      </c>
      <c r="I60" s="34" t="s">
        <v>34</v>
      </c>
      <c r="N60" s="18" t="str">
        <f ca="1"/>
        <v>Item_45</v>
      </c>
      <c r="O60" s="18" t="str">
        <f ca="1"/>
        <v>Item_45</v>
      </c>
      <c r="X60" s="18" t="str">
        <f ca="1"/>
        <v>Item_126</v>
      </c>
      <c r="AA60" s="18" t="str">
        <f ca="1"/>
        <v>Item_126</v>
      </c>
      <c r="AF60" s="18" t="str">
        <f ca="1"/>
        <v>Item_181</v>
      </c>
      <c r="AO60" s="18" t="str">
        <f ca="1"/>
        <v>Item_126</v>
      </c>
      <c r="AR60" s="18" t="str">
        <f ca="1"/>
        <v>Item_126</v>
      </c>
      <c r="AV60" s="7" t="str">
        <f ca="1"/>
        <v>Item_126</v>
      </c>
      <c r="AW60" s="8">
        <f ca="1"/>
        <v>46.4</v>
      </c>
      <c r="AY60" s="7" t="str">
        <f ca="1"/>
        <v>Item_126</v>
      </c>
      <c r="AZ60">
        <f ca="1"/>
        <v>-1.9</v>
      </c>
      <c r="BA60">
        <f ca="1"/>
        <v>-1.75</v>
      </c>
      <c r="BB60">
        <f ca="1"/>
        <v>3.39</v>
      </c>
      <c r="BC60">
        <f ca="1"/>
        <v>2.09</v>
      </c>
      <c r="BD60" s="8" t="str">
        <f ca="1"/>
        <v>A</v>
      </c>
    </row>
    <row r="61" spans="4:56" x14ac:dyDescent="0.3">
      <c r="D61" s="32" t="s">
        <v>152</v>
      </c>
      <c r="E61" s="33">
        <v>-2.1</v>
      </c>
      <c r="F61" s="33">
        <v>-3.01</v>
      </c>
      <c r="G61" s="33">
        <v>4.6100000000000003</v>
      </c>
      <c r="H61" s="33">
        <v>2.6</v>
      </c>
      <c r="I61" s="34" t="s">
        <v>33</v>
      </c>
      <c r="N61" s="18" t="str">
        <f ca="1"/>
        <v>Item_116</v>
      </c>
      <c r="O61" s="18" t="str">
        <f ca="1"/>
        <v>Item_116</v>
      </c>
      <c r="X61" s="18" t="str">
        <f ca="1"/>
        <v>Item_196</v>
      </c>
      <c r="AA61" s="18" t="str">
        <f ca="1"/>
        <v>Item_196</v>
      </c>
      <c r="AF61" s="18" t="str">
        <f ca="1"/>
        <v>Item_315</v>
      </c>
      <c r="AO61" s="18" t="str">
        <f ca="1"/>
        <v>Item_196</v>
      </c>
      <c r="AR61" s="18" t="str">
        <f ca="1"/>
        <v>Item_196</v>
      </c>
      <c r="AV61" s="7" t="str">
        <f ca="1"/>
        <v>Item_196</v>
      </c>
      <c r="AW61" s="8">
        <f ca="1"/>
        <v>47.39</v>
      </c>
      <c r="AY61" s="7" t="str">
        <f ca="1"/>
        <v>Item_196</v>
      </c>
      <c r="AZ61">
        <f ca="1"/>
        <v>0.05</v>
      </c>
      <c r="BA61">
        <f ca="1"/>
        <v>-3.62</v>
      </c>
      <c r="BB61">
        <f ca="1"/>
        <v>3.18</v>
      </c>
      <c r="BC61">
        <f ca="1"/>
        <v>3.32</v>
      </c>
      <c r="BD61" s="8" t="str">
        <f ca="1"/>
        <v>C</v>
      </c>
    </row>
    <row r="62" spans="4:56" x14ac:dyDescent="0.3">
      <c r="D62" s="32" t="s">
        <v>153</v>
      </c>
      <c r="E62" s="33">
        <v>-0.38</v>
      </c>
      <c r="F62" s="33">
        <v>-1.31</v>
      </c>
      <c r="G62" s="33">
        <v>4.38</v>
      </c>
      <c r="H62" s="33">
        <v>1.96</v>
      </c>
      <c r="I62" s="34" t="s">
        <v>34</v>
      </c>
      <c r="N62" s="18" t="str">
        <f ca="1"/>
        <v>Item_112</v>
      </c>
      <c r="O62" s="18" t="str">
        <f ca="1"/>
        <v>Item_112</v>
      </c>
      <c r="X62" s="18" t="str">
        <f ca="1"/>
        <v>Item_61</v>
      </c>
      <c r="AA62" s="18" t="str">
        <f ca="1"/>
        <v>Item_61</v>
      </c>
      <c r="AF62" s="18" t="str">
        <f ca="1"/>
        <v>Item_368</v>
      </c>
      <c r="AO62" s="18" t="str">
        <f ca="1"/>
        <v>Item_61</v>
      </c>
      <c r="AR62" s="18" t="str">
        <f ca="1"/>
        <v>Item_61</v>
      </c>
      <c r="AV62" s="7" t="str">
        <f ca="1"/>
        <v>Item_61</v>
      </c>
      <c r="AW62" s="8">
        <f ca="1"/>
        <v>48.17</v>
      </c>
      <c r="AY62" s="7" t="str">
        <f ca="1"/>
        <v>Item_61</v>
      </c>
      <c r="AZ62">
        <f ca="1"/>
        <v>-2.04</v>
      </c>
      <c r="BA62">
        <f ca="1"/>
        <v>-0.21</v>
      </c>
      <c r="BB62">
        <f ca="1"/>
        <v>4.6900000000000004</v>
      </c>
      <c r="BC62">
        <f ca="1"/>
        <v>2.23</v>
      </c>
      <c r="BD62" s="8" t="str">
        <f ca="1"/>
        <v>A</v>
      </c>
    </row>
    <row r="63" spans="4:56" x14ac:dyDescent="0.3">
      <c r="D63" s="32" t="s">
        <v>154</v>
      </c>
      <c r="E63" s="33">
        <v>-1.93</v>
      </c>
      <c r="F63" s="33">
        <v>0.3</v>
      </c>
      <c r="G63" s="33">
        <v>5.07</v>
      </c>
      <c r="H63" s="33">
        <v>4.55</v>
      </c>
      <c r="I63" s="34" t="s">
        <v>32</v>
      </c>
      <c r="N63" s="18" t="str">
        <f ca="1"/>
        <v>Item_89</v>
      </c>
      <c r="O63" s="18" t="str">
        <f ca="1"/>
        <v>Item_89</v>
      </c>
      <c r="X63" s="18" t="str">
        <f ca="1"/>
        <v>Item_193</v>
      </c>
      <c r="AA63" s="18" t="str">
        <f ca="1"/>
        <v>Item_193</v>
      </c>
      <c r="AF63" s="18" t="str">
        <f ca="1"/>
        <v>Item_349</v>
      </c>
      <c r="AO63" s="18" t="str">
        <f ca="1"/>
        <v>Item_193</v>
      </c>
      <c r="AR63" s="18" t="str">
        <f ca="1"/>
        <v>Item_193</v>
      </c>
      <c r="AV63" s="7" t="str">
        <f ca="1"/>
        <v>Item_193</v>
      </c>
      <c r="AW63" s="8">
        <f ca="1"/>
        <v>48.3</v>
      </c>
      <c r="AY63" s="7" t="str">
        <f ca="1"/>
        <v>Item_193</v>
      </c>
      <c r="AZ63">
        <f ca="1"/>
        <v>-1.72</v>
      </c>
      <c r="BA63">
        <f ca="1"/>
        <v>-2.2400000000000002</v>
      </c>
      <c r="BB63">
        <f ca="1"/>
        <v>3.54</v>
      </c>
      <c r="BC63">
        <f ca="1"/>
        <v>3.15</v>
      </c>
      <c r="BD63" s="8" t="str">
        <f ca="1"/>
        <v>A</v>
      </c>
    </row>
    <row r="64" spans="4:56" x14ac:dyDescent="0.3">
      <c r="D64" s="32" t="s">
        <v>155</v>
      </c>
      <c r="E64" s="33">
        <v>-1.76</v>
      </c>
      <c r="F64" s="33">
        <v>0.19</v>
      </c>
      <c r="G64" s="33">
        <v>5.0599999999999996</v>
      </c>
      <c r="H64" s="33">
        <v>2.36</v>
      </c>
      <c r="I64" s="34" t="s">
        <v>33</v>
      </c>
      <c r="N64" s="18" t="str">
        <f ca="1"/>
        <v>Item_285</v>
      </c>
      <c r="O64" s="18" t="str">
        <f ca="1"/>
        <v>Item_285</v>
      </c>
      <c r="X64" s="18" t="str">
        <f ca="1"/>
        <v>Item_233</v>
      </c>
      <c r="AA64" s="18" t="str">
        <f ca="1"/>
        <v>Item_233</v>
      </c>
      <c r="AF64" s="18" t="str">
        <f ca="1"/>
        <v>Item_389</v>
      </c>
      <c r="AO64" s="18" t="str">
        <f ca="1"/>
        <v>Item_233</v>
      </c>
      <c r="AR64" s="18" t="str">
        <f ca="1"/>
        <v>Item_233</v>
      </c>
      <c r="AV64" s="7" t="str">
        <f ca="1"/>
        <v>Item_233</v>
      </c>
      <c r="AW64" s="8">
        <f ca="1"/>
        <v>48.67</v>
      </c>
      <c r="AY64" s="7" t="str">
        <f ca="1"/>
        <v>Item_233</v>
      </c>
      <c r="AZ64">
        <f ca="1"/>
        <v>1.54</v>
      </c>
      <c r="BA64">
        <f ca="1"/>
        <v>-2.86</v>
      </c>
      <c r="BB64">
        <f ca="1"/>
        <v>5.1100000000000003</v>
      </c>
      <c r="BC64">
        <f ca="1"/>
        <v>2.11</v>
      </c>
      <c r="BD64" s="8" t="str">
        <f ca="1"/>
        <v>C</v>
      </c>
    </row>
    <row r="65" spans="4:56" x14ac:dyDescent="0.3">
      <c r="D65" s="32" t="s">
        <v>156</v>
      </c>
      <c r="E65" s="33">
        <v>-2.17</v>
      </c>
      <c r="F65" s="33">
        <v>-1.74</v>
      </c>
      <c r="G65" s="33">
        <v>4.47</v>
      </c>
      <c r="H65" s="33">
        <v>1.1599999999999999</v>
      </c>
      <c r="I65" s="34" t="s">
        <v>32</v>
      </c>
      <c r="N65" s="18" t="str">
        <f ca="1"/>
        <v>Item_72</v>
      </c>
      <c r="O65" s="18" t="str">
        <f ca="1"/>
        <v>Item_72</v>
      </c>
      <c r="X65" s="18" t="str">
        <f ca="1"/>
        <v>Item_21</v>
      </c>
      <c r="AA65" s="18" t="str">
        <f ca="1"/>
        <v>Item_21</v>
      </c>
      <c r="AF65" s="18" t="str">
        <f ca="1"/>
        <v>Item_362</v>
      </c>
      <c r="AO65" s="18" t="str">
        <f ca="1"/>
        <v>Item_21</v>
      </c>
      <c r="AR65" s="18" t="str">
        <f ca="1"/>
        <v>Item_21</v>
      </c>
      <c r="AV65" s="7" t="str">
        <f ca="1"/>
        <v>Item_21</v>
      </c>
      <c r="AW65" s="8">
        <f ca="1"/>
        <v>48.87</v>
      </c>
      <c r="AY65" s="7" t="str">
        <f ca="1"/>
        <v>Item_21</v>
      </c>
      <c r="AZ65">
        <f ca="1"/>
        <v>-4.97</v>
      </c>
      <c r="BA65">
        <f ca="1"/>
        <v>-1.82</v>
      </c>
      <c r="BB65">
        <f ca="1"/>
        <v>5.74</v>
      </c>
      <c r="BC65">
        <f ca="1"/>
        <v>2.85</v>
      </c>
      <c r="BD65" s="8" t="str">
        <f ca="1"/>
        <v>C</v>
      </c>
    </row>
    <row r="66" spans="4:56" x14ac:dyDescent="0.3">
      <c r="D66" s="32" t="s">
        <v>157</v>
      </c>
      <c r="E66" s="33">
        <v>-0.65</v>
      </c>
      <c r="F66" s="33">
        <v>-3.35</v>
      </c>
      <c r="G66" s="33">
        <v>5.48</v>
      </c>
      <c r="H66" s="33">
        <v>2.64</v>
      </c>
      <c r="I66" s="34" t="s">
        <v>32</v>
      </c>
      <c r="N66" s="18" t="str">
        <f ca="1"/>
        <v>Item_68</v>
      </c>
      <c r="O66" s="18" t="str">
        <f ca="1"/>
        <v>Item_68</v>
      </c>
      <c r="X66" s="18" t="str">
        <f ca="1"/>
        <v>Item_62</v>
      </c>
      <c r="AA66" s="18" t="str">
        <f ca="1"/>
        <v>Item_62</v>
      </c>
      <c r="AF66" s="18" t="str">
        <f ca="1"/>
        <v>Item_338</v>
      </c>
      <c r="AO66" s="18" t="str">
        <f ca="1"/>
        <v>Item_62</v>
      </c>
      <c r="AR66" s="18" t="str">
        <f ca="1"/>
        <v>Item_62</v>
      </c>
      <c r="AV66" s="7" t="str">
        <f ca="1"/>
        <v>Item_62</v>
      </c>
      <c r="AW66" s="8">
        <f ca="1"/>
        <v>49.19</v>
      </c>
      <c r="AY66" s="7" t="str">
        <f ca="1"/>
        <v>Item_62</v>
      </c>
      <c r="AZ66">
        <f ca="1"/>
        <v>1.59</v>
      </c>
      <c r="BA66">
        <f ca="1"/>
        <v>-4.66</v>
      </c>
      <c r="BB66">
        <f ca="1"/>
        <v>5.6</v>
      </c>
      <c r="BC66">
        <f ca="1"/>
        <v>2.86</v>
      </c>
      <c r="BD66" s="8" t="str">
        <f ca="1"/>
        <v>A</v>
      </c>
    </row>
    <row r="67" spans="4:56" x14ac:dyDescent="0.3">
      <c r="D67" s="32" t="s">
        <v>158</v>
      </c>
      <c r="E67" s="33">
        <v>-4.29</v>
      </c>
      <c r="F67" s="33">
        <v>-3.45</v>
      </c>
      <c r="G67" s="33">
        <v>4.96</v>
      </c>
      <c r="H67" s="33">
        <v>0.99</v>
      </c>
      <c r="I67" s="34" t="s">
        <v>33</v>
      </c>
      <c r="N67" s="18" t="str">
        <f ca="1"/>
        <v>Item_73</v>
      </c>
      <c r="O67" s="18" t="str">
        <f ca="1"/>
        <v>Item_73</v>
      </c>
      <c r="X67" s="18" t="str">
        <f ca="1"/>
        <v>Item_43</v>
      </c>
      <c r="AA67" s="18" t="str">
        <f ca="1"/>
        <v>Item_43</v>
      </c>
      <c r="AF67" s="18" t="str">
        <f ca="1"/>
        <v>Item_327</v>
      </c>
      <c r="AO67" s="18" t="str">
        <f ca="1"/>
        <v>Item_43</v>
      </c>
      <c r="AR67" s="18" t="str">
        <f ca="1"/>
        <v>Item_43</v>
      </c>
      <c r="AV67" s="7" t="str">
        <f ca="1"/>
        <v>Item_43</v>
      </c>
      <c r="AW67" s="8">
        <f ca="1"/>
        <v>49.58</v>
      </c>
      <c r="AY67" s="7" t="str">
        <f ca="1"/>
        <v>Item_43</v>
      </c>
      <c r="AZ67">
        <f ca="1"/>
        <v>1.1100000000000001</v>
      </c>
      <c r="BA67">
        <f ca="1"/>
        <v>-3.72</v>
      </c>
      <c r="BB67">
        <f ca="1"/>
        <v>4.84</v>
      </c>
      <c r="BC67">
        <f ca="1"/>
        <v>3.25</v>
      </c>
      <c r="BD67" s="8" t="str">
        <f ca="1"/>
        <v>B</v>
      </c>
    </row>
    <row r="68" spans="4:56" x14ac:dyDescent="0.3">
      <c r="D68" s="32" t="s">
        <v>159</v>
      </c>
      <c r="E68" s="33">
        <v>-2.76</v>
      </c>
      <c r="F68" s="33">
        <v>-2.02</v>
      </c>
      <c r="G68" s="33">
        <v>4.43</v>
      </c>
      <c r="H68" s="33">
        <v>1.87</v>
      </c>
      <c r="I68" s="34" t="s">
        <v>34</v>
      </c>
      <c r="N68" s="18" t="str">
        <f ca="1"/>
        <v>Item_149</v>
      </c>
      <c r="O68" s="18" t="str">
        <f ca="1"/>
        <v>Item_149</v>
      </c>
      <c r="X68" s="18" t="str">
        <f ca="1"/>
        <v>Item_208</v>
      </c>
      <c r="AA68" s="18" t="str">
        <f ca="1"/>
        <v>Item_208</v>
      </c>
      <c r="AF68" s="18" t="str">
        <f ca="1"/>
        <v>Item_306</v>
      </c>
      <c r="AO68" s="18" t="str">
        <f ca="1"/>
        <v>Item_208</v>
      </c>
      <c r="AR68" s="18" t="str">
        <f ca="1"/>
        <v>Item_208</v>
      </c>
      <c r="AV68" s="7" t="str">
        <f ca="1"/>
        <v>Item_208</v>
      </c>
      <c r="AW68" s="8">
        <f ca="1"/>
        <v>50.05</v>
      </c>
      <c r="AY68" s="7" t="str">
        <f ca="1"/>
        <v>Item_208</v>
      </c>
      <c r="AZ68">
        <f ca="1"/>
        <v>-4.29</v>
      </c>
      <c r="BA68">
        <f ca="1"/>
        <v>-2.91</v>
      </c>
      <c r="BB68">
        <f ca="1"/>
        <v>2.06</v>
      </c>
      <c r="BC68">
        <f ca="1"/>
        <v>2.2200000000000002</v>
      </c>
      <c r="BD68" s="8" t="str">
        <f ca="1"/>
        <v>A</v>
      </c>
    </row>
    <row r="69" spans="4:56" x14ac:dyDescent="0.3">
      <c r="D69" s="32" t="s">
        <v>160</v>
      </c>
      <c r="E69" s="33">
        <v>-2.5099999999999998</v>
      </c>
      <c r="F69" s="33">
        <v>-2.4500000000000002</v>
      </c>
      <c r="G69" s="33">
        <v>4.5</v>
      </c>
      <c r="H69" s="33">
        <v>1.92</v>
      </c>
      <c r="I69" s="34" t="s">
        <v>34</v>
      </c>
      <c r="N69" s="18" t="str">
        <f ca="1"/>
        <v>Item_71</v>
      </c>
      <c r="O69" s="18" t="str">
        <f ca="1"/>
        <v>Item_71</v>
      </c>
      <c r="X69" s="18" t="str">
        <f ca="1"/>
        <v>Item_23</v>
      </c>
      <c r="AA69" s="18" t="str">
        <f ca="1"/>
        <v>Item_23</v>
      </c>
      <c r="AF69" s="18" t="str">
        <f ca="1"/>
        <v>Item_167</v>
      </c>
      <c r="AO69" s="18" t="str">
        <f ca="1"/>
        <v>Item_23</v>
      </c>
      <c r="AR69" s="18" t="str">
        <f ca="1"/>
        <v>Item_23</v>
      </c>
      <c r="AV69" s="7" t="str">
        <f ca="1"/>
        <v>Item_23</v>
      </c>
      <c r="AW69" s="8">
        <f ca="1"/>
        <v>50.54</v>
      </c>
      <c r="AY69" s="7" t="str">
        <f ca="1"/>
        <v>Item_23</v>
      </c>
      <c r="AZ69">
        <f ca="1"/>
        <v>-0.52</v>
      </c>
      <c r="BA69">
        <f ca="1"/>
        <v>-2.2200000000000002</v>
      </c>
      <c r="BB69">
        <f ca="1"/>
        <v>4.93</v>
      </c>
      <c r="BC69">
        <f ca="1"/>
        <v>0.68</v>
      </c>
      <c r="BD69" s="8" t="str">
        <f ca="1"/>
        <v>B</v>
      </c>
    </row>
    <row r="70" spans="4:56" x14ac:dyDescent="0.3">
      <c r="D70" s="32" t="s">
        <v>161</v>
      </c>
      <c r="E70" s="33">
        <v>-4.2300000000000004</v>
      </c>
      <c r="F70" s="33">
        <v>-5.89</v>
      </c>
      <c r="G70" s="33">
        <v>5.44</v>
      </c>
      <c r="H70" s="33">
        <v>1.38</v>
      </c>
      <c r="I70" s="34" t="s">
        <v>32</v>
      </c>
      <c r="N70" s="18" t="str">
        <f ca="1"/>
        <v>Item_1</v>
      </c>
      <c r="O70" s="18" t="str">
        <f ca="1"/>
        <v>Item_1</v>
      </c>
      <c r="X70" s="18" t="str">
        <f ca="1"/>
        <v>Item_15</v>
      </c>
      <c r="AA70" s="18" t="str">
        <f ca="1"/>
        <v>Item_15</v>
      </c>
      <c r="AF70" s="18" t="str">
        <f ca="1"/>
        <v>Item_366</v>
      </c>
      <c r="AO70" s="18" t="str">
        <f ca="1"/>
        <v>Item_15</v>
      </c>
      <c r="AR70" s="18" t="str">
        <f ca="1"/>
        <v>Item_15</v>
      </c>
      <c r="AV70" s="7" t="str">
        <f ca="1"/>
        <v>Item_15</v>
      </c>
      <c r="AW70" s="8">
        <f ca="1"/>
        <v>51.26</v>
      </c>
      <c r="AY70" s="7" t="str">
        <f ca="1"/>
        <v>Item_15</v>
      </c>
      <c r="AZ70">
        <f ca="1"/>
        <v>-0.39</v>
      </c>
      <c r="BA70">
        <f ca="1"/>
        <v>-1.6</v>
      </c>
      <c r="BB70">
        <f ca="1"/>
        <v>5.04</v>
      </c>
      <c r="BC70">
        <f ca="1"/>
        <v>2.2799999999999998</v>
      </c>
      <c r="BD70" s="8" t="str">
        <f ca="1"/>
        <v>A</v>
      </c>
    </row>
    <row r="71" spans="4:56" x14ac:dyDescent="0.3">
      <c r="D71" s="32" t="s">
        <v>162</v>
      </c>
      <c r="E71" s="33">
        <v>-4.63</v>
      </c>
      <c r="F71" s="33">
        <v>-1.24</v>
      </c>
      <c r="G71" s="33">
        <v>5.32</v>
      </c>
      <c r="H71" s="33">
        <v>1.2</v>
      </c>
      <c r="I71" s="34" t="s">
        <v>34</v>
      </c>
      <c r="N71" s="18" t="str">
        <f ca="1"/>
        <v>Item_143</v>
      </c>
      <c r="O71" s="18" t="str">
        <f ca="1"/>
        <v>Item_143</v>
      </c>
      <c r="X71" s="18" t="str">
        <f ca="1"/>
        <v>Item_36</v>
      </c>
      <c r="AA71" s="18" t="str">
        <f ca="1"/>
        <v>Item_36</v>
      </c>
      <c r="AF71" s="18" t="str">
        <f ca="1"/>
        <v>Item_393</v>
      </c>
      <c r="AO71" s="18" t="str">
        <f ca="1"/>
        <v>Item_36</v>
      </c>
      <c r="AR71" s="18" t="str">
        <f ca="1"/>
        <v>Item_36</v>
      </c>
      <c r="AV71" s="7" t="str">
        <f ca="1"/>
        <v>Item_36</v>
      </c>
      <c r="AW71" s="8">
        <f ca="1"/>
        <v>51.37</v>
      </c>
      <c r="AY71" s="7" t="str">
        <f ca="1"/>
        <v>Item_36</v>
      </c>
      <c r="AZ71">
        <f ca="1"/>
        <v>-2.3199999999999998</v>
      </c>
      <c r="BA71">
        <f ca="1"/>
        <v>-0.35</v>
      </c>
      <c r="BB71">
        <f ca="1"/>
        <v>5.08</v>
      </c>
      <c r="BC71">
        <f ca="1"/>
        <v>2.94</v>
      </c>
      <c r="BD71" s="8" t="str">
        <f ca="1"/>
        <v>A</v>
      </c>
    </row>
    <row r="72" spans="4:56" x14ac:dyDescent="0.3">
      <c r="D72" s="32" t="s">
        <v>163</v>
      </c>
      <c r="E72" s="33">
        <v>-2.2400000000000002</v>
      </c>
      <c r="F72" s="33">
        <v>0.89</v>
      </c>
      <c r="G72" s="33">
        <v>4.05</v>
      </c>
      <c r="H72" s="33">
        <v>1.3</v>
      </c>
      <c r="I72" s="34" t="s">
        <v>33</v>
      </c>
      <c r="N72" s="18" t="str">
        <f ca="1"/>
        <v>Item_184</v>
      </c>
      <c r="O72" s="18" t="str">
        <f ca="1"/>
        <v>Item_184</v>
      </c>
      <c r="X72" s="18" t="str">
        <f ca="1"/>
        <v>Item_48</v>
      </c>
      <c r="AA72" s="18" t="str">
        <f ca="1"/>
        <v>Item_48</v>
      </c>
      <c r="AF72" s="18" t="str">
        <f ca="1"/>
        <v>Item_322</v>
      </c>
      <c r="AO72" s="18" t="str">
        <f ca="1"/>
        <v>Item_48</v>
      </c>
      <c r="AR72" s="18" t="str">
        <f ca="1"/>
        <v>Item_48</v>
      </c>
      <c r="AV72" s="7" t="str">
        <f ca="1"/>
        <v>Item_48</v>
      </c>
      <c r="AW72" s="8">
        <f ca="1"/>
        <v>51.74</v>
      </c>
      <c r="AY72" s="7" t="str">
        <f ca="1"/>
        <v>Item_48</v>
      </c>
      <c r="AZ72">
        <f ca="1"/>
        <v>-0.38</v>
      </c>
      <c r="BA72">
        <f ca="1"/>
        <v>-1.31</v>
      </c>
      <c r="BB72">
        <f ca="1"/>
        <v>4.38</v>
      </c>
      <c r="BC72">
        <f ca="1"/>
        <v>1.96</v>
      </c>
      <c r="BD72" s="8" t="str">
        <f ca="1"/>
        <v>B</v>
      </c>
    </row>
    <row r="73" spans="4:56" x14ac:dyDescent="0.3">
      <c r="D73" s="32" t="s">
        <v>164</v>
      </c>
      <c r="E73" s="33">
        <v>-3.9</v>
      </c>
      <c r="F73" s="33">
        <v>1.36</v>
      </c>
      <c r="G73" s="33">
        <v>5.1100000000000003</v>
      </c>
      <c r="H73" s="33">
        <v>2.17</v>
      </c>
      <c r="I73" s="34" t="s">
        <v>32</v>
      </c>
      <c r="N73" s="18" t="str">
        <f ca="1"/>
        <v>Item_202</v>
      </c>
      <c r="O73" s="18" t="str">
        <f ca="1"/>
        <v>Item_202</v>
      </c>
      <c r="X73" s="18" t="str">
        <f ca="1"/>
        <v>Item_70</v>
      </c>
      <c r="AA73" s="18" t="str">
        <f ca="1"/>
        <v>Item_70</v>
      </c>
      <c r="AF73" s="18" t="str">
        <f ca="1"/>
        <v>Item_100</v>
      </c>
      <c r="AO73" s="18" t="str">
        <f ca="1"/>
        <v>Item_70</v>
      </c>
      <c r="AR73" s="18" t="str">
        <f ca="1"/>
        <v>Item_70</v>
      </c>
      <c r="AV73" s="7" t="str">
        <f ca="1"/>
        <v>Item_70</v>
      </c>
      <c r="AW73" s="8">
        <f ca="1"/>
        <v>51.8</v>
      </c>
      <c r="AY73" s="7" t="str">
        <f ca="1"/>
        <v>Item_70</v>
      </c>
      <c r="AZ73">
        <f ca="1"/>
        <v>-7.37</v>
      </c>
      <c r="BA73">
        <f ca="1"/>
        <v>-4.38</v>
      </c>
      <c r="BB73">
        <f ca="1"/>
        <v>6.09</v>
      </c>
      <c r="BC73">
        <f ca="1"/>
        <v>2.4</v>
      </c>
      <c r="BD73" s="8" t="str">
        <f ca="1"/>
        <v>A</v>
      </c>
    </row>
    <row r="74" spans="4:56" x14ac:dyDescent="0.3">
      <c r="D74" s="32" t="s">
        <v>165</v>
      </c>
      <c r="E74" s="33">
        <v>-6.18</v>
      </c>
      <c r="F74" s="33">
        <v>0.46</v>
      </c>
      <c r="G74" s="33">
        <v>4.8899999999999997</v>
      </c>
      <c r="H74" s="33">
        <v>1.38</v>
      </c>
      <c r="I74" s="34" t="s">
        <v>32</v>
      </c>
      <c r="N74" s="18" t="str">
        <f ca="1"/>
        <v>Item_60</v>
      </c>
      <c r="O74" s="18" t="str">
        <f ca="1"/>
        <v>Item_60</v>
      </c>
      <c r="X74" s="18" t="str">
        <f ca="1"/>
        <v>Item_287</v>
      </c>
      <c r="AA74" s="18" t="str">
        <f ca="1"/>
        <v>Item_287</v>
      </c>
      <c r="AF74" s="18" t="str">
        <f ca="1"/>
        <v>Item_382</v>
      </c>
      <c r="AO74" s="18" t="str">
        <f ca="1"/>
        <v>Item_287</v>
      </c>
      <c r="AR74" s="18" t="str">
        <f ca="1"/>
        <v>Item_287</v>
      </c>
      <c r="AV74" s="7" t="str">
        <f ca="1"/>
        <v>Item_287</v>
      </c>
      <c r="AW74" s="8">
        <f ca="1"/>
        <v>52.11</v>
      </c>
      <c r="AY74" s="7" t="str">
        <f ca="1"/>
        <v>Item_287</v>
      </c>
      <c r="AZ74">
        <f ca="1"/>
        <v>-2.36</v>
      </c>
      <c r="BA74">
        <f ca="1"/>
        <v>-3.08</v>
      </c>
      <c r="BB74">
        <f ca="1"/>
        <v>2.19</v>
      </c>
      <c r="BC74">
        <f ca="1"/>
        <v>4.1399999999999997</v>
      </c>
      <c r="BD74" s="8" t="str">
        <f ca="1"/>
        <v>A</v>
      </c>
    </row>
    <row r="75" spans="4:56" x14ac:dyDescent="0.3">
      <c r="D75" s="32" t="s">
        <v>166</v>
      </c>
      <c r="E75" s="33">
        <v>-2.04</v>
      </c>
      <c r="F75" s="33">
        <v>-0.21</v>
      </c>
      <c r="G75" s="33">
        <v>4.6900000000000004</v>
      </c>
      <c r="H75" s="33">
        <v>2.23</v>
      </c>
      <c r="I75" s="34" t="s">
        <v>33</v>
      </c>
      <c r="N75" s="18" t="str">
        <f ca="1"/>
        <v>Item_61</v>
      </c>
      <c r="O75" s="18" t="str">
        <f ca="1"/>
        <v>Item_61</v>
      </c>
      <c r="X75" s="18" t="str">
        <f ca="1"/>
        <v>Item_18</v>
      </c>
      <c r="AA75" s="18" t="str">
        <f ca="1"/>
        <v>Item_18</v>
      </c>
      <c r="AF75" s="18" t="str">
        <f ca="1"/>
        <v>Item_325</v>
      </c>
      <c r="AO75" s="18" t="str">
        <f ca="1"/>
        <v>Item_18</v>
      </c>
      <c r="AR75" s="18" t="str">
        <f ca="1"/>
        <v>Item_18</v>
      </c>
      <c r="AV75" s="7" t="str">
        <f ca="1"/>
        <v>Item_18</v>
      </c>
      <c r="AW75" s="8">
        <f ca="1"/>
        <v>52.56</v>
      </c>
      <c r="AY75" s="7" t="str">
        <f ca="1"/>
        <v>Item_18</v>
      </c>
      <c r="AZ75">
        <f ca="1"/>
        <v>-1.86</v>
      </c>
      <c r="BA75">
        <f ca="1"/>
        <v>-1.07</v>
      </c>
      <c r="BB75">
        <f ca="1"/>
        <v>5.01</v>
      </c>
      <c r="BC75">
        <f ca="1"/>
        <v>0.27</v>
      </c>
      <c r="BD75" s="8" t="str">
        <f ca="1"/>
        <v>B</v>
      </c>
    </row>
    <row r="76" spans="4:56" x14ac:dyDescent="0.3">
      <c r="D76" s="32" t="s">
        <v>167</v>
      </c>
      <c r="E76" s="33">
        <v>1.59</v>
      </c>
      <c r="F76" s="33">
        <v>-4.66</v>
      </c>
      <c r="G76" s="33">
        <v>5.6</v>
      </c>
      <c r="H76" s="33">
        <v>2.86</v>
      </c>
      <c r="I76" s="34" t="s">
        <v>33</v>
      </c>
      <c r="N76" s="18" t="str">
        <f ca="1"/>
        <v>Item_126</v>
      </c>
      <c r="O76" s="18" t="str">
        <f ca="1"/>
        <v>Item_126</v>
      </c>
      <c r="X76" s="18" t="str">
        <f ca="1"/>
        <v>Item_57</v>
      </c>
      <c r="AA76" s="18" t="str">
        <f ca="1"/>
        <v>Item_57</v>
      </c>
      <c r="AF76" s="18" t="str">
        <f ca="1"/>
        <v>Item_360</v>
      </c>
      <c r="AO76" s="18" t="str">
        <f ca="1"/>
        <v>Item_57</v>
      </c>
      <c r="AR76" s="18" t="str">
        <f ca="1"/>
        <v>Item_57</v>
      </c>
      <c r="AV76" s="7" t="str">
        <f ca="1"/>
        <v>Item_57</v>
      </c>
      <c r="AW76" s="8">
        <f ca="1"/>
        <v>53.1</v>
      </c>
      <c r="AY76" s="7" t="str">
        <f ca="1"/>
        <v>Item_57</v>
      </c>
      <c r="AZ76">
        <f ca="1"/>
        <v>-4.63</v>
      </c>
      <c r="BA76">
        <f ca="1"/>
        <v>-1.24</v>
      </c>
      <c r="BB76">
        <f ca="1"/>
        <v>5.32</v>
      </c>
      <c r="BC76">
        <f ca="1"/>
        <v>1.2</v>
      </c>
      <c r="BD76" s="8" t="str">
        <f ca="1"/>
        <v>B</v>
      </c>
    </row>
    <row r="77" spans="4:56" x14ac:dyDescent="0.3">
      <c r="D77" s="32" t="s">
        <v>168</v>
      </c>
      <c r="E77" s="33">
        <v>-0.06</v>
      </c>
      <c r="F77" s="33">
        <v>-6.5</v>
      </c>
      <c r="G77" s="33">
        <v>4.74</v>
      </c>
      <c r="H77" s="33">
        <v>2.82</v>
      </c>
      <c r="I77" s="34" t="s">
        <v>32</v>
      </c>
      <c r="N77" s="18" t="str">
        <f ca="1"/>
        <v>Item_48</v>
      </c>
      <c r="O77" s="18" t="str">
        <f ca="1"/>
        <v>Item_48</v>
      </c>
      <c r="X77" s="18" t="str">
        <f ca="1"/>
        <v>Item_66</v>
      </c>
      <c r="AA77" s="18" t="str">
        <f ca="1"/>
        <v>Item_66</v>
      </c>
      <c r="AF77" s="18" t="str">
        <f ca="1"/>
        <v>Item_329</v>
      </c>
      <c r="AO77" s="18" t="str">
        <f ca="1"/>
        <v>Item_66</v>
      </c>
      <c r="AR77" s="18" t="str">
        <f ca="1"/>
        <v>Item_66</v>
      </c>
      <c r="AV77" s="7" t="str">
        <f ca="1"/>
        <v>Item_66</v>
      </c>
      <c r="AW77" s="8">
        <f ca="1"/>
        <v>54.19</v>
      </c>
      <c r="AY77" s="7" t="str">
        <f ca="1"/>
        <v>Item_66</v>
      </c>
      <c r="AZ77">
        <f ca="1"/>
        <v>-4</v>
      </c>
      <c r="BA77">
        <f ca="1"/>
        <v>0.28000000000000003</v>
      </c>
      <c r="BB77">
        <f ca="1"/>
        <v>4.45</v>
      </c>
      <c r="BC77">
        <f ca="1"/>
        <v>1.77</v>
      </c>
      <c r="BD77" s="8" t="str">
        <f ca="1"/>
        <v>B</v>
      </c>
    </row>
    <row r="78" spans="4:56" x14ac:dyDescent="0.3">
      <c r="D78" s="32" t="s">
        <v>169</v>
      </c>
      <c r="E78" s="33">
        <v>-5</v>
      </c>
      <c r="F78" s="33">
        <v>-2.3199999999999998</v>
      </c>
      <c r="G78" s="33">
        <v>4.68</v>
      </c>
      <c r="H78" s="33">
        <v>1.6</v>
      </c>
      <c r="I78" s="34" t="s">
        <v>32</v>
      </c>
      <c r="N78" s="18" t="str">
        <f ca="1"/>
        <v>Item_62</v>
      </c>
      <c r="O78" s="18" t="str">
        <f ca="1"/>
        <v>Item_62</v>
      </c>
      <c r="X78" s="18" t="str">
        <f ca="1"/>
        <v>Item_88</v>
      </c>
      <c r="AA78" s="18" t="str">
        <f ca="1"/>
        <v>Item_88</v>
      </c>
      <c r="AF78" s="18" t="str">
        <f ca="1"/>
        <v>Item_311</v>
      </c>
      <c r="AO78" s="18" t="str">
        <f ca="1"/>
        <v>Item_88</v>
      </c>
      <c r="AR78" s="18" t="str">
        <f ca="1"/>
        <v>Item_88</v>
      </c>
      <c r="AV78" s="7" t="str">
        <f ca="1"/>
        <v>Item_88</v>
      </c>
      <c r="AW78" s="8">
        <f ca="1"/>
        <v>54.39</v>
      </c>
      <c r="AY78" s="7" t="str">
        <f ca="1"/>
        <v>Item_88</v>
      </c>
      <c r="AZ78">
        <f ca="1"/>
        <v>-0.65</v>
      </c>
      <c r="BA78">
        <f ca="1"/>
        <v>-1.34</v>
      </c>
      <c r="BB78">
        <f ca="1"/>
        <v>5.65</v>
      </c>
      <c r="BC78">
        <f ca="1"/>
        <v>2.1</v>
      </c>
      <c r="BD78" s="8" t="str">
        <f ca="1"/>
        <v>A</v>
      </c>
    </row>
    <row r="79" spans="4:56" x14ac:dyDescent="0.3">
      <c r="D79" s="32" t="s">
        <v>170</v>
      </c>
      <c r="E79" s="33">
        <v>1.46</v>
      </c>
      <c r="F79" s="33">
        <v>-0.37</v>
      </c>
      <c r="G79" s="33">
        <v>5.48</v>
      </c>
      <c r="H79" s="33">
        <v>0.35</v>
      </c>
      <c r="I79" s="34" t="s">
        <v>32</v>
      </c>
      <c r="N79" s="18" t="str">
        <f ca="1"/>
        <v>Item_15</v>
      </c>
      <c r="O79" s="18" t="str">
        <f ca="1"/>
        <v>Item_15</v>
      </c>
      <c r="X79" s="18" t="str">
        <f ca="1"/>
        <v>Item_26</v>
      </c>
      <c r="AA79" s="18" t="str">
        <f ca="1"/>
        <v>Item_26</v>
      </c>
      <c r="AF79" s="18" t="str">
        <f ca="1"/>
        <v>Item_391</v>
      </c>
      <c r="AO79" s="18" t="str">
        <f ca="1"/>
        <v>Item_26</v>
      </c>
      <c r="AR79" s="18" t="str">
        <f ca="1"/>
        <v>Item_26</v>
      </c>
      <c r="AV79" s="7" t="str">
        <f ca="1"/>
        <v>Item_26</v>
      </c>
      <c r="AW79" s="8">
        <f ca="1"/>
        <v>54.71</v>
      </c>
      <c r="AY79" s="7" t="str">
        <f ca="1"/>
        <v>Item_26</v>
      </c>
      <c r="AZ79">
        <f ca="1"/>
        <v>-2.66</v>
      </c>
      <c r="BA79">
        <f ca="1"/>
        <v>1.1299999999999999</v>
      </c>
      <c r="BB79">
        <f ca="1"/>
        <v>5.6</v>
      </c>
      <c r="BC79">
        <f ca="1"/>
        <v>1.5</v>
      </c>
      <c r="BD79" s="8" t="str">
        <f ca="1"/>
        <v>C</v>
      </c>
    </row>
    <row r="80" spans="4:56" x14ac:dyDescent="0.3">
      <c r="D80" s="32" t="s">
        <v>171</v>
      </c>
      <c r="E80" s="33">
        <v>-4</v>
      </c>
      <c r="F80" s="33">
        <v>0.28000000000000003</v>
      </c>
      <c r="G80" s="33">
        <v>4.45</v>
      </c>
      <c r="H80" s="33">
        <v>1.77</v>
      </c>
      <c r="I80" s="34" t="s">
        <v>34</v>
      </c>
      <c r="N80" s="18" t="str">
        <f ca="1"/>
        <v>Item_43</v>
      </c>
      <c r="O80" s="18" t="str">
        <f ca="1"/>
        <v>Item_43</v>
      </c>
      <c r="X80" s="18" t="str">
        <f ca="1"/>
        <v>Item_22</v>
      </c>
      <c r="AA80" s="18" t="str">
        <f ca="1"/>
        <v>Item_22</v>
      </c>
      <c r="AF80" s="18" t="str">
        <f ca="1"/>
        <v>Item_316</v>
      </c>
      <c r="AO80" s="18" t="str">
        <f ca="1"/>
        <v>Item_22</v>
      </c>
      <c r="AR80" s="18" t="str">
        <f ca="1"/>
        <v>Item_22</v>
      </c>
      <c r="AV80" s="7" t="str">
        <f ca="1"/>
        <v>Item_22</v>
      </c>
      <c r="AW80" s="8">
        <f ca="1"/>
        <v>54.94</v>
      </c>
      <c r="AY80" s="7" t="str">
        <f ca="1"/>
        <v>Item_22</v>
      </c>
      <c r="AZ80">
        <f ca="1"/>
        <v>-0.51</v>
      </c>
      <c r="BA80">
        <f ca="1"/>
        <v>-1.25</v>
      </c>
      <c r="BB80">
        <f ca="1"/>
        <v>5.4</v>
      </c>
      <c r="BC80">
        <f ca="1"/>
        <v>1.73</v>
      </c>
      <c r="BD80" s="8" t="str">
        <f ca="1"/>
        <v>B</v>
      </c>
    </row>
    <row r="81" spans="4:56" x14ac:dyDescent="0.3">
      <c r="D81" s="32" t="s">
        <v>172</v>
      </c>
      <c r="E81" s="33">
        <v>-1.06</v>
      </c>
      <c r="F81" s="33">
        <v>-3.5</v>
      </c>
      <c r="G81" s="33">
        <v>4.3899999999999997</v>
      </c>
      <c r="H81" s="33">
        <v>2.85</v>
      </c>
      <c r="I81" s="34" t="s">
        <v>33</v>
      </c>
      <c r="N81" s="18" t="str">
        <f ca="1"/>
        <v>Item_70</v>
      </c>
      <c r="O81" s="18" t="str">
        <f ca="1"/>
        <v>Item_70</v>
      </c>
      <c r="X81" s="18" t="str">
        <f ca="1"/>
        <v>Item_201</v>
      </c>
      <c r="AA81" s="18" t="str">
        <f ca="1"/>
        <v>Item_201</v>
      </c>
      <c r="AF81" s="18" t="str">
        <f ca="1"/>
        <v>Item_361</v>
      </c>
      <c r="AO81" s="18" t="str">
        <f ca="1"/>
        <v>Item_201</v>
      </c>
      <c r="AR81" s="18" t="str">
        <f ca="1"/>
        <v>Item_201</v>
      </c>
      <c r="AV81" s="7" t="str">
        <f ca="1"/>
        <v>Item_201</v>
      </c>
      <c r="AW81" s="8">
        <f ca="1"/>
        <v>55</v>
      </c>
      <c r="AY81" s="7" t="str">
        <f ca="1"/>
        <v>Item_201</v>
      </c>
      <c r="AZ81">
        <f ca="1"/>
        <v>1.97</v>
      </c>
      <c r="BA81">
        <f ca="1"/>
        <v>-2.98</v>
      </c>
      <c r="BB81">
        <f ca="1"/>
        <v>4.4000000000000004</v>
      </c>
      <c r="BC81">
        <f ca="1"/>
        <v>0.72</v>
      </c>
      <c r="BD81" s="8" t="str">
        <f ca="1"/>
        <v>C</v>
      </c>
    </row>
    <row r="82" spans="4:56" x14ac:dyDescent="0.3">
      <c r="D82" s="32" t="s">
        <v>173</v>
      </c>
      <c r="E82" s="33">
        <v>-3.59</v>
      </c>
      <c r="F82" s="33">
        <v>-1.45</v>
      </c>
      <c r="G82" s="33">
        <v>5.4</v>
      </c>
      <c r="H82" s="33">
        <v>2.2599999999999998</v>
      </c>
      <c r="I82" s="34" t="s">
        <v>34</v>
      </c>
      <c r="N82" s="18" t="str">
        <f ca="1"/>
        <v>Item_97</v>
      </c>
      <c r="O82" s="18" t="str">
        <f ca="1"/>
        <v>Item_97</v>
      </c>
      <c r="X82" s="18" t="str">
        <f ca="1"/>
        <v>Item_50</v>
      </c>
      <c r="AA82" s="18" t="str">
        <f ca="1"/>
        <v>Item_50</v>
      </c>
      <c r="AF82" s="18" t="str">
        <f ca="1"/>
        <v>Item_403</v>
      </c>
      <c r="AO82" s="18" t="str">
        <f ca="1"/>
        <v>Item_50</v>
      </c>
      <c r="AR82" s="18" t="str">
        <f ca="1"/>
        <v>Item_50</v>
      </c>
      <c r="AV82" s="7" t="str">
        <f ca="1"/>
        <v>Item_50</v>
      </c>
      <c r="AW82" s="8">
        <f ca="1"/>
        <v>55.36</v>
      </c>
      <c r="AY82" s="7" t="str">
        <f ca="1"/>
        <v>Item_50</v>
      </c>
      <c r="AZ82">
        <f ca="1"/>
        <v>-1.76</v>
      </c>
      <c r="BA82">
        <f ca="1"/>
        <v>0.19</v>
      </c>
      <c r="BB82">
        <f ca="1"/>
        <v>5.0599999999999996</v>
      </c>
      <c r="BC82">
        <f ca="1"/>
        <v>2.36</v>
      </c>
      <c r="BD82" s="8" t="str">
        <f ca="1"/>
        <v>A</v>
      </c>
    </row>
    <row r="83" spans="4:56" x14ac:dyDescent="0.3">
      <c r="D83" s="32" t="s">
        <v>174</v>
      </c>
      <c r="E83" s="33">
        <v>-0.28999999999999998</v>
      </c>
      <c r="F83" s="33">
        <v>-1.1200000000000001</v>
      </c>
      <c r="G83" s="33">
        <v>4.83</v>
      </c>
      <c r="H83" s="33">
        <v>2.76</v>
      </c>
      <c r="I83" s="34" t="s">
        <v>33</v>
      </c>
      <c r="N83" s="18" t="str">
        <f ca="1"/>
        <v>Item_88</v>
      </c>
      <c r="O83" s="18" t="str">
        <f ca="1"/>
        <v>Item_88</v>
      </c>
      <c r="X83" s="18" t="str">
        <f ca="1"/>
        <v>Item_20</v>
      </c>
      <c r="AA83" s="18" t="str">
        <f ca="1"/>
        <v>Item_20</v>
      </c>
      <c r="AF83" s="18" t="str">
        <f ca="1"/>
        <v>Item_346</v>
      </c>
      <c r="AO83" s="18" t="str">
        <f ca="1"/>
        <v>Item_20</v>
      </c>
      <c r="AR83" s="18" t="str">
        <f ca="1"/>
        <v>Item_20</v>
      </c>
      <c r="AV83" s="7" t="str">
        <f ca="1"/>
        <v>Item_20</v>
      </c>
      <c r="AW83" s="8">
        <f ca="1"/>
        <v>55.7</v>
      </c>
      <c r="AY83" s="7" t="str">
        <f ca="1"/>
        <v>Item_20</v>
      </c>
      <c r="AZ83">
        <f ca="1"/>
        <v>-3.58</v>
      </c>
      <c r="BA83">
        <f ca="1"/>
        <v>0.41</v>
      </c>
      <c r="BB83">
        <f ca="1"/>
        <v>4.12</v>
      </c>
      <c r="BC83">
        <f ca="1"/>
        <v>2.44</v>
      </c>
      <c r="BD83" s="8" t="str">
        <f ca="1"/>
        <v>A</v>
      </c>
    </row>
    <row r="84" spans="4:56" x14ac:dyDescent="0.3">
      <c r="D84" s="32" t="s">
        <v>175</v>
      </c>
      <c r="E84" s="33">
        <v>-7.37</v>
      </c>
      <c r="F84" s="33">
        <v>-4.38</v>
      </c>
      <c r="G84" s="33">
        <v>6.09</v>
      </c>
      <c r="H84" s="33">
        <v>2.4</v>
      </c>
      <c r="I84" s="34" t="s">
        <v>33</v>
      </c>
      <c r="N84" s="18" t="str">
        <f ca="1"/>
        <v>Item_23</v>
      </c>
      <c r="O84" s="18" t="str">
        <f ca="1"/>
        <v>Item_23</v>
      </c>
      <c r="X84" s="18" t="str">
        <f ca="1"/>
        <v>Item_38</v>
      </c>
      <c r="AA84" s="18" t="str">
        <f ca="1"/>
        <v>Item_38</v>
      </c>
      <c r="AF84" s="18" t="str">
        <f ca="1"/>
        <v>Item_397</v>
      </c>
      <c r="AO84" s="18" t="str">
        <f ca="1"/>
        <v>Item_38</v>
      </c>
      <c r="AR84" s="18" t="str">
        <f ca="1"/>
        <v>Item_38</v>
      </c>
      <c r="AV84" s="7" t="str">
        <f ca="1"/>
        <v>Item_38</v>
      </c>
      <c r="AW84" s="8">
        <f ca="1"/>
        <v>55.76</v>
      </c>
      <c r="AY84" s="7" t="str">
        <f ca="1"/>
        <v>Item_38</v>
      </c>
      <c r="AZ84">
        <f ca="1"/>
        <v>-2.82</v>
      </c>
      <c r="BA84">
        <f ca="1"/>
        <v>1.63</v>
      </c>
      <c r="BB84">
        <f ca="1"/>
        <v>5.54</v>
      </c>
      <c r="BC84">
        <f ca="1"/>
        <v>2.29</v>
      </c>
      <c r="BD84" s="8" t="str">
        <f ca="1"/>
        <v>C</v>
      </c>
    </row>
    <row r="85" spans="4:56" x14ac:dyDescent="0.3">
      <c r="D85" s="32" t="s">
        <v>176</v>
      </c>
      <c r="E85" s="33">
        <v>-0.53</v>
      </c>
      <c r="F85" s="33">
        <v>-3.44</v>
      </c>
      <c r="G85" s="33">
        <v>5.19</v>
      </c>
      <c r="H85" s="33">
        <v>0.91</v>
      </c>
      <c r="I85" s="34" t="s">
        <v>34</v>
      </c>
      <c r="N85" s="18" t="str">
        <f ca="1"/>
        <v>Item_66</v>
      </c>
      <c r="O85" s="18" t="str">
        <f ca="1"/>
        <v>Item_66</v>
      </c>
      <c r="X85" s="18" t="str">
        <f ca="1"/>
        <v>Item_69</v>
      </c>
      <c r="AA85" s="18" t="str">
        <f ca="1"/>
        <v>Item_69</v>
      </c>
      <c r="AF85" s="18" t="str">
        <f ca="1"/>
        <v>Item_399</v>
      </c>
      <c r="AO85" s="18" t="str">
        <f ca="1"/>
        <v>Item_69</v>
      </c>
      <c r="AR85" s="18" t="str">
        <f ca="1"/>
        <v>Item_69</v>
      </c>
      <c r="AV85" s="7" t="str">
        <f ca="1"/>
        <v>Item_69</v>
      </c>
      <c r="AW85" s="8">
        <f ca="1"/>
        <v>55.92</v>
      </c>
      <c r="AY85" s="7" t="str">
        <f ca="1"/>
        <v>Item_69</v>
      </c>
      <c r="AZ85">
        <f ca="1"/>
        <v>-0.28999999999999998</v>
      </c>
      <c r="BA85">
        <f ca="1"/>
        <v>-1.1200000000000001</v>
      </c>
      <c r="BB85">
        <f ca="1"/>
        <v>4.83</v>
      </c>
      <c r="BC85">
        <f ca="1"/>
        <v>2.76</v>
      </c>
      <c r="BD85" s="8" t="str">
        <f ca="1"/>
        <v>A</v>
      </c>
    </row>
    <row r="86" spans="4:56" x14ac:dyDescent="0.3">
      <c r="D86" s="32" t="s">
        <v>177</v>
      </c>
      <c r="E86" s="33">
        <v>-1.1000000000000001</v>
      </c>
      <c r="F86" s="33">
        <v>1.1200000000000001</v>
      </c>
      <c r="G86" s="33">
        <v>5.63</v>
      </c>
      <c r="H86" s="33">
        <v>1.98</v>
      </c>
      <c r="I86" s="34" t="s">
        <v>32</v>
      </c>
      <c r="N86" s="18" t="str">
        <f ca="1"/>
        <v>Item_193</v>
      </c>
      <c r="O86" s="18" t="str">
        <f ca="1"/>
        <v>Item_193</v>
      </c>
      <c r="X86" s="18" t="str">
        <f ca="1"/>
        <v>Item_59</v>
      </c>
      <c r="AA86" s="18" t="str">
        <f ca="1"/>
        <v>Item_59</v>
      </c>
      <c r="AF86" s="18" t="str">
        <f ca="1"/>
        <v>Item_304</v>
      </c>
      <c r="AO86" s="18" t="str">
        <f ca="1"/>
        <v>Item_59</v>
      </c>
      <c r="AR86" s="18" t="str">
        <f ca="1"/>
        <v>Item_59</v>
      </c>
      <c r="AV86" s="7" t="str">
        <f ca="1"/>
        <v>Item_59</v>
      </c>
      <c r="AW86" s="8">
        <f ca="1"/>
        <v>56.18</v>
      </c>
      <c r="AY86" s="7" t="str">
        <f ca="1"/>
        <v>Item_59</v>
      </c>
      <c r="AZ86">
        <f ca="1"/>
        <v>-3.9</v>
      </c>
      <c r="BA86">
        <f ca="1"/>
        <v>1.36</v>
      </c>
      <c r="BB86">
        <f ca="1"/>
        <v>5.1100000000000003</v>
      </c>
      <c r="BC86">
        <f ca="1"/>
        <v>2.17</v>
      </c>
      <c r="BD86" s="8" t="str">
        <f ca="1"/>
        <v>C</v>
      </c>
    </row>
    <row r="87" spans="4:56" x14ac:dyDescent="0.3">
      <c r="D87" s="32" t="s">
        <v>178</v>
      </c>
      <c r="E87" s="33">
        <v>-3.04</v>
      </c>
      <c r="F87" s="33">
        <v>-1.69</v>
      </c>
      <c r="G87" s="33">
        <v>4.91</v>
      </c>
      <c r="H87" s="33">
        <v>0.78</v>
      </c>
      <c r="I87" s="34" t="s">
        <v>34</v>
      </c>
      <c r="N87" s="18" t="str">
        <f ca="1"/>
        <v>Item_22</v>
      </c>
      <c r="O87" s="18" t="str">
        <f ca="1"/>
        <v>Item_22</v>
      </c>
      <c r="X87" s="18" t="str">
        <f ca="1"/>
        <v>Item_161</v>
      </c>
      <c r="AA87" s="18" t="str">
        <f ca="1"/>
        <v>Item_161</v>
      </c>
      <c r="AF87" s="18" t="str">
        <f ca="1"/>
        <v>Item_166</v>
      </c>
      <c r="AO87" s="18" t="str">
        <f ca="1"/>
        <v>Item_161</v>
      </c>
      <c r="AR87" s="18" t="str">
        <f ca="1"/>
        <v>Item_161</v>
      </c>
      <c r="AV87" s="7" t="str">
        <f ca="1"/>
        <v>Item_161</v>
      </c>
      <c r="AW87" s="8">
        <f ca="1"/>
        <v>57.07</v>
      </c>
      <c r="AY87" s="7" t="str">
        <f ca="1"/>
        <v>Item_161</v>
      </c>
      <c r="AZ87">
        <f ca="1"/>
        <v>1.25</v>
      </c>
      <c r="BA87">
        <f ca="1"/>
        <v>-4</v>
      </c>
      <c r="BB87">
        <f ca="1"/>
        <v>3.3</v>
      </c>
      <c r="BC87">
        <f ca="1"/>
        <v>3.41</v>
      </c>
      <c r="BD87" s="8" t="str">
        <f ca="1"/>
        <v>A</v>
      </c>
    </row>
    <row r="88" spans="4:56" x14ac:dyDescent="0.3">
      <c r="D88" s="32" t="s">
        <v>179</v>
      </c>
      <c r="E88" s="33">
        <v>-3.26</v>
      </c>
      <c r="F88" s="33">
        <v>3.13</v>
      </c>
      <c r="G88" s="33">
        <v>6.48</v>
      </c>
      <c r="H88" s="33">
        <v>2.9</v>
      </c>
      <c r="I88" s="34" t="s">
        <v>33</v>
      </c>
      <c r="N88" s="18" t="str">
        <f ca="1"/>
        <v>Item_6</v>
      </c>
      <c r="O88" s="18" t="str">
        <f ca="1"/>
        <v>Item_6</v>
      </c>
      <c r="X88" s="18" t="str">
        <f ca="1"/>
        <v>Item_116</v>
      </c>
      <c r="AA88" s="18" t="str">
        <f ca="1"/>
        <v>Item_116</v>
      </c>
      <c r="AF88" s="18" t="str">
        <f ca="1"/>
        <v>Item_392</v>
      </c>
      <c r="AO88" s="18" t="str">
        <f ca="1"/>
        <v>Item_116</v>
      </c>
      <c r="AR88" s="18" t="str">
        <f ca="1"/>
        <v>Item_116</v>
      </c>
      <c r="AV88" s="7" t="str">
        <f ca="1"/>
        <v>Item_116</v>
      </c>
      <c r="AW88" s="8">
        <f ca="1"/>
        <v>57.12</v>
      </c>
      <c r="AY88" s="7" t="str">
        <f ca="1"/>
        <v>Item_116</v>
      </c>
      <c r="AZ88">
        <f ca="1"/>
        <v>0.55000000000000004</v>
      </c>
      <c r="BA88">
        <f ca="1"/>
        <v>-2.96</v>
      </c>
      <c r="BB88">
        <f ca="1"/>
        <v>1.89</v>
      </c>
      <c r="BC88">
        <f ca="1"/>
        <v>1.85</v>
      </c>
      <c r="BD88" s="8" t="str">
        <f ca="1"/>
        <v>C</v>
      </c>
    </row>
    <row r="89" spans="4:56" x14ac:dyDescent="0.3">
      <c r="D89" s="32" t="s">
        <v>180</v>
      </c>
      <c r="E89" s="33">
        <v>-0.48</v>
      </c>
      <c r="F89" s="33">
        <v>4.1100000000000003</v>
      </c>
      <c r="G89" s="33">
        <v>5.31</v>
      </c>
      <c r="H89" s="33">
        <v>1.82</v>
      </c>
      <c r="I89" s="34" t="s">
        <v>33</v>
      </c>
      <c r="N89" s="18" t="str">
        <f ca="1"/>
        <v>Item_208</v>
      </c>
      <c r="O89" s="18" t="str">
        <f ca="1"/>
        <v>Item_208</v>
      </c>
      <c r="X89" s="18" t="str">
        <f ca="1"/>
        <v>Item_16</v>
      </c>
      <c r="AA89" s="18" t="str">
        <f ca="1"/>
        <v>Item_16</v>
      </c>
      <c r="AF89" s="18" t="str">
        <f ca="1"/>
        <v>Item_307</v>
      </c>
      <c r="AO89" s="18" t="str">
        <f ca="1"/>
        <v>Item_16</v>
      </c>
      <c r="AR89" s="18" t="str">
        <f ca="1"/>
        <v>Item_16</v>
      </c>
      <c r="AV89" s="7" t="str">
        <f ca="1"/>
        <v>Item_16</v>
      </c>
      <c r="AW89" s="8">
        <f ca="1"/>
        <v>57.35</v>
      </c>
      <c r="AY89" s="7" t="str">
        <f ca="1"/>
        <v>Item_16</v>
      </c>
      <c r="AZ89">
        <f ca="1"/>
        <v>-4.08</v>
      </c>
      <c r="BA89">
        <f ca="1"/>
        <v>-1.4</v>
      </c>
      <c r="BB89">
        <f ca="1"/>
        <v>5.3</v>
      </c>
      <c r="BC89">
        <f ca="1"/>
        <v>5.78</v>
      </c>
      <c r="BD89" s="8" t="str">
        <f ca="1"/>
        <v>C</v>
      </c>
    </row>
    <row r="90" spans="4:56" x14ac:dyDescent="0.3">
      <c r="D90" s="32" t="s">
        <v>181</v>
      </c>
      <c r="E90" s="33">
        <v>-2.78</v>
      </c>
      <c r="F90" s="33">
        <v>-2</v>
      </c>
      <c r="G90" s="33">
        <v>5.0199999999999996</v>
      </c>
      <c r="H90" s="33">
        <v>2.12</v>
      </c>
      <c r="I90" s="34" t="s">
        <v>33</v>
      </c>
      <c r="N90" s="18" t="str">
        <f ca="1"/>
        <v>Item_13</v>
      </c>
      <c r="O90" s="18" t="str">
        <f ca="1"/>
        <v>Item_13</v>
      </c>
      <c r="X90" s="18" t="str">
        <f ca="1"/>
        <v>Item_285</v>
      </c>
      <c r="AA90" s="18" t="str">
        <f ca="1"/>
        <v>Item_285</v>
      </c>
      <c r="AF90" s="18" t="str">
        <f ca="1"/>
        <v>Item_379</v>
      </c>
      <c r="AO90" s="18" t="str">
        <f ca="1"/>
        <v>Item_285</v>
      </c>
      <c r="AR90" s="18" t="str">
        <f ca="1"/>
        <v>Item_285</v>
      </c>
      <c r="AV90" s="7" t="str">
        <f ca="1"/>
        <v>Item_285</v>
      </c>
      <c r="AW90" s="8">
        <f ca="1"/>
        <v>57.42</v>
      </c>
      <c r="AY90" s="7" t="str">
        <f ca="1"/>
        <v>Item_285</v>
      </c>
      <c r="AZ90">
        <f ca="1"/>
        <v>-0.46</v>
      </c>
      <c r="BA90">
        <f ca="1"/>
        <v>-1.22</v>
      </c>
      <c r="BB90">
        <f ca="1"/>
        <v>6.23</v>
      </c>
      <c r="BC90">
        <f ca="1"/>
        <v>1.26</v>
      </c>
      <c r="BD90" s="8" t="str">
        <f ca="1"/>
        <v>C</v>
      </c>
    </row>
    <row r="91" spans="4:56" x14ac:dyDescent="0.3">
      <c r="D91" s="32" t="s">
        <v>182</v>
      </c>
      <c r="E91" s="33">
        <v>-1.77</v>
      </c>
      <c r="F91" s="33">
        <v>-2.2000000000000002</v>
      </c>
      <c r="G91" s="33">
        <v>4.51</v>
      </c>
      <c r="H91" s="33">
        <v>1.72</v>
      </c>
      <c r="I91" s="34" t="s">
        <v>33</v>
      </c>
      <c r="N91" s="18" t="str">
        <f ca="1"/>
        <v>Item_49</v>
      </c>
      <c r="O91" s="18" t="str">
        <f ca="1"/>
        <v>Item_49</v>
      </c>
      <c r="X91" s="18" t="str">
        <f ca="1"/>
        <v>Item_101</v>
      </c>
      <c r="AA91" s="18" t="str">
        <f ca="1"/>
        <v>Item_101</v>
      </c>
      <c r="AF91" s="18" t="str">
        <f ca="1"/>
        <v>Item_305</v>
      </c>
      <c r="AO91" s="18" t="str">
        <f ca="1"/>
        <v>Item_101</v>
      </c>
      <c r="AR91" s="18" t="str">
        <f ca="1"/>
        <v>Item_101</v>
      </c>
      <c r="AV91" s="7" t="str">
        <f ca="1"/>
        <v>Item_101</v>
      </c>
      <c r="AW91" s="8">
        <f ca="1"/>
        <v>57.9</v>
      </c>
      <c r="AY91" s="7" t="str">
        <f ca="1"/>
        <v>Item_101</v>
      </c>
      <c r="AZ91">
        <f ca="1"/>
        <v>-1.1200000000000001</v>
      </c>
      <c r="BA91">
        <f ca="1"/>
        <v>-1.91</v>
      </c>
      <c r="BB91">
        <f ca="1"/>
        <v>2.69</v>
      </c>
      <c r="BC91">
        <f ca="1"/>
        <v>2.85</v>
      </c>
      <c r="BD91" s="8" t="str">
        <f ca="1"/>
        <v>A</v>
      </c>
    </row>
    <row r="92" spans="4:56" x14ac:dyDescent="0.3">
      <c r="D92" s="32" t="s">
        <v>183</v>
      </c>
      <c r="E92" s="33">
        <v>-0.1</v>
      </c>
      <c r="F92" s="33">
        <v>-0.56000000000000005</v>
      </c>
      <c r="G92" s="33">
        <v>5.5</v>
      </c>
      <c r="H92" s="33">
        <v>1.88</v>
      </c>
      <c r="I92" s="34" t="s">
        <v>34</v>
      </c>
      <c r="N92" s="18" t="str">
        <f ca="1"/>
        <v>Item_248</v>
      </c>
      <c r="O92" s="18" t="str">
        <f ca="1"/>
        <v>Item_248</v>
      </c>
      <c r="X92" s="18" t="str">
        <f ca="1"/>
        <v>Item_232</v>
      </c>
      <c r="AA92" s="18" t="str">
        <f ca="1"/>
        <v>Item_232</v>
      </c>
      <c r="AF92" s="18" t="str">
        <f ca="1"/>
        <v>Item_326</v>
      </c>
      <c r="AO92" s="18" t="str">
        <f ca="1"/>
        <v>Item_232</v>
      </c>
      <c r="AR92" s="18" t="str">
        <f ca="1"/>
        <v>Item_232</v>
      </c>
      <c r="AV92" s="7" t="str">
        <f ca="1"/>
        <v>Item_232</v>
      </c>
      <c r="AW92" s="8">
        <f ca="1"/>
        <v>58</v>
      </c>
      <c r="AY92" s="7" t="str">
        <f ca="1"/>
        <v>Item_232</v>
      </c>
      <c r="AZ92">
        <f ca="1"/>
        <v>-4.34</v>
      </c>
      <c r="BA92">
        <f ca="1"/>
        <v>-1.07</v>
      </c>
      <c r="BB92">
        <f ca="1"/>
        <v>2.81</v>
      </c>
      <c r="BC92">
        <f ca="1"/>
        <v>1.69</v>
      </c>
      <c r="BD92" s="8" t="str">
        <f ca="1"/>
        <v>A</v>
      </c>
    </row>
    <row r="93" spans="4:56" x14ac:dyDescent="0.3">
      <c r="D93" s="32" t="s">
        <v>184</v>
      </c>
      <c r="E93" s="33">
        <v>-2.4</v>
      </c>
      <c r="F93" s="33">
        <v>1.82</v>
      </c>
      <c r="G93" s="33">
        <v>4.57</v>
      </c>
      <c r="H93" s="33">
        <v>3.28</v>
      </c>
      <c r="I93" s="34" t="s">
        <v>34</v>
      </c>
      <c r="N93" s="18" t="str">
        <f ca="1"/>
        <v>Item_36</v>
      </c>
      <c r="O93" s="18" t="str">
        <f ca="1"/>
        <v>Item_36</v>
      </c>
      <c r="X93" s="18" t="str">
        <f ca="1"/>
        <v>Item_39</v>
      </c>
      <c r="AA93" s="18" t="str">
        <f ca="1"/>
        <v>Item_39</v>
      </c>
      <c r="AF93" s="18" t="str">
        <f ca="1"/>
        <v>Item_275</v>
      </c>
      <c r="AO93" s="18" t="str">
        <f ca="1"/>
        <v>Item_39</v>
      </c>
      <c r="AR93" s="18" t="str">
        <f ca="1"/>
        <v>Item_39</v>
      </c>
      <c r="AV93" s="7" t="str">
        <f ca="1"/>
        <v>Item_39</v>
      </c>
      <c r="AW93" s="8">
        <f ca="1"/>
        <v>58.28</v>
      </c>
      <c r="AY93" s="7" t="str">
        <f ca="1"/>
        <v>Item_39</v>
      </c>
      <c r="AZ93">
        <f ca="1"/>
        <v>0.53</v>
      </c>
      <c r="BA93">
        <f ca="1"/>
        <v>-0.6</v>
      </c>
      <c r="BB93">
        <f ca="1"/>
        <v>5.19</v>
      </c>
      <c r="BC93">
        <f ca="1"/>
        <v>2.1800000000000002</v>
      </c>
      <c r="BD93" s="8" t="str">
        <f ca="1"/>
        <v>C</v>
      </c>
    </row>
    <row r="94" spans="4:56" x14ac:dyDescent="0.3">
      <c r="D94" s="32" t="s">
        <v>185</v>
      </c>
      <c r="E94" s="33">
        <v>-1.36</v>
      </c>
      <c r="F94" s="33">
        <v>-3.38</v>
      </c>
      <c r="G94" s="33">
        <v>5.23</v>
      </c>
      <c r="H94" s="33">
        <v>2.4300000000000002</v>
      </c>
      <c r="I94" s="34" t="s">
        <v>32</v>
      </c>
      <c r="N94" s="18" t="str">
        <f ca="1"/>
        <v>Item_57</v>
      </c>
      <c r="O94" s="18" t="str">
        <f ca="1"/>
        <v>Item_57</v>
      </c>
      <c r="X94" s="18" t="str">
        <f ca="1"/>
        <v>Item_19</v>
      </c>
      <c r="AA94" s="18" t="str">
        <f ca="1"/>
        <v>Item_19</v>
      </c>
      <c r="AF94" s="18" t="str">
        <f ca="1"/>
        <v>Item_371</v>
      </c>
      <c r="AO94" s="18" t="str">
        <f ca="1"/>
        <v>Item_19</v>
      </c>
      <c r="AR94" s="18" t="str">
        <f ca="1"/>
        <v>Item_19</v>
      </c>
      <c r="AV94" s="7" t="str">
        <f ca="1"/>
        <v>Item_19</v>
      </c>
      <c r="AW94" s="8">
        <f ca="1"/>
        <v>58.56</v>
      </c>
      <c r="AY94" s="7" t="str">
        <f ca="1"/>
        <v>Item_19</v>
      </c>
      <c r="AZ94">
        <f ca="1"/>
        <v>-5.22</v>
      </c>
      <c r="BA94">
        <f ca="1"/>
        <v>-0.68</v>
      </c>
      <c r="BB94">
        <f ca="1"/>
        <v>5.48</v>
      </c>
      <c r="BC94">
        <f ca="1"/>
        <v>2.21</v>
      </c>
      <c r="BD94" s="8" t="str">
        <f ca="1"/>
        <v>A</v>
      </c>
    </row>
    <row r="95" spans="4:56" x14ac:dyDescent="0.3">
      <c r="D95" s="32" t="s">
        <v>186</v>
      </c>
      <c r="E95" s="33">
        <v>-4.6100000000000003</v>
      </c>
      <c r="F95" s="33">
        <v>-0.66</v>
      </c>
      <c r="G95" s="33">
        <v>5.42</v>
      </c>
      <c r="H95" s="33">
        <v>3.26</v>
      </c>
      <c r="I95" s="34" t="s">
        <v>34</v>
      </c>
      <c r="N95" s="18" t="str">
        <f ca="1"/>
        <v>Item_50</v>
      </c>
      <c r="O95" s="18" t="str">
        <f ca="1"/>
        <v>Item_50</v>
      </c>
      <c r="X95" s="18" t="str">
        <f ca="1"/>
        <v>Item_11</v>
      </c>
      <c r="AA95" s="18" t="str">
        <f ca="1"/>
        <v>Item_11</v>
      </c>
      <c r="AF95" s="18" t="str">
        <f ca="1"/>
        <v>Item_367</v>
      </c>
      <c r="AO95" s="18" t="str">
        <f ca="1"/>
        <v>Item_11</v>
      </c>
      <c r="AR95" s="18" t="str">
        <f ca="1"/>
        <v>Item_11</v>
      </c>
      <c r="AV95" s="7" t="str">
        <f ca="1"/>
        <v>Item_11</v>
      </c>
      <c r="AW95" s="8">
        <f ca="1"/>
        <v>58.7</v>
      </c>
      <c r="AY95" s="7" t="str">
        <f ca="1"/>
        <v>Item_11</v>
      </c>
      <c r="AZ95">
        <f ca="1"/>
        <v>-0.72</v>
      </c>
      <c r="BA95">
        <f ca="1"/>
        <v>-1.17</v>
      </c>
      <c r="BB95">
        <f ca="1"/>
        <v>5.17</v>
      </c>
      <c r="BC95">
        <f ca="1"/>
        <v>3.51</v>
      </c>
      <c r="BD95" s="8" t="str">
        <f ca="1"/>
        <v>A</v>
      </c>
    </row>
    <row r="96" spans="4:56" x14ac:dyDescent="0.3">
      <c r="D96" s="32" t="s">
        <v>187</v>
      </c>
      <c r="E96" s="33">
        <v>-5</v>
      </c>
      <c r="F96" s="33">
        <v>-3.25</v>
      </c>
      <c r="G96" s="33">
        <v>5.13</v>
      </c>
      <c r="H96" s="33">
        <v>3.07</v>
      </c>
      <c r="I96" s="34" t="s">
        <v>32</v>
      </c>
      <c r="N96" s="18" t="str">
        <f ca="1"/>
        <v>Item_69</v>
      </c>
      <c r="O96" s="18" t="str">
        <f ca="1"/>
        <v>Item_69</v>
      </c>
      <c r="X96" s="18" t="str">
        <f ca="1"/>
        <v>Item_81</v>
      </c>
      <c r="AA96" s="18" t="str">
        <f ca="1"/>
        <v>Item_81</v>
      </c>
      <c r="AF96" s="18" t="str">
        <f ca="1"/>
        <v>Item_170</v>
      </c>
      <c r="AO96" s="18" t="str">
        <f ca="1"/>
        <v>Item_81</v>
      </c>
      <c r="AR96" s="18" t="str">
        <f ca="1"/>
        <v>Item_81</v>
      </c>
      <c r="AV96" s="7" t="str">
        <f ca="1"/>
        <v>Item_81</v>
      </c>
      <c r="AW96" s="8">
        <f ca="1"/>
        <v>59.64</v>
      </c>
      <c r="AY96" s="7" t="str">
        <f ca="1"/>
        <v>Item_81</v>
      </c>
      <c r="AZ96">
        <f ca="1"/>
        <v>-4.6100000000000003</v>
      </c>
      <c r="BA96">
        <f ca="1"/>
        <v>-0.66</v>
      </c>
      <c r="BB96">
        <f ca="1"/>
        <v>5.42</v>
      </c>
      <c r="BC96">
        <f ca="1"/>
        <v>3.26</v>
      </c>
      <c r="BD96" s="8" t="str">
        <f ca="1"/>
        <v>B</v>
      </c>
    </row>
    <row r="97" spans="4:56" x14ac:dyDescent="0.3">
      <c r="D97" s="32" t="s">
        <v>188</v>
      </c>
      <c r="E97" s="33">
        <v>-2.46</v>
      </c>
      <c r="F97" s="33">
        <v>-4.83</v>
      </c>
      <c r="G97" s="33">
        <v>5.28</v>
      </c>
      <c r="H97" s="33">
        <v>3.46</v>
      </c>
      <c r="I97" s="34" t="s">
        <v>34</v>
      </c>
      <c r="N97" s="18" t="str">
        <f ca="1"/>
        <v>Item_7</v>
      </c>
      <c r="O97" s="18" t="str">
        <f ca="1"/>
        <v>Item_7</v>
      </c>
      <c r="X97" s="18" t="str">
        <f ca="1"/>
        <v>Item_279</v>
      </c>
      <c r="AA97" s="18" t="str">
        <f ca="1"/>
        <v>Item_279</v>
      </c>
      <c r="AF97" s="18" t="str">
        <f ca="1"/>
        <v>Item_200</v>
      </c>
      <c r="AO97" s="18" t="str">
        <f ca="1"/>
        <v>Item_279</v>
      </c>
      <c r="AR97" s="18" t="str">
        <f ca="1"/>
        <v>Item_279</v>
      </c>
      <c r="AV97" s="7" t="str">
        <f ca="1"/>
        <v>Item_279</v>
      </c>
      <c r="AW97" s="8">
        <f ca="1"/>
        <v>59.99</v>
      </c>
      <c r="AY97" s="7" t="str">
        <f ca="1"/>
        <v>Item_279</v>
      </c>
      <c r="AZ97">
        <f ca="1"/>
        <v>-0.84</v>
      </c>
      <c r="BA97">
        <f ca="1"/>
        <v>-2.13</v>
      </c>
      <c r="BB97">
        <f ca="1"/>
        <v>2.5099999999999998</v>
      </c>
      <c r="BC97">
        <f ca="1"/>
        <v>0.97</v>
      </c>
      <c r="BD97" s="8" t="str">
        <f ca="1"/>
        <v>B</v>
      </c>
    </row>
    <row r="98" spans="4:56" x14ac:dyDescent="0.3">
      <c r="D98" s="32" t="s">
        <v>189</v>
      </c>
      <c r="E98" s="33">
        <v>-2.75</v>
      </c>
      <c r="F98" s="33">
        <v>-3.98</v>
      </c>
      <c r="G98" s="33">
        <v>5.18</v>
      </c>
      <c r="H98" s="33">
        <v>3.17</v>
      </c>
      <c r="I98" s="34" t="s">
        <v>32</v>
      </c>
      <c r="N98" s="18" t="str">
        <f ca="1"/>
        <v>Item_197</v>
      </c>
      <c r="O98" s="18" t="str">
        <f ca="1"/>
        <v>Item_197</v>
      </c>
      <c r="X98" s="18" t="str">
        <f ca="1"/>
        <v>Item_49</v>
      </c>
      <c r="AA98" s="18" t="str">
        <f ca="1"/>
        <v>Item_49</v>
      </c>
      <c r="AF98" s="18" t="str">
        <f ca="1"/>
        <v>Item_182</v>
      </c>
      <c r="AO98" s="18" t="str">
        <f ca="1"/>
        <v>Item_49</v>
      </c>
      <c r="AR98" s="18" t="str">
        <f ca="1"/>
        <v>Item_49</v>
      </c>
      <c r="AV98" s="7" t="str">
        <f ca="1"/>
        <v>Item_49</v>
      </c>
      <c r="AW98" s="8">
        <f ca="1"/>
        <v>60</v>
      </c>
      <c r="AY98" s="7" t="str">
        <f ca="1"/>
        <v>Item_49</v>
      </c>
      <c r="AZ98">
        <f ca="1"/>
        <v>-1.93</v>
      </c>
      <c r="BA98">
        <f ca="1"/>
        <v>0.3</v>
      </c>
      <c r="BB98">
        <f ca="1"/>
        <v>5.07</v>
      </c>
      <c r="BC98">
        <f ca="1"/>
        <v>4.55</v>
      </c>
      <c r="BD98" s="8" t="str">
        <f ca="1"/>
        <v>C</v>
      </c>
    </row>
    <row r="99" spans="4:56" x14ac:dyDescent="0.3">
      <c r="D99" s="32" t="s">
        <v>190</v>
      </c>
      <c r="E99" s="33">
        <v>-2.76</v>
      </c>
      <c r="F99" s="33">
        <v>-3.15</v>
      </c>
      <c r="G99" s="33">
        <v>4.96</v>
      </c>
      <c r="H99" s="33">
        <v>1.69</v>
      </c>
      <c r="I99" s="34" t="s">
        <v>34</v>
      </c>
      <c r="N99" s="18" t="str">
        <f ca="1"/>
        <v>Item_20</v>
      </c>
      <c r="O99" s="18" t="str">
        <f ca="1"/>
        <v>Item_20</v>
      </c>
      <c r="X99" s="18" t="str">
        <f ca="1"/>
        <v>Item_58</v>
      </c>
      <c r="AA99" s="18" t="str">
        <f ca="1"/>
        <v>Item_58</v>
      </c>
      <c r="AF99" s="18" t="str">
        <f ca="1"/>
        <v>Item_303</v>
      </c>
      <c r="AO99" s="18" t="str">
        <f ca="1"/>
        <v>Item_58</v>
      </c>
      <c r="AR99" s="18" t="str">
        <f ca="1"/>
        <v>Item_58</v>
      </c>
      <c r="AV99" s="7" t="str">
        <f ca="1"/>
        <v>Item_58</v>
      </c>
      <c r="AW99" s="8">
        <f ca="1"/>
        <v>60.28</v>
      </c>
      <c r="AY99" s="7" t="str">
        <f ca="1"/>
        <v>Item_58</v>
      </c>
      <c r="AZ99">
        <f ca="1"/>
        <v>-2.2400000000000002</v>
      </c>
      <c r="BA99">
        <f ca="1"/>
        <v>0.89</v>
      </c>
      <c r="BB99">
        <f ca="1"/>
        <v>4.05</v>
      </c>
      <c r="BC99">
        <f ca="1"/>
        <v>1.3</v>
      </c>
      <c r="BD99" s="8" t="str">
        <f ca="1"/>
        <v>A</v>
      </c>
    </row>
    <row r="100" spans="4:56" x14ac:dyDescent="0.3">
      <c r="D100" s="32" t="s">
        <v>191</v>
      </c>
      <c r="E100" s="33">
        <v>-0.14000000000000001</v>
      </c>
      <c r="F100" s="33">
        <v>-2.65</v>
      </c>
      <c r="G100" s="33">
        <v>4.8</v>
      </c>
      <c r="H100" s="33">
        <v>1.74</v>
      </c>
      <c r="I100" s="34" t="s">
        <v>32</v>
      </c>
      <c r="N100" s="18" t="str">
        <f ca="1"/>
        <v>Item_140</v>
      </c>
      <c r="O100" s="18" t="str">
        <f ca="1"/>
        <v>Item_140</v>
      </c>
      <c r="X100" s="18" t="str">
        <f ca="1"/>
        <v>Item_41</v>
      </c>
      <c r="AA100" s="18" t="str">
        <f ca="1"/>
        <v>Item_41</v>
      </c>
      <c r="AF100" s="18" t="str">
        <f ca="1"/>
        <v>Item_331</v>
      </c>
      <c r="AO100" s="18" t="str">
        <f ca="1"/>
        <v>Item_41</v>
      </c>
      <c r="AR100" s="18" t="str">
        <f ca="1"/>
        <v>Item_41</v>
      </c>
      <c r="AV100" s="7" t="str">
        <f ca="1"/>
        <v>Item_41</v>
      </c>
      <c r="AW100" s="8">
        <f ca="1"/>
        <v>60.62</v>
      </c>
      <c r="AY100" s="7" t="str">
        <f ca="1"/>
        <v>Item_41</v>
      </c>
      <c r="AZ100">
        <f ca="1"/>
        <v>-0.18</v>
      </c>
      <c r="BA100">
        <f ca="1"/>
        <v>-0.2</v>
      </c>
      <c r="BB100">
        <f ca="1"/>
        <v>4.3600000000000003</v>
      </c>
      <c r="BC100">
        <f ca="1"/>
        <v>1.89</v>
      </c>
      <c r="BD100" s="8" t="str">
        <f ca="1"/>
        <v>A</v>
      </c>
    </row>
    <row r="101" spans="4:56" x14ac:dyDescent="0.3">
      <c r="D101" s="32" t="s">
        <v>192</v>
      </c>
      <c r="E101" s="33">
        <v>0.36</v>
      </c>
      <c r="F101" s="33">
        <v>0.41</v>
      </c>
      <c r="G101" s="33">
        <v>4.49</v>
      </c>
      <c r="H101" s="33">
        <v>2.4700000000000002</v>
      </c>
      <c r="I101" s="34" t="s">
        <v>34</v>
      </c>
      <c r="N101" s="18" t="str">
        <f ca="1"/>
        <v>Item_19</v>
      </c>
      <c r="O101" s="18" t="str">
        <f ca="1"/>
        <v>Item_19</v>
      </c>
      <c r="X101" s="18" t="str">
        <f ca="1"/>
        <v>Item_143</v>
      </c>
      <c r="AA101" s="18" t="str">
        <f ca="1"/>
        <v>Item_143</v>
      </c>
      <c r="AF101" s="18" t="str">
        <f ca="1"/>
        <v>Item_410</v>
      </c>
      <c r="AO101" s="18" t="str">
        <f ca="1"/>
        <v>Item_143</v>
      </c>
      <c r="AR101" s="18" t="str">
        <f ca="1"/>
        <v>Item_143</v>
      </c>
      <c r="AV101" s="7" t="str">
        <f ca="1"/>
        <v>Item_143</v>
      </c>
      <c r="AW101" s="8">
        <f ca="1"/>
        <v>60.72</v>
      </c>
      <c r="AY101" s="7" t="str">
        <f ca="1"/>
        <v>Item_143</v>
      </c>
      <c r="AZ101">
        <f ca="1"/>
        <v>1.55</v>
      </c>
      <c r="BA101">
        <f ca="1"/>
        <v>-3.33</v>
      </c>
      <c r="BB101">
        <f ca="1"/>
        <v>2.12</v>
      </c>
      <c r="BC101">
        <f ca="1"/>
        <v>2.46</v>
      </c>
      <c r="BD101" s="8" t="str">
        <f ca="1"/>
        <v>C</v>
      </c>
    </row>
    <row r="102" spans="4:56" x14ac:dyDescent="0.3">
      <c r="D102" s="32" t="s">
        <v>193</v>
      </c>
      <c r="E102" s="33">
        <v>-0.65</v>
      </c>
      <c r="F102" s="33">
        <v>-1.34</v>
      </c>
      <c r="G102" s="33">
        <v>5.65</v>
      </c>
      <c r="H102" s="33">
        <v>2.1</v>
      </c>
      <c r="I102" s="34" t="s">
        <v>33</v>
      </c>
      <c r="N102" s="18" t="str">
        <f ca="1"/>
        <v>Item_41</v>
      </c>
      <c r="O102" s="18" t="str">
        <f ca="1"/>
        <v>Item_41</v>
      </c>
      <c r="X102" s="18" t="str">
        <f ca="1"/>
        <v>Item_28</v>
      </c>
      <c r="AA102" s="18" t="str">
        <f ca="1"/>
        <v>Item_28</v>
      </c>
      <c r="AF102" s="18" t="str">
        <f ca="1"/>
        <v>Item_390</v>
      </c>
      <c r="AO102" s="18" t="str">
        <f ca="1"/>
        <v>Item_28</v>
      </c>
      <c r="AR102" s="18" t="str">
        <f ca="1"/>
        <v>Item_28</v>
      </c>
      <c r="AV102" s="7" t="str">
        <f ca="1"/>
        <v>Item_28</v>
      </c>
      <c r="AW102" s="8">
        <f ca="1"/>
        <v>60.73</v>
      </c>
      <c r="AY102" s="7" t="str">
        <f ca="1"/>
        <v>Item_28</v>
      </c>
      <c r="AZ102">
        <f ca="1"/>
        <v>-1.66</v>
      </c>
      <c r="BA102">
        <f ca="1"/>
        <v>1.22</v>
      </c>
      <c r="BB102">
        <f ca="1"/>
        <v>4.75</v>
      </c>
      <c r="BC102">
        <f ca="1"/>
        <v>1.62</v>
      </c>
      <c r="BD102" s="8" t="str">
        <f ca="1"/>
        <v>B</v>
      </c>
    </row>
    <row r="103" spans="4:56" x14ac:dyDescent="0.3">
      <c r="D103" s="32" t="s">
        <v>194</v>
      </c>
      <c r="E103" s="33">
        <v>-3.34</v>
      </c>
      <c r="F103" s="33">
        <v>-0.89</v>
      </c>
      <c r="G103" s="33">
        <v>4.8899999999999997</v>
      </c>
      <c r="H103" s="33">
        <v>1.61</v>
      </c>
      <c r="I103" s="34" t="s">
        <v>34</v>
      </c>
      <c r="N103" s="18" t="str">
        <f ca="1"/>
        <v>Item_16</v>
      </c>
      <c r="O103" s="18" t="str">
        <f ca="1"/>
        <v>Item_16</v>
      </c>
      <c r="X103" s="18" t="str">
        <f ca="1"/>
        <v>Item_29</v>
      </c>
      <c r="AA103" s="18" t="str">
        <f ca="1"/>
        <v>Item_29</v>
      </c>
      <c r="AF103" s="18" t="str">
        <f ca="1"/>
        <v>Item_336</v>
      </c>
      <c r="AO103" s="18" t="str">
        <f ca="1"/>
        <v>Item_29</v>
      </c>
      <c r="AR103" s="18" t="str">
        <f ca="1"/>
        <v>Item_29</v>
      </c>
      <c r="AV103" s="7" t="str">
        <f ca="1"/>
        <v>Item_29</v>
      </c>
      <c r="AW103" s="8">
        <f ca="1"/>
        <v>60.73</v>
      </c>
      <c r="AY103" s="7" t="str">
        <f ca="1"/>
        <v>Item_29</v>
      </c>
      <c r="AZ103">
        <f ca="1"/>
        <v>-2.11</v>
      </c>
      <c r="BA103">
        <f ca="1"/>
        <v>0.88</v>
      </c>
      <c r="BB103">
        <f ca="1"/>
        <v>4.51</v>
      </c>
      <c r="BC103">
        <f ca="1"/>
        <v>0.74</v>
      </c>
      <c r="BD103" s="8" t="str">
        <f ca="1"/>
        <v>A</v>
      </c>
    </row>
    <row r="104" spans="4:56" x14ac:dyDescent="0.3">
      <c r="D104" s="32" t="s">
        <v>195</v>
      </c>
      <c r="E104" s="33">
        <v>-4.0999999999999996</v>
      </c>
      <c r="F104" s="33">
        <v>-1.47</v>
      </c>
      <c r="G104" s="33">
        <v>4.97</v>
      </c>
      <c r="H104" s="33">
        <v>0.36</v>
      </c>
      <c r="I104" s="34" t="s">
        <v>32</v>
      </c>
      <c r="N104" s="18" t="str">
        <f ca="1"/>
        <v>Item_191</v>
      </c>
      <c r="O104" s="18" t="str">
        <f ca="1"/>
        <v>Item_191</v>
      </c>
      <c r="X104" s="18" t="str">
        <f ca="1"/>
        <v>Item_184</v>
      </c>
      <c r="AA104" s="18" t="str">
        <f ca="1"/>
        <v>Item_184</v>
      </c>
      <c r="AF104" s="18" t="str">
        <f ca="1"/>
        <v>Item_324</v>
      </c>
      <c r="AO104" s="18" t="str">
        <f ca="1"/>
        <v>Item_184</v>
      </c>
      <c r="AR104" s="18" t="str">
        <f ca="1"/>
        <v>Item_184</v>
      </c>
      <c r="AV104" s="7" t="str">
        <f ca="1"/>
        <v>Item_184</v>
      </c>
      <c r="AW104" s="8">
        <f ca="1"/>
        <v>60.89</v>
      </c>
      <c r="AY104" s="7" t="str">
        <f ca="1"/>
        <v>Item_184</v>
      </c>
      <c r="AZ104">
        <f ca="1"/>
        <v>-0.99</v>
      </c>
      <c r="BA104">
        <f ca="1"/>
        <v>-0.01</v>
      </c>
      <c r="BB104">
        <f ca="1"/>
        <v>3.02</v>
      </c>
      <c r="BC104">
        <f ca="1"/>
        <v>2.27</v>
      </c>
      <c r="BD104" s="8" t="str">
        <f ca="1"/>
        <v>C</v>
      </c>
    </row>
    <row r="105" spans="4:56" x14ac:dyDescent="0.3">
      <c r="D105" s="32" t="s">
        <v>196</v>
      </c>
      <c r="E105" s="33">
        <v>-1.27</v>
      </c>
      <c r="F105" s="33">
        <v>-3.08</v>
      </c>
      <c r="G105" s="33">
        <v>3.45</v>
      </c>
      <c r="H105" s="33">
        <v>2.35</v>
      </c>
      <c r="I105" s="34" t="s">
        <v>32</v>
      </c>
      <c r="N105" s="18" t="str">
        <f ca="1"/>
        <v>Item_236</v>
      </c>
      <c r="O105" s="18" t="str">
        <f ca="1"/>
        <v>Item_236</v>
      </c>
      <c r="X105" s="18" t="str">
        <f ca="1"/>
        <v>Item_162</v>
      </c>
      <c r="AA105" s="18" t="str">
        <f ca="1"/>
        <v>Item_162</v>
      </c>
      <c r="AF105" s="18" t="str">
        <f ca="1"/>
        <v>Item_111</v>
      </c>
      <c r="AO105" s="18" t="str">
        <f ca="1"/>
        <v>Item_162</v>
      </c>
      <c r="AR105" s="18" t="str">
        <f ca="1"/>
        <v>Item_162</v>
      </c>
      <c r="AV105" s="7" t="str">
        <f ca="1"/>
        <v>Item_162</v>
      </c>
      <c r="AW105" s="8">
        <f ca="1"/>
        <v>61.3</v>
      </c>
      <c r="AY105" s="7" t="str">
        <f ca="1"/>
        <v>Item_162</v>
      </c>
      <c r="AZ105">
        <f ca="1"/>
        <v>-0.38</v>
      </c>
      <c r="BA105">
        <f ca="1"/>
        <v>-4.21</v>
      </c>
      <c r="BB105">
        <f ca="1"/>
        <v>1.26</v>
      </c>
      <c r="BC105">
        <f ca="1"/>
        <v>3.94</v>
      </c>
      <c r="BD105" s="8" t="str">
        <f ca="1"/>
        <v>B</v>
      </c>
    </row>
    <row r="106" spans="4:56" x14ac:dyDescent="0.3">
      <c r="D106" s="32" t="s">
        <v>197</v>
      </c>
      <c r="E106" s="33">
        <v>2.57</v>
      </c>
      <c r="F106" s="33">
        <v>-3.27</v>
      </c>
      <c r="G106" s="33">
        <v>0.5</v>
      </c>
      <c r="H106" s="33">
        <v>2.4300000000000002</v>
      </c>
      <c r="I106" s="34" t="s">
        <v>34</v>
      </c>
      <c r="N106" s="18" t="str">
        <f ca="1"/>
        <v>Item_18</v>
      </c>
      <c r="O106" s="18" t="str">
        <f ca="1"/>
        <v>Item_18</v>
      </c>
      <c r="X106" s="18" t="str">
        <f ca="1"/>
        <v>Item_188</v>
      </c>
      <c r="AA106" s="18" t="str">
        <f ca="1"/>
        <v>Item_188</v>
      </c>
      <c r="AF106" s="18" t="str">
        <f ca="1"/>
        <v>Item_177</v>
      </c>
      <c r="AO106" s="18" t="str">
        <f ca="1"/>
        <v>Item_188</v>
      </c>
      <c r="AR106" s="18" t="str">
        <f ca="1"/>
        <v>Item_188</v>
      </c>
      <c r="AV106" s="7" t="str">
        <f ca="1"/>
        <v>Item_188</v>
      </c>
      <c r="AW106" s="8">
        <f ca="1"/>
        <v>61.34</v>
      </c>
      <c r="AY106" s="7" t="str">
        <f ca="1"/>
        <v>Item_188</v>
      </c>
      <c r="AZ106">
        <f ca="1"/>
        <v>-0.87</v>
      </c>
      <c r="BA106">
        <f ca="1"/>
        <v>-2.87</v>
      </c>
      <c r="BB106">
        <f ca="1"/>
        <v>1.17</v>
      </c>
      <c r="BC106">
        <f ca="1"/>
        <v>1.4</v>
      </c>
      <c r="BD106" s="8" t="str">
        <f ca="1"/>
        <v>B</v>
      </c>
    </row>
    <row r="107" spans="4:56" x14ac:dyDescent="0.3">
      <c r="D107" s="32" t="s">
        <v>198</v>
      </c>
      <c r="E107" s="33">
        <v>2.68</v>
      </c>
      <c r="F107" s="33">
        <v>-1.87</v>
      </c>
      <c r="G107" s="33">
        <v>-0.82</v>
      </c>
      <c r="H107" s="33">
        <v>2.69</v>
      </c>
      <c r="I107" s="34" t="s">
        <v>32</v>
      </c>
      <c r="N107" s="18" t="str">
        <f ca="1"/>
        <v>Item_158</v>
      </c>
      <c r="O107" s="18" t="str">
        <f ca="1"/>
        <v>Item_158</v>
      </c>
      <c r="X107" s="18" t="str">
        <f ca="1"/>
        <v>Item_97</v>
      </c>
      <c r="AA107" s="18" t="str">
        <f ca="1"/>
        <v>Item_97</v>
      </c>
      <c r="AF107" s="18" t="str">
        <f ca="1"/>
        <v>Item_413</v>
      </c>
      <c r="AO107" s="18" t="str">
        <f ca="1"/>
        <v>Item_97</v>
      </c>
      <c r="AR107" s="18" t="str">
        <f ca="1"/>
        <v>Item_97</v>
      </c>
      <c r="AV107" s="7" t="str">
        <f ca="1"/>
        <v>Item_97</v>
      </c>
      <c r="AW107" s="8">
        <f ca="1"/>
        <v>61.78</v>
      </c>
      <c r="AY107" s="7" t="str">
        <f ca="1"/>
        <v>Item_97</v>
      </c>
      <c r="AZ107">
        <f ca="1"/>
        <v>-0.53</v>
      </c>
      <c r="BA107">
        <f ca="1"/>
        <v>-2.29</v>
      </c>
      <c r="BB107">
        <f ca="1"/>
        <v>1.41</v>
      </c>
      <c r="BC107">
        <f ca="1"/>
        <v>2.91</v>
      </c>
      <c r="BD107" s="8" t="str">
        <f ca="1"/>
        <v>C</v>
      </c>
    </row>
    <row r="108" spans="4:56" x14ac:dyDescent="0.3">
      <c r="D108" s="32" t="s">
        <v>199</v>
      </c>
      <c r="E108" s="33">
        <v>7.87</v>
      </c>
      <c r="F108" s="33">
        <v>-1.3</v>
      </c>
      <c r="G108" s="33">
        <v>0.69</v>
      </c>
      <c r="H108" s="33">
        <v>3.19</v>
      </c>
      <c r="I108" s="34" t="s">
        <v>33</v>
      </c>
      <c r="N108" s="18" t="str">
        <f ca="1"/>
        <v>Item_14</v>
      </c>
      <c r="O108" s="18" t="str">
        <f ca="1"/>
        <v>Item_14</v>
      </c>
      <c r="X108" s="18" t="str">
        <f ca="1"/>
        <v>Item_72</v>
      </c>
      <c r="AA108" s="18" t="str">
        <f ca="1"/>
        <v>Item_72</v>
      </c>
      <c r="AF108" s="18" t="str">
        <f ca="1"/>
        <v>Item_309</v>
      </c>
      <c r="AO108" s="18" t="str">
        <f ca="1"/>
        <v>Item_72</v>
      </c>
      <c r="AR108" s="18" t="str">
        <f ca="1"/>
        <v>Item_72</v>
      </c>
      <c r="AV108" s="7" t="str">
        <f ca="1"/>
        <v>Item_72</v>
      </c>
      <c r="AW108" s="8">
        <f ca="1"/>
        <v>61.79</v>
      </c>
      <c r="AY108" s="7" t="str">
        <f ca="1"/>
        <v>Item_72</v>
      </c>
      <c r="AZ108">
        <f ca="1"/>
        <v>-1.1000000000000001</v>
      </c>
      <c r="BA108">
        <f ca="1"/>
        <v>1.1200000000000001</v>
      </c>
      <c r="BB108">
        <f ca="1"/>
        <v>5.63</v>
      </c>
      <c r="BC108">
        <f ca="1"/>
        <v>1.98</v>
      </c>
      <c r="BD108" s="8" t="str">
        <f ca="1"/>
        <v>C</v>
      </c>
    </row>
    <row r="109" spans="4:56" x14ac:dyDescent="0.3">
      <c r="D109" s="32" t="s">
        <v>200</v>
      </c>
      <c r="E109" s="33">
        <v>5.82</v>
      </c>
      <c r="F109" s="33">
        <v>-2.79</v>
      </c>
      <c r="G109" s="33">
        <v>2.21</v>
      </c>
      <c r="H109" s="33">
        <v>2</v>
      </c>
      <c r="I109" s="34" t="s">
        <v>34</v>
      </c>
      <c r="N109" s="18" t="str">
        <f ca="1"/>
        <v>Item_78</v>
      </c>
      <c r="O109" s="18" t="str">
        <f ca="1"/>
        <v>Item_78</v>
      </c>
      <c r="X109" s="18" t="str">
        <f ca="1"/>
        <v>Item_78</v>
      </c>
      <c r="AA109" s="18" t="str">
        <f ca="1"/>
        <v>Item_78</v>
      </c>
      <c r="AF109" s="18" t="str">
        <f ca="1"/>
        <v>Item_411</v>
      </c>
      <c r="AO109" s="18" t="str">
        <f ca="1"/>
        <v>Item_78</v>
      </c>
      <c r="AR109" s="18" t="str">
        <f ca="1"/>
        <v>Item_78</v>
      </c>
      <c r="AV109" s="7" t="str">
        <f ca="1"/>
        <v>Item_78</v>
      </c>
      <c r="AW109" s="8">
        <f ca="1"/>
        <v>61.79</v>
      </c>
      <c r="AY109" s="7" t="str">
        <f ca="1"/>
        <v>Item_78</v>
      </c>
      <c r="AZ109">
        <f ca="1"/>
        <v>-0.1</v>
      </c>
      <c r="BA109">
        <f ca="1"/>
        <v>-0.56000000000000005</v>
      </c>
      <c r="BB109">
        <f ca="1"/>
        <v>5.5</v>
      </c>
      <c r="BC109">
        <f ca="1"/>
        <v>1.88</v>
      </c>
      <c r="BD109" s="8" t="str">
        <f ca="1"/>
        <v>B</v>
      </c>
    </row>
    <row r="110" spans="4:56" x14ac:dyDescent="0.3">
      <c r="D110" s="32" t="s">
        <v>201</v>
      </c>
      <c r="E110" s="33">
        <v>4.91</v>
      </c>
      <c r="F110" s="33">
        <v>0.14000000000000001</v>
      </c>
      <c r="G110" s="33">
        <v>0.92</v>
      </c>
      <c r="H110" s="33">
        <v>3.02</v>
      </c>
      <c r="I110" s="34" t="s">
        <v>34</v>
      </c>
      <c r="N110" s="18" t="str">
        <f ca="1"/>
        <v>Item_28</v>
      </c>
      <c r="O110" s="18" t="str">
        <f ca="1"/>
        <v>Item_28</v>
      </c>
      <c r="X110" s="18" t="str">
        <f ca="1"/>
        <v>Item_227</v>
      </c>
      <c r="AA110" s="18" t="str">
        <f ca="1"/>
        <v>Item_227</v>
      </c>
      <c r="AF110" s="18" t="str">
        <f ca="1"/>
        <v>Item_310</v>
      </c>
      <c r="AO110" s="18" t="str">
        <f ca="1"/>
        <v>Item_227</v>
      </c>
      <c r="AR110" s="18" t="str">
        <f ca="1"/>
        <v>Item_227</v>
      </c>
      <c r="AV110" s="7" t="str">
        <f ca="1"/>
        <v>Item_227</v>
      </c>
      <c r="AW110" s="8">
        <f ca="1"/>
        <v>61.89</v>
      </c>
      <c r="AY110" s="7" t="str">
        <f ca="1"/>
        <v>Item_227</v>
      </c>
      <c r="AZ110">
        <f ca="1"/>
        <v>-0.66</v>
      </c>
      <c r="BA110">
        <f ca="1"/>
        <v>-0.5</v>
      </c>
      <c r="BB110">
        <f ca="1"/>
        <v>5.33</v>
      </c>
      <c r="BC110">
        <f ca="1"/>
        <v>2.97</v>
      </c>
      <c r="BD110" s="8" t="str">
        <f ca="1"/>
        <v>A</v>
      </c>
    </row>
    <row r="111" spans="4:56" x14ac:dyDescent="0.3">
      <c r="D111" s="32" t="s">
        <v>202</v>
      </c>
      <c r="E111" s="33">
        <v>-0.53</v>
      </c>
      <c r="F111" s="33">
        <v>-2.29</v>
      </c>
      <c r="G111" s="33">
        <v>1.41</v>
      </c>
      <c r="H111" s="33">
        <v>2.91</v>
      </c>
      <c r="I111" s="34" t="s">
        <v>32</v>
      </c>
      <c r="N111" s="18" t="str">
        <f ca="1"/>
        <v>Item_139</v>
      </c>
      <c r="O111" s="18" t="str">
        <f ca="1"/>
        <v>Item_139</v>
      </c>
      <c r="X111" s="18" t="str">
        <f ca="1"/>
        <v>Item_139</v>
      </c>
      <c r="AA111" s="18" t="str">
        <f ca="1"/>
        <v>Item_139</v>
      </c>
      <c r="AF111" s="18" t="str">
        <f ca="1"/>
        <v>Item_380</v>
      </c>
      <c r="AO111" s="18" t="str">
        <f ca="1"/>
        <v>Item_139</v>
      </c>
      <c r="AR111" s="18" t="str">
        <f ca="1"/>
        <v>Item_139</v>
      </c>
      <c r="AV111" s="7" t="str">
        <f ca="1"/>
        <v>Item_139</v>
      </c>
      <c r="AW111" s="8">
        <f ca="1"/>
        <v>61.98</v>
      </c>
      <c r="AY111" s="7" t="str">
        <f ca="1"/>
        <v>Item_139</v>
      </c>
      <c r="AZ111">
        <f ca="1"/>
        <v>1.97</v>
      </c>
      <c r="BA111">
        <f ca="1"/>
        <v>-2.5499999999999998</v>
      </c>
      <c r="BB111">
        <f ca="1"/>
        <v>4.3499999999999996</v>
      </c>
      <c r="BC111">
        <f ca="1"/>
        <v>2.93</v>
      </c>
      <c r="BD111" s="8" t="str">
        <f ca="1"/>
        <v>A</v>
      </c>
    </row>
    <row r="112" spans="4:56" x14ac:dyDescent="0.3">
      <c r="D112" s="32" t="s">
        <v>203</v>
      </c>
      <c r="E112" s="33">
        <v>5.75</v>
      </c>
      <c r="F112" s="33">
        <v>-1.62</v>
      </c>
      <c r="G112" s="33">
        <v>0.32</v>
      </c>
      <c r="H112" s="33">
        <v>3.61</v>
      </c>
      <c r="I112" s="34" t="s">
        <v>33</v>
      </c>
      <c r="N112" s="18" t="str">
        <f ca="1"/>
        <v>Item_232</v>
      </c>
      <c r="O112" s="18" t="str">
        <f ca="1"/>
        <v>Item_232</v>
      </c>
      <c r="X112" s="18" t="str">
        <f ca="1"/>
        <v>Item_37</v>
      </c>
      <c r="AA112" s="18" t="str">
        <f ca="1"/>
        <v>Item_37</v>
      </c>
      <c r="AF112" s="18" t="str">
        <f ca="1"/>
        <v>Item_396</v>
      </c>
      <c r="AO112" s="18" t="str">
        <f ca="1"/>
        <v>Item_37</v>
      </c>
      <c r="AR112" s="18" t="str">
        <f ca="1"/>
        <v>Item_37</v>
      </c>
      <c r="AV112" s="7" t="str">
        <f ca="1"/>
        <v>Item_37</v>
      </c>
      <c r="AW112" s="8">
        <f ca="1"/>
        <v>62.48</v>
      </c>
      <c r="AY112" s="7" t="str">
        <f ca="1"/>
        <v>Item_37</v>
      </c>
      <c r="AZ112">
        <f ca="1"/>
        <v>-4.75</v>
      </c>
      <c r="BA112">
        <f ca="1"/>
        <v>-0.16</v>
      </c>
      <c r="BB112">
        <f ca="1"/>
        <v>5.16</v>
      </c>
      <c r="BC112">
        <f ca="1"/>
        <v>0.64</v>
      </c>
      <c r="BD112" s="8" t="str">
        <f ca="1"/>
        <v>A</v>
      </c>
    </row>
    <row r="113" spans="4:56" x14ac:dyDescent="0.3">
      <c r="D113" s="32" t="s">
        <v>204</v>
      </c>
      <c r="E113" s="33">
        <v>3.92</v>
      </c>
      <c r="F113" s="33">
        <v>-3.22</v>
      </c>
      <c r="G113" s="33">
        <v>-0.95</v>
      </c>
      <c r="H113" s="33">
        <v>4.17</v>
      </c>
      <c r="I113" s="34" t="s">
        <v>32</v>
      </c>
      <c r="N113" s="18" t="str">
        <f ca="1"/>
        <v>Item_161</v>
      </c>
      <c r="O113" s="18" t="str">
        <f ca="1"/>
        <v>Item_161</v>
      </c>
      <c r="X113" s="18" t="str">
        <f ca="1"/>
        <v>Item_40</v>
      </c>
      <c r="AA113" s="18" t="str">
        <f ca="1"/>
        <v>Item_40</v>
      </c>
      <c r="AF113" s="18" t="str">
        <f ca="1"/>
        <v>Item_351</v>
      </c>
      <c r="AO113" s="18" t="str">
        <f ca="1"/>
        <v>Item_40</v>
      </c>
      <c r="AR113" s="18" t="str">
        <f ca="1"/>
        <v>Item_40</v>
      </c>
      <c r="AV113" s="7" t="str">
        <f ca="1"/>
        <v>Item_40</v>
      </c>
      <c r="AW113" s="8">
        <f ca="1"/>
        <v>63.13</v>
      </c>
      <c r="AY113" s="7" t="str">
        <f ca="1"/>
        <v>Item_40</v>
      </c>
      <c r="AZ113">
        <f ca="1"/>
        <v>-1.38</v>
      </c>
      <c r="BA113">
        <f ca="1"/>
        <v>-0.04</v>
      </c>
      <c r="BB113">
        <f ca="1"/>
        <v>5.6</v>
      </c>
      <c r="BC113">
        <f ca="1"/>
        <v>0.84</v>
      </c>
      <c r="BD113" s="8" t="str">
        <f ca="1"/>
        <v>A</v>
      </c>
    </row>
    <row r="114" spans="4:56" x14ac:dyDescent="0.3">
      <c r="D114" s="32" t="s">
        <v>205</v>
      </c>
      <c r="E114" s="33">
        <v>12.34</v>
      </c>
      <c r="F114" s="33">
        <v>-0.54</v>
      </c>
      <c r="G114" s="33">
        <v>1.46</v>
      </c>
      <c r="H114" s="33">
        <v>3.62</v>
      </c>
      <c r="I114" s="34" t="s">
        <v>32</v>
      </c>
      <c r="N114" s="18" t="str">
        <f ca="1"/>
        <v>Item_65</v>
      </c>
      <c r="O114" s="18" t="str">
        <f ca="1"/>
        <v>Item_65</v>
      </c>
      <c r="X114" s="18" t="str">
        <f ca="1"/>
        <v>Item_131</v>
      </c>
      <c r="AA114" s="18" t="str">
        <f ca="1"/>
        <v>Item_131</v>
      </c>
      <c r="AF114" s="18" t="str">
        <f ca="1"/>
        <v>Item_363</v>
      </c>
      <c r="AO114" s="18" t="str">
        <f ca="1"/>
        <v>Item_131</v>
      </c>
      <c r="AR114" s="18" t="str">
        <f ca="1"/>
        <v>Item_131</v>
      </c>
      <c r="AV114" s="7" t="str">
        <f ca="1"/>
        <v>Item_131</v>
      </c>
      <c r="AW114" s="8">
        <f ca="1"/>
        <v>63.68</v>
      </c>
      <c r="AY114" s="7" t="str">
        <f ca="1"/>
        <v>Item_131</v>
      </c>
      <c r="AZ114">
        <f ca="1"/>
        <v>0.78</v>
      </c>
      <c r="BA114">
        <f ca="1"/>
        <v>-4.5199999999999996</v>
      </c>
      <c r="BB114">
        <f ca="1"/>
        <v>0.3</v>
      </c>
      <c r="BC114">
        <f ca="1"/>
        <v>2.14</v>
      </c>
      <c r="BD114" s="8" t="str">
        <f ca="1"/>
        <v>A</v>
      </c>
    </row>
    <row r="115" spans="4:56" x14ac:dyDescent="0.3">
      <c r="D115" s="32" t="s">
        <v>206</v>
      </c>
      <c r="E115" s="33">
        <v>-1.1200000000000001</v>
      </c>
      <c r="F115" s="33">
        <v>-1.91</v>
      </c>
      <c r="G115" s="33">
        <v>2.69</v>
      </c>
      <c r="H115" s="33">
        <v>2.85</v>
      </c>
      <c r="I115" s="34" t="s">
        <v>33</v>
      </c>
      <c r="N115" s="18" t="str">
        <f ca="1"/>
        <v>Item_198</v>
      </c>
      <c r="O115" s="18" t="str">
        <f ca="1"/>
        <v>Item_198</v>
      </c>
      <c r="X115" s="18" t="str">
        <f ca="1"/>
        <v>Item_248</v>
      </c>
      <c r="AA115" s="18" t="str">
        <f ca="1"/>
        <v>Item_248</v>
      </c>
      <c r="AF115" s="18" t="str">
        <f ca="1"/>
        <v>Item_376</v>
      </c>
      <c r="AO115" s="18" t="str">
        <f ca="1"/>
        <v>Item_248</v>
      </c>
      <c r="AR115" s="18" t="str">
        <f ca="1"/>
        <v>Item_248</v>
      </c>
      <c r="AV115" s="7" t="str">
        <f ca="1"/>
        <v>Item_248</v>
      </c>
      <c r="AW115" s="8">
        <f ca="1"/>
        <v>63.75</v>
      </c>
      <c r="AY115" s="7" t="str">
        <f ca="1"/>
        <v>Item_248</v>
      </c>
      <c r="AZ115">
        <f ca="1"/>
        <v>-5.3</v>
      </c>
      <c r="BA115">
        <f ca="1"/>
        <v>-2.81</v>
      </c>
      <c r="BB115">
        <f ca="1"/>
        <v>0.09</v>
      </c>
      <c r="BC115">
        <f ca="1"/>
        <v>2.2599999999999998</v>
      </c>
      <c r="BD115" s="8" t="str">
        <f ca="1"/>
        <v>C</v>
      </c>
    </row>
    <row r="116" spans="4:56" x14ac:dyDescent="0.3">
      <c r="D116" s="32" t="s">
        <v>207</v>
      </c>
      <c r="E116" s="33">
        <v>3.35</v>
      </c>
      <c r="F116" s="33">
        <v>-2.27</v>
      </c>
      <c r="G116" s="33">
        <v>-0.81</v>
      </c>
      <c r="H116" s="33">
        <v>3</v>
      </c>
      <c r="I116" s="34" t="s">
        <v>34</v>
      </c>
      <c r="N116" s="18" t="str">
        <f ca="1"/>
        <v>Item_301</v>
      </c>
      <c r="O116" s="18" t="str">
        <f ca="1"/>
        <v>Item_301</v>
      </c>
      <c r="X116" s="18" t="str">
        <f ca="1"/>
        <v>Item_149</v>
      </c>
      <c r="AA116" s="18" t="str">
        <f ca="1"/>
        <v>Item_149</v>
      </c>
      <c r="AF116" s="18" t="str">
        <f ca="1"/>
        <v>Item_319</v>
      </c>
      <c r="AO116" s="18" t="str">
        <f ca="1"/>
        <v>Item_149</v>
      </c>
      <c r="AR116" s="18" t="str">
        <f ca="1"/>
        <v>Item_149</v>
      </c>
      <c r="AV116" s="7" t="str">
        <f ca="1"/>
        <v>Item_149</v>
      </c>
      <c r="AW116" s="8">
        <f ca="1"/>
        <v>64.25</v>
      </c>
      <c r="AY116" s="7" t="str">
        <f ca="1"/>
        <v>Item_149</v>
      </c>
      <c r="AZ116">
        <f ca="1"/>
        <v>3.48</v>
      </c>
      <c r="BA116">
        <f ca="1"/>
        <v>-3.07</v>
      </c>
      <c r="BB116">
        <f ca="1"/>
        <v>3.96</v>
      </c>
      <c r="BC116">
        <f ca="1"/>
        <v>1.1100000000000001</v>
      </c>
      <c r="BD116" s="8" t="str">
        <f ca="1"/>
        <v>C</v>
      </c>
    </row>
    <row r="117" spans="4:56" x14ac:dyDescent="0.3">
      <c r="D117" s="32" t="s">
        <v>208</v>
      </c>
      <c r="E117" s="33">
        <v>6.96</v>
      </c>
      <c r="F117" s="33">
        <v>-2.4500000000000002</v>
      </c>
      <c r="G117" s="33">
        <v>1.65</v>
      </c>
      <c r="H117" s="33">
        <v>2.91</v>
      </c>
      <c r="I117" s="34" t="s">
        <v>32</v>
      </c>
      <c r="N117" s="18" t="str">
        <f ca="1"/>
        <v>Item_115</v>
      </c>
      <c r="O117" s="18" t="str">
        <f ca="1"/>
        <v>Item_115</v>
      </c>
      <c r="X117" s="18" t="str">
        <f ca="1"/>
        <v>Item_60</v>
      </c>
      <c r="AA117" s="18" t="str">
        <f ca="1"/>
        <v>Item_60</v>
      </c>
      <c r="AF117" s="18" t="str">
        <f ca="1"/>
        <v>Item_387</v>
      </c>
      <c r="AO117" s="18" t="str">
        <f ca="1"/>
        <v>Item_60</v>
      </c>
      <c r="AR117" s="18" t="str">
        <f ca="1"/>
        <v>Item_60</v>
      </c>
      <c r="AV117" s="7" t="str">
        <f ca="1"/>
        <v>Item_60</v>
      </c>
      <c r="AW117" s="8">
        <f ca="1"/>
        <v>64.42</v>
      </c>
      <c r="AY117" s="7" t="str">
        <f ca="1"/>
        <v>Item_60</v>
      </c>
      <c r="AZ117">
        <f ca="1"/>
        <v>-6.18</v>
      </c>
      <c r="BA117">
        <f ca="1"/>
        <v>0.46</v>
      </c>
      <c r="BB117">
        <f ca="1"/>
        <v>4.8899999999999997</v>
      </c>
      <c r="BC117">
        <f ca="1"/>
        <v>1.38</v>
      </c>
      <c r="BD117" s="8" t="str">
        <f ca="1"/>
        <v>C</v>
      </c>
    </row>
    <row r="118" spans="4:56" x14ac:dyDescent="0.3">
      <c r="D118" s="32" t="s">
        <v>209</v>
      </c>
      <c r="E118" s="33">
        <v>2.19</v>
      </c>
      <c r="F118" s="33">
        <v>-1.77</v>
      </c>
      <c r="G118" s="33">
        <v>1.26</v>
      </c>
      <c r="H118" s="33">
        <v>3.68</v>
      </c>
      <c r="I118" s="34" t="s">
        <v>33</v>
      </c>
      <c r="N118" s="18" t="str">
        <f ca="1"/>
        <v>Item_101</v>
      </c>
      <c r="O118" s="18" t="str">
        <f ca="1"/>
        <v>Item_101</v>
      </c>
      <c r="X118" s="18" t="str">
        <f ca="1"/>
        <v>Item_79</v>
      </c>
      <c r="AA118" s="18" t="str">
        <f ca="1"/>
        <v>Item_79</v>
      </c>
      <c r="AF118" s="18" t="str">
        <f ca="1"/>
        <v>Item_412</v>
      </c>
      <c r="AO118" s="18" t="str">
        <f ca="1"/>
        <v>Item_79</v>
      </c>
      <c r="AR118" s="18" t="str">
        <f ca="1"/>
        <v>Item_79</v>
      </c>
      <c r="AV118" s="7" t="str">
        <f ca="1"/>
        <v>Item_79</v>
      </c>
      <c r="AW118" s="8">
        <f ca="1"/>
        <v>64.97</v>
      </c>
      <c r="AY118" s="7" t="str">
        <f ca="1"/>
        <v>Item_79</v>
      </c>
      <c r="AZ118">
        <f ca="1"/>
        <v>-2.4</v>
      </c>
      <c r="BA118">
        <f ca="1"/>
        <v>1.82</v>
      </c>
      <c r="BB118">
        <f ca="1"/>
        <v>4.57</v>
      </c>
      <c r="BC118">
        <f ca="1"/>
        <v>3.28</v>
      </c>
      <c r="BD118" s="8" t="str">
        <f ca="1"/>
        <v>B</v>
      </c>
    </row>
    <row r="119" spans="4:56" x14ac:dyDescent="0.3">
      <c r="D119" s="32" t="s">
        <v>210</v>
      </c>
      <c r="E119" s="33">
        <v>4.7</v>
      </c>
      <c r="F119" s="33">
        <v>-1.37</v>
      </c>
      <c r="G119" s="33">
        <v>1.77</v>
      </c>
      <c r="H119" s="33">
        <v>4.03</v>
      </c>
      <c r="I119" s="34" t="s">
        <v>33</v>
      </c>
      <c r="N119" s="18" t="str">
        <f ca="1"/>
        <v>Item_58</v>
      </c>
      <c r="O119" s="18" t="str">
        <f ca="1"/>
        <v>Item_58</v>
      </c>
      <c r="X119" s="18" t="str">
        <f ca="1"/>
        <v>Item_6</v>
      </c>
      <c r="AA119" s="18" t="str">
        <f ca="1"/>
        <v>Item_6</v>
      </c>
      <c r="AF119" s="18" t="str">
        <f ca="1"/>
        <v>Item_394</v>
      </c>
      <c r="AO119" s="18" t="str">
        <f ca="1"/>
        <v>Item_6</v>
      </c>
      <c r="AR119" s="18" t="str">
        <f ca="1"/>
        <v>Item_6</v>
      </c>
      <c r="AV119" s="7" t="str">
        <f ca="1"/>
        <v>Item_6</v>
      </c>
      <c r="AW119" s="8">
        <f ca="1"/>
        <v>65.14</v>
      </c>
      <c r="AY119" s="7" t="str">
        <f ca="1"/>
        <v>Item_6</v>
      </c>
      <c r="AZ119">
        <f ca="1"/>
        <v>-0.87</v>
      </c>
      <c r="BA119">
        <f ca="1"/>
        <v>0.62</v>
      </c>
      <c r="BB119">
        <f ca="1"/>
        <v>5.36</v>
      </c>
      <c r="BC119">
        <f ca="1"/>
        <v>0.5</v>
      </c>
      <c r="BD119" s="8" t="str">
        <f ca="1"/>
        <v>C</v>
      </c>
    </row>
    <row r="120" spans="4:56" x14ac:dyDescent="0.3">
      <c r="D120" s="32" t="s">
        <v>211</v>
      </c>
      <c r="E120" s="33">
        <v>4.0599999999999996</v>
      </c>
      <c r="F120" s="33">
        <v>-1.68</v>
      </c>
      <c r="G120" s="33">
        <v>-0.48</v>
      </c>
      <c r="H120" s="33">
        <v>3.4</v>
      </c>
      <c r="I120" s="34" t="s">
        <v>33</v>
      </c>
      <c r="N120" s="18" t="str">
        <f ca="1"/>
        <v>Item_154</v>
      </c>
      <c r="O120" s="18" t="str">
        <f ca="1"/>
        <v>Item_154</v>
      </c>
      <c r="X120" s="18" t="str">
        <f ca="1"/>
        <v>Item_158</v>
      </c>
      <c r="AA120" s="18" t="str">
        <f ca="1"/>
        <v>Item_158</v>
      </c>
      <c r="AF120" s="18" t="str">
        <f ca="1"/>
        <v>Item_339</v>
      </c>
      <c r="AO120" s="18" t="str">
        <f ca="1"/>
        <v>Item_158</v>
      </c>
      <c r="AR120" s="18" t="str">
        <f ca="1"/>
        <v>Item_158</v>
      </c>
      <c r="AV120" s="7" t="str">
        <f ca="1"/>
        <v>Item_158</v>
      </c>
      <c r="AW120" s="8">
        <f ca="1"/>
        <v>65.95</v>
      </c>
      <c r="AY120" s="7" t="str">
        <f ca="1"/>
        <v>Item_158</v>
      </c>
      <c r="AZ120">
        <f ca="1"/>
        <v>0.81</v>
      </c>
      <c r="BA120">
        <f ca="1"/>
        <v>-2.72</v>
      </c>
      <c r="BB120">
        <f ca="1"/>
        <v>2.52</v>
      </c>
      <c r="BC120">
        <f ca="1"/>
        <v>4.1900000000000004</v>
      </c>
      <c r="BD120" s="8" t="str">
        <f ca="1"/>
        <v>C</v>
      </c>
    </row>
    <row r="121" spans="4:56" x14ac:dyDescent="0.3">
      <c r="D121" s="32" t="s">
        <v>212</v>
      </c>
      <c r="E121" s="33">
        <v>6.97</v>
      </c>
      <c r="F121" s="33">
        <v>-0.35</v>
      </c>
      <c r="G121" s="33">
        <v>2.29</v>
      </c>
      <c r="H121" s="33">
        <v>1.84</v>
      </c>
      <c r="I121" s="34" t="s">
        <v>33</v>
      </c>
      <c r="N121" s="18" t="str">
        <f ca="1"/>
        <v>Item_11</v>
      </c>
      <c r="O121" s="18" t="str">
        <f ca="1"/>
        <v>Item_11</v>
      </c>
      <c r="X121" s="18" t="str">
        <f ca="1"/>
        <v>Item_175</v>
      </c>
      <c r="AA121" s="18" t="str">
        <f ca="1"/>
        <v>Item_175</v>
      </c>
      <c r="AF121" s="18" t="str">
        <f ca="1"/>
        <v>Item_388</v>
      </c>
      <c r="AO121" s="18" t="str">
        <f ca="1"/>
        <v>Item_175</v>
      </c>
      <c r="AR121" s="18" t="str">
        <f ca="1"/>
        <v>Item_175</v>
      </c>
      <c r="AV121" s="7" t="str">
        <f ca="1"/>
        <v>Item_175</v>
      </c>
      <c r="AW121" s="8">
        <f ca="1"/>
        <v>67.78</v>
      </c>
      <c r="AY121" s="7" t="str">
        <f ca="1"/>
        <v>Item_175</v>
      </c>
      <c r="AZ121">
        <f ca="1"/>
        <v>-1.35</v>
      </c>
      <c r="BA121">
        <f ca="1"/>
        <v>-2.2400000000000002</v>
      </c>
      <c r="BB121">
        <f ca="1"/>
        <v>1.8</v>
      </c>
      <c r="BC121">
        <f ca="1"/>
        <v>4.5199999999999996</v>
      </c>
      <c r="BD121" s="8" t="str">
        <f ca="1"/>
        <v>A</v>
      </c>
    </row>
    <row r="122" spans="4:56" x14ac:dyDescent="0.3">
      <c r="D122" s="32" t="s">
        <v>213</v>
      </c>
      <c r="E122" s="33">
        <v>-0.42</v>
      </c>
      <c r="F122" s="33">
        <v>-0.7</v>
      </c>
      <c r="G122" s="33">
        <v>0.53</v>
      </c>
      <c r="H122" s="33">
        <v>3.84</v>
      </c>
      <c r="I122" s="34" t="s">
        <v>34</v>
      </c>
      <c r="N122" s="18" t="str">
        <f ca="1"/>
        <v>Item_81</v>
      </c>
      <c r="O122" s="18" t="str">
        <f ca="1"/>
        <v>Item_81</v>
      </c>
      <c r="X122" s="18" t="str">
        <f ca="1"/>
        <v>Item_202</v>
      </c>
      <c r="AA122" s="18" t="str">
        <f ca="1"/>
        <v>Item_202</v>
      </c>
      <c r="AF122" s="18" t="str">
        <f ca="1"/>
        <v>Item_220</v>
      </c>
      <c r="AO122" s="18" t="str">
        <f ca="1"/>
        <v>Item_202</v>
      </c>
      <c r="AR122" s="18" t="str">
        <f ca="1"/>
        <v>Item_202</v>
      </c>
      <c r="AV122" s="7" t="str">
        <f ca="1"/>
        <v>Item_202</v>
      </c>
      <c r="AW122" s="8">
        <f ca="1"/>
        <v>68.48</v>
      </c>
      <c r="AY122" s="7" t="str">
        <f ca="1"/>
        <v>Item_202</v>
      </c>
      <c r="AZ122">
        <f ca="1"/>
        <v>3.01</v>
      </c>
      <c r="BA122">
        <f ca="1"/>
        <v>-1.36</v>
      </c>
      <c r="BB122">
        <f ca="1"/>
        <v>5.28</v>
      </c>
      <c r="BC122">
        <f ca="1"/>
        <v>2.17</v>
      </c>
      <c r="BD122" s="8" t="str">
        <f ca="1"/>
        <v>C</v>
      </c>
    </row>
    <row r="123" spans="4:56" x14ac:dyDescent="0.3">
      <c r="D123" s="32" t="s">
        <v>214</v>
      </c>
      <c r="E123" s="33">
        <v>4.66</v>
      </c>
      <c r="F123" s="33">
        <v>-2.65</v>
      </c>
      <c r="G123" s="33">
        <v>-0.38</v>
      </c>
      <c r="H123" s="33">
        <v>4.84</v>
      </c>
      <c r="I123" s="34" t="s">
        <v>33</v>
      </c>
      <c r="N123" s="18" t="str">
        <f ca="1"/>
        <v>Item_168</v>
      </c>
      <c r="O123" s="18" t="str">
        <f ca="1"/>
        <v>Item_168</v>
      </c>
      <c r="X123" s="18" t="str">
        <f ca="1"/>
        <v>Item_87</v>
      </c>
      <c r="AA123" s="18" t="str">
        <f ca="1"/>
        <v>Item_87</v>
      </c>
      <c r="AF123" s="18" t="str">
        <f ca="1"/>
        <v>Item_123</v>
      </c>
      <c r="AO123" s="18" t="str">
        <f ca="1"/>
        <v>Item_87</v>
      </c>
      <c r="AR123" s="18" t="str">
        <f ca="1"/>
        <v>Item_87</v>
      </c>
      <c r="AV123" s="7" t="str">
        <f ca="1"/>
        <v>Item_87</v>
      </c>
      <c r="AW123" s="8">
        <f ca="1"/>
        <v>68.77</v>
      </c>
      <c r="AY123" s="7" t="str">
        <f ca="1"/>
        <v>Item_87</v>
      </c>
      <c r="AZ123">
        <f ca="1"/>
        <v>0.36</v>
      </c>
      <c r="BA123">
        <f ca="1"/>
        <v>0.41</v>
      </c>
      <c r="BB123">
        <f ca="1"/>
        <v>4.49</v>
      </c>
      <c r="BC123">
        <f ca="1"/>
        <v>2.4700000000000002</v>
      </c>
      <c r="BD123" s="8" t="str">
        <f ca="1"/>
        <v>B</v>
      </c>
    </row>
    <row r="124" spans="4:56" x14ac:dyDescent="0.3">
      <c r="D124" s="32" t="s">
        <v>215</v>
      </c>
      <c r="E124" s="33">
        <v>-0.38</v>
      </c>
      <c r="F124" s="33">
        <v>-1.97</v>
      </c>
      <c r="G124" s="33">
        <v>1.76</v>
      </c>
      <c r="H124" s="33">
        <v>4.42</v>
      </c>
      <c r="I124" s="34" t="s">
        <v>32</v>
      </c>
      <c r="N124" s="18" t="str">
        <f ca="1"/>
        <v>Item_227</v>
      </c>
      <c r="O124" s="18" t="str">
        <f ca="1"/>
        <v>Item_227</v>
      </c>
      <c r="X124" s="18" t="str">
        <f ca="1"/>
        <v>Item_110</v>
      </c>
      <c r="AA124" s="18" t="str">
        <f ca="1"/>
        <v>Item_110</v>
      </c>
      <c r="AF124" s="18" t="str">
        <f ca="1"/>
        <v>Item_317</v>
      </c>
      <c r="AO124" s="18" t="str">
        <f ca="1"/>
        <v>Item_110</v>
      </c>
      <c r="AR124" s="18" t="str">
        <f ca="1"/>
        <v>Item_110</v>
      </c>
      <c r="AV124" s="7" t="str">
        <f ca="1"/>
        <v>Item_110</v>
      </c>
      <c r="AW124" s="8">
        <f ca="1"/>
        <v>69.650000000000006</v>
      </c>
      <c r="AY124" s="7" t="str">
        <f ca="1"/>
        <v>Item_110</v>
      </c>
      <c r="AZ124">
        <f ca="1"/>
        <v>-0.38</v>
      </c>
      <c r="BA124">
        <f ca="1"/>
        <v>-1.97</v>
      </c>
      <c r="BB124">
        <f ca="1"/>
        <v>1.76</v>
      </c>
      <c r="BC124">
        <f ca="1"/>
        <v>4.42</v>
      </c>
      <c r="BD124" s="8" t="str">
        <f ca="1"/>
        <v>C</v>
      </c>
    </row>
    <row r="125" spans="4:56" x14ac:dyDescent="0.3">
      <c r="D125" s="32" t="s">
        <v>216</v>
      </c>
      <c r="E125" s="33">
        <v>8.98</v>
      </c>
      <c r="F125" s="33">
        <v>-1.55</v>
      </c>
      <c r="G125" s="33">
        <v>-0.21</v>
      </c>
      <c r="H125" s="33">
        <v>0.8</v>
      </c>
      <c r="I125" s="34" t="s">
        <v>34</v>
      </c>
      <c r="N125" s="18" t="str">
        <f ca="1"/>
        <v>Item_247</v>
      </c>
      <c r="O125" s="18" t="str">
        <f ca="1"/>
        <v>Item_247</v>
      </c>
      <c r="X125" s="18" t="str">
        <f ca="1"/>
        <v>Item_301</v>
      </c>
      <c r="AA125" s="18" t="str">
        <f ca="1"/>
        <v>Item_301</v>
      </c>
      <c r="AF125" s="18" t="str">
        <f ca="1"/>
        <v>Item_333</v>
      </c>
      <c r="AO125" s="18" t="str">
        <f ca="1"/>
        <v>Item_301</v>
      </c>
      <c r="AR125" s="18" t="str">
        <f ca="1"/>
        <v>Item_301</v>
      </c>
      <c r="AV125" s="7" t="str">
        <f ca="1"/>
        <v>Item_301</v>
      </c>
      <c r="AW125" s="8">
        <f ca="1"/>
        <v>70.41</v>
      </c>
      <c r="AY125" s="7" t="str">
        <f ca="1"/>
        <v>Item_301</v>
      </c>
      <c r="AZ125">
        <f ca="1"/>
        <v>1.41</v>
      </c>
      <c r="BA125">
        <f ca="1"/>
        <v>-3.11</v>
      </c>
      <c r="BB125">
        <f ca="1"/>
        <v>1.38</v>
      </c>
      <c r="BC125">
        <f ca="1"/>
        <v>3.41</v>
      </c>
      <c r="BD125" s="8" t="str">
        <f ca="1"/>
        <v>C</v>
      </c>
    </row>
    <row r="126" spans="4:56" x14ac:dyDescent="0.3">
      <c r="D126" s="32" t="s">
        <v>217</v>
      </c>
      <c r="E126" s="33">
        <v>-3.42</v>
      </c>
      <c r="F126" s="33">
        <v>-2.42</v>
      </c>
      <c r="G126" s="33">
        <v>4.62</v>
      </c>
      <c r="H126" s="33">
        <v>3.47</v>
      </c>
      <c r="I126" s="34" t="s">
        <v>33</v>
      </c>
      <c r="N126" s="18" t="str">
        <f ca="1"/>
        <v>Item_29</v>
      </c>
      <c r="O126" s="18" t="str">
        <f ca="1"/>
        <v>Item_29</v>
      </c>
      <c r="X126" s="18" t="str">
        <f ca="1"/>
        <v>Item_238</v>
      </c>
      <c r="AA126" s="18" t="str">
        <f ca="1"/>
        <v>Item_238</v>
      </c>
      <c r="AF126" s="18" t="str">
        <f ca="1"/>
        <v>Item_256</v>
      </c>
      <c r="AO126" s="18" t="str">
        <f ca="1"/>
        <v>Item_238</v>
      </c>
      <c r="AR126" s="18" t="str">
        <f ca="1"/>
        <v>Item_238</v>
      </c>
      <c r="AV126" s="7" t="str">
        <f ca="1"/>
        <v>Item_238</v>
      </c>
      <c r="AW126" s="8">
        <f ca="1"/>
        <v>70.47</v>
      </c>
      <c r="AY126" s="7" t="str">
        <f ca="1"/>
        <v>Item_238</v>
      </c>
      <c r="AZ126">
        <f ca="1"/>
        <v>0.33</v>
      </c>
      <c r="BA126">
        <f ca="1"/>
        <v>-2.2999999999999998</v>
      </c>
      <c r="BB126">
        <f ca="1"/>
        <v>1.46</v>
      </c>
      <c r="BC126">
        <f ca="1"/>
        <v>2.61</v>
      </c>
      <c r="BD126" s="8" t="str">
        <f ca="1"/>
        <v>A</v>
      </c>
    </row>
    <row r="127" spans="4:56" x14ac:dyDescent="0.3">
      <c r="D127" s="32" t="s">
        <v>218</v>
      </c>
      <c r="E127" s="33">
        <v>0.97</v>
      </c>
      <c r="F127" s="33">
        <v>-2.2799999999999998</v>
      </c>
      <c r="G127" s="33">
        <v>-1.47</v>
      </c>
      <c r="H127" s="33">
        <v>1.62</v>
      </c>
      <c r="I127" s="34" t="s">
        <v>33</v>
      </c>
      <c r="N127" s="18" t="str">
        <f ca="1"/>
        <v>Item_133</v>
      </c>
      <c r="O127" s="18" t="str">
        <f ca="1"/>
        <v>Item_133</v>
      </c>
      <c r="X127" s="18" t="str">
        <f ca="1"/>
        <v>Item_133</v>
      </c>
      <c r="AA127" s="18" t="str">
        <f ca="1"/>
        <v>Item_133</v>
      </c>
      <c r="AF127" s="18" t="str">
        <f ca="1"/>
        <v>Item_408</v>
      </c>
      <c r="AO127" s="18" t="str">
        <f ca="1"/>
        <v>Item_133</v>
      </c>
      <c r="AR127" s="18" t="str">
        <f ca="1"/>
        <v>Item_133</v>
      </c>
      <c r="AV127" s="7" t="str">
        <f ca="1"/>
        <v>Item_133</v>
      </c>
      <c r="AW127" s="8">
        <f ca="1"/>
        <v>70.91</v>
      </c>
      <c r="AY127" s="7" t="str">
        <f ca="1"/>
        <v>Item_133</v>
      </c>
      <c r="AZ127">
        <f ca="1"/>
        <v>-6.25</v>
      </c>
      <c r="BA127">
        <f ca="1"/>
        <v>-2.68</v>
      </c>
      <c r="BB127">
        <f ca="1"/>
        <v>1.1200000000000001</v>
      </c>
      <c r="BC127">
        <f ca="1"/>
        <v>0.2</v>
      </c>
      <c r="BD127" s="8" t="str">
        <f ca="1"/>
        <v>C</v>
      </c>
    </row>
    <row r="128" spans="4:56" x14ac:dyDescent="0.3">
      <c r="D128" s="32" t="s">
        <v>219</v>
      </c>
      <c r="E128" s="33">
        <v>3.86</v>
      </c>
      <c r="F128" s="33">
        <v>-3.47</v>
      </c>
      <c r="G128" s="33">
        <v>-0.16</v>
      </c>
      <c r="H128" s="33">
        <v>3.31</v>
      </c>
      <c r="I128" s="34" t="s">
        <v>33</v>
      </c>
      <c r="N128" s="18" t="str">
        <f ca="1"/>
        <v>Item_287</v>
      </c>
      <c r="O128" s="18" t="str">
        <f ca="1"/>
        <v>Item_287</v>
      </c>
      <c r="X128" s="18" t="str">
        <f ca="1"/>
        <v>Item_247</v>
      </c>
      <c r="AA128" s="18" t="str">
        <f ca="1"/>
        <v>Item_247</v>
      </c>
      <c r="AF128" s="18" t="str">
        <f ca="1"/>
        <v>Item_144</v>
      </c>
      <c r="AO128" s="18" t="str">
        <f ca="1"/>
        <v>Item_247</v>
      </c>
      <c r="AR128" s="18" t="str">
        <f ca="1"/>
        <v>Item_247</v>
      </c>
      <c r="AV128" s="7" t="str">
        <f ca="1"/>
        <v>Item_247</v>
      </c>
      <c r="AW128" s="8">
        <f ca="1"/>
        <v>71.23</v>
      </c>
      <c r="AY128" s="7" t="str">
        <f ca="1"/>
        <v>Item_247</v>
      </c>
      <c r="AZ128">
        <f ca="1"/>
        <v>0.24</v>
      </c>
      <c r="BA128">
        <f ca="1"/>
        <v>-1.98</v>
      </c>
      <c r="BB128">
        <f ca="1"/>
        <v>1.52</v>
      </c>
      <c r="BC128">
        <f ca="1"/>
        <v>3.67</v>
      </c>
      <c r="BD128" s="8" t="str">
        <f ca="1"/>
        <v>C</v>
      </c>
    </row>
    <row r="129" spans="4:56" x14ac:dyDescent="0.3">
      <c r="D129" s="32" t="s">
        <v>220</v>
      </c>
      <c r="E129" s="33">
        <v>6.01</v>
      </c>
      <c r="F129" s="33">
        <v>-2.83</v>
      </c>
      <c r="G129" s="33">
        <v>2.98</v>
      </c>
      <c r="H129" s="33">
        <v>1.63</v>
      </c>
      <c r="I129" s="34" t="s">
        <v>32</v>
      </c>
      <c r="N129" s="18" t="str">
        <f ca="1"/>
        <v>Item_279</v>
      </c>
      <c r="O129" s="18" t="str">
        <f ca="1"/>
        <v>Item_279</v>
      </c>
      <c r="X129" s="18" t="str">
        <f ca="1"/>
        <v>Item_13</v>
      </c>
      <c r="AA129" s="18" t="str">
        <f ca="1"/>
        <v>Item_13</v>
      </c>
      <c r="AF129" s="18" t="str">
        <f ca="1"/>
        <v>Item_355</v>
      </c>
      <c r="AO129" s="18" t="str">
        <f ca="1"/>
        <v>Item_13</v>
      </c>
      <c r="AR129" s="18" t="str">
        <f ca="1"/>
        <v>Item_13</v>
      </c>
      <c r="AV129" s="7" t="str">
        <f ca="1"/>
        <v>Item_13</v>
      </c>
      <c r="AW129" s="8">
        <f ca="1"/>
        <v>71.319999999999993</v>
      </c>
      <c r="AY129" s="7" t="str">
        <f ca="1"/>
        <v>Item_13</v>
      </c>
      <c r="AZ129">
        <f ca="1"/>
        <v>-4.3899999999999997</v>
      </c>
      <c r="BA129">
        <f ca="1"/>
        <v>3.11</v>
      </c>
      <c r="BB129">
        <f ca="1"/>
        <v>5.27</v>
      </c>
      <c r="BC129">
        <f ca="1"/>
        <v>2.13</v>
      </c>
      <c r="BD129" s="8" t="str">
        <f ca="1"/>
        <v>C</v>
      </c>
    </row>
    <row r="130" spans="4:56" x14ac:dyDescent="0.3">
      <c r="D130" s="32" t="s">
        <v>221</v>
      </c>
      <c r="E130" s="33">
        <v>0.55000000000000004</v>
      </c>
      <c r="F130" s="33">
        <v>-2.96</v>
      </c>
      <c r="G130" s="33">
        <v>1.89</v>
      </c>
      <c r="H130" s="33">
        <v>1.85</v>
      </c>
      <c r="I130" s="34" t="s">
        <v>32</v>
      </c>
      <c r="N130" s="18" t="str">
        <f ca="1"/>
        <v>Item_87</v>
      </c>
      <c r="O130" s="18" t="str">
        <f ca="1"/>
        <v>Item_87</v>
      </c>
      <c r="X130" s="18" t="str">
        <f ca="1"/>
        <v>Item_268</v>
      </c>
      <c r="AA130" s="18" t="str">
        <f ca="1"/>
        <v>Item_268</v>
      </c>
      <c r="AF130" s="18" t="str">
        <f ca="1"/>
        <v>Item_281</v>
      </c>
      <c r="AO130" s="18" t="str">
        <f ca="1"/>
        <v>Item_268</v>
      </c>
      <c r="AR130" s="18" t="str">
        <f ca="1"/>
        <v>Item_268</v>
      </c>
      <c r="AV130" s="7" t="str">
        <f ca="1"/>
        <v>Item_268</v>
      </c>
      <c r="AW130" s="8">
        <f ca="1"/>
        <v>71.47</v>
      </c>
      <c r="AY130" s="7" t="str">
        <f ca="1"/>
        <v>Item_268</v>
      </c>
      <c r="AZ130">
        <f ca="1"/>
        <v>-0.67</v>
      </c>
      <c r="BA130">
        <f ca="1"/>
        <v>-0.05</v>
      </c>
      <c r="BB130">
        <f ca="1"/>
        <v>2.46</v>
      </c>
      <c r="BC130">
        <f ca="1"/>
        <v>2.2799999999999998</v>
      </c>
      <c r="BD130" s="8" t="str">
        <f ca="1"/>
        <v>A</v>
      </c>
    </row>
    <row r="131" spans="4:56" x14ac:dyDescent="0.3">
      <c r="D131" s="32" t="s">
        <v>222</v>
      </c>
      <c r="E131" s="33">
        <v>4.3</v>
      </c>
      <c r="F131" s="33">
        <v>-2.06</v>
      </c>
      <c r="G131" s="33">
        <v>1.96</v>
      </c>
      <c r="H131" s="33">
        <v>2.86</v>
      </c>
      <c r="I131" s="34" t="s">
        <v>33</v>
      </c>
      <c r="N131" s="18" t="str">
        <f ca="1"/>
        <v>Item_37</v>
      </c>
      <c r="O131" s="18" t="str">
        <f ca="1"/>
        <v>Item_37</v>
      </c>
      <c r="X131" s="18" t="str">
        <f ca="1"/>
        <v>Item_130</v>
      </c>
      <c r="AA131" s="18" t="str">
        <f ca="1"/>
        <v>Item_130</v>
      </c>
      <c r="AF131" s="18" t="str">
        <f ca="1"/>
        <v>Item_135</v>
      </c>
      <c r="AO131" s="18" t="str">
        <f ca="1"/>
        <v>Item_130</v>
      </c>
      <c r="AR131" s="18" t="str">
        <f ca="1"/>
        <v>Item_130</v>
      </c>
      <c r="AV131" s="7" t="str">
        <f ca="1"/>
        <v>Item_130</v>
      </c>
      <c r="AW131" s="8">
        <f ca="1"/>
        <v>72.16</v>
      </c>
      <c r="AY131" s="7" t="str">
        <f ca="1"/>
        <v>Item_130</v>
      </c>
      <c r="AZ131">
        <f ca="1"/>
        <v>-2.75</v>
      </c>
      <c r="BA131">
        <f ca="1"/>
        <v>-1.47</v>
      </c>
      <c r="BB131">
        <f ca="1"/>
        <v>-1.2</v>
      </c>
      <c r="BC131">
        <f ca="1"/>
        <v>2.15</v>
      </c>
      <c r="BD131" s="8" t="str">
        <f ca="1"/>
        <v>B</v>
      </c>
    </row>
    <row r="132" spans="4:56" x14ac:dyDescent="0.3">
      <c r="D132" s="32" t="s">
        <v>223</v>
      </c>
      <c r="E132" s="33">
        <v>-0.49</v>
      </c>
      <c r="F132" s="33">
        <v>-1.24</v>
      </c>
      <c r="G132" s="33">
        <v>-0.72</v>
      </c>
      <c r="H132" s="33">
        <v>3.64</v>
      </c>
      <c r="I132" s="34" t="s">
        <v>33</v>
      </c>
      <c r="N132" s="18" t="str">
        <f ca="1"/>
        <v>Item_110</v>
      </c>
      <c r="O132" s="18" t="str">
        <f ca="1"/>
        <v>Item_110</v>
      </c>
      <c r="X132" s="18" t="str">
        <f ca="1"/>
        <v>Item_195</v>
      </c>
      <c r="AA132" s="18" t="str">
        <f ca="1"/>
        <v>Item_195</v>
      </c>
      <c r="AF132" s="18" t="str">
        <f ca="1"/>
        <v>Item_313</v>
      </c>
      <c r="AO132" s="18" t="str">
        <f ca="1"/>
        <v>Item_195</v>
      </c>
      <c r="AR132" s="18" t="str">
        <f ca="1"/>
        <v>Item_195</v>
      </c>
      <c r="AV132" s="7" t="str">
        <f ca="1"/>
        <v>Item_195</v>
      </c>
      <c r="AW132" s="8">
        <f ca="1"/>
        <v>73.25</v>
      </c>
      <c r="AY132" s="7" t="str">
        <f ca="1"/>
        <v>Item_195</v>
      </c>
      <c r="AZ132">
        <f ca="1"/>
        <v>3.48</v>
      </c>
      <c r="BA132">
        <f ca="1"/>
        <v>-3.1</v>
      </c>
      <c r="BB132">
        <f ca="1"/>
        <v>3.24</v>
      </c>
      <c r="BC132">
        <f ca="1"/>
        <v>2.72</v>
      </c>
      <c r="BD132" s="8" t="str">
        <f ca="1"/>
        <v>B</v>
      </c>
    </row>
    <row r="133" spans="4:56" x14ac:dyDescent="0.3">
      <c r="D133" s="32" t="s">
        <v>224</v>
      </c>
      <c r="E133" s="33">
        <v>0.62</v>
      </c>
      <c r="F133" s="33">
        <v>-1.18</v>
      </c>
      <c r="G133" s="33">
        <v>-1.56</v>
      </c>
      <c r="H133" s="33">
        <v>3.52</v>
      </c>
      <c r="I133" s="34" t="s">
        <v>32</v>
      </c>
      <c r="N133" s="18" t="str">
        <f ca="1"/>
        <v>Item_40</v>
      </c>
      <c r="O133" s="18" t="str">
        <f ca="1"/>
        <v>Item_40</v>
      </c>
      <c r="X133" s="18" t="str">
        <f ca="1"/>
        <v>Item_14</v>
      </c>
      <c r="AA133" s="18" t="str">
        <f ca="1"/>
        <v>Item_14</v>
      </c>
      <c r="AF133" s="18" t="str">
        <f ca="1"/>
        <v>Item_222</v>
      </c>
      <c r="AO133" s="18" t="str">
        <f ca="1"/>
        <v>Item_14</v>
      </c>
      <c r="AR133" s="18" t="str">
        <f ca="1"/>
        <v>Item_14</v>
      </c>
      <c r="AV133" s="7" t="str">
        <f ca="1"/>
        <v>Item_14</v>
      </c>
      <c r="AW133" s="8">
        <f ca="1"/>
        <v>73.41</v>
      </c>
      <c r="AY133" s="7" t="str">
        <f ca="1"/>
        <v>Item_14</v>
      </c>
      <c r="AZ133">
        <f ca="1"/>
        <v>-1.33</v>
      </c>
      <c r="BA133">
        <f ca="1"/>
        <v>2.69</v>
      </c>
      <c r="BB133">
        <f ca="1"/>
        <v>3.87</v>
      </c>
      <c r="BC133">
        <f ca="1"/>
        <v>1.24</v>
      </c>
      <c r="BD133" s="8" t="str">
        <f ca="1"/>
        <v>C</v>
      </c>
    </row>
    <row r="134" spans="4:56" x14ac:dyDescent="0.3">
      <c r="D134" s="32" t="s">
        <v>225</v>
      </c>
      <c r="E134" s="33">
        <v>3.5</v>
      </c>
      <c r="F134" s="33">
        <v>-2.2400000000000002</v>
      </c>
      <c r="G134" s="33">
        <v>0.94</v>
      </c>
      <c r="H134" s="33">
        <v>3.04</v>
      </c>
      <c r="I134" s="34" t="s">
        <v>33</v>
      </c>
      <c r="N134" s="18" t="str">
        <f ca="1"/>
        <v>Item_188</v>
      </c>
      <c r="O134" s="18" t="str">
        <f ca="1"/>
        <v>Item_188</v>
      </c>
      <c r="X134" s="18" t="str">
        <f ca="1"/>
        <v>Item_153</v>
      </c>
      <c r="AA134" s="18" t="str">
        <f ca="1"/>
        <v>Item_153</v>
      </c>
      <c r="AF134" s="18" t="str">
        <f ca="1"/>
        <v>Item_145</v>
      </c>
      <c r="AO134" s="18" t="str">
        <f ca="1"/>
        <v>Item_153</v>
      </c>
      <c r="AR134" s="18" t="str">
        <f ca="1"/>
        <v>Item_153</v>
      </c>
      <c r="AV134" s="7" t="str">
        <f ca="1"/>
        <v>Item_153</v>
      </c>
      <c r="AW134" s="8">
        <f ca="1"/>
        <v>73.56</v>
      </c>
      <c r="AY134" s="7" t="str">
        <f ca="1"/>
        <v>Item_153</v>
      </c>
      <c r="AZ134">
        <f ca="1"/>
        <v>1.66</v>
      </c>
      <c r="BA134">
        <f ca="1"/>
        <v>-2.17</v>
      </c>
      <c r="BB134">
        <f ca="1"/>
        <v>2.78</v>
      </c>
      <c r="BC134">
        <f ca="1"/>
        <v>3.17</v>
      </c>
      <c r="BD134" s="8" t="str">
        <f ca="1"/>
        <v>A</v>
      </c>
    </row>
    <row r="135" spans="4:56" x14ac:dyDescent="0.3">
      <c r="D135" s="32" t="s">
        <v>226</v>
      </c>
      <c r="E135" s="33">
        <v>-3.22</v>
      </c>
      <c r="F135" s="33">
        <v>-0.75</v>
      </c>
      <c r="G135" s="33">
        <v>-0.63</v>
      </c>
      <c r="H135" s="33">
        <v>4</v>
      </c>
      <c r="I135" s="34" t="s">
        <v>34</v>
      </c>
      <c r="N135" s="18" t="str">
        <f ca="1"/>
        <v>Item_131</v>
      </c>
      <c r="O135" s="18" t="str">
        <f ca="1"/>
        <v>Item_131</v>
      </c>
      <c r="X135" s="18" t="str">
        <f ca="1"/>
        <v>Item_198</v>
      </c>
      <c r="AA135" s="18" t="str">
        <f ca="1"/>
        <v>Item_198</v>
      </c>
      <c r="AF135" s="18" t="str">
        <f ca="1"/>
        <v>Item_365</v>
      </c>
      <c r="AO135" s="18" t="str">
        <f ca="1"/>
        <v>Item_198</v>
      </c>
      <c r="AR135" s="18" t="str">
        <f ca="1"/>
        <v>Item_198</v>
      </c>
      <c r="AV135" s="7" t="str">
        <f ca="1"/>
        <v>Item_198</v>
      </c>
      <c r="AW135" s="8">
        <f ca="1"/>
        <v>73.75</v>
      </c>
      <c r="AY135" s="7" t="str">
        <f ca="1"/>
        <v>Item_198</v>
      </c>
      <c r="AZ135">
        <f ca="1"/>
        <v>1.89</v>
      </c>
      <c r="BA135">
        <f ca="1"/>
        <v>-2.0499999999999998</v>
      </c>
      <c r="BB135">
        <f ca="1"/>
        <v>2.1</v>
      </c>
      <c r="BC135">
        <f ca="1"/>
        <v>3</v>
      </c>
      <c r="BD135" s="8" t="str">
        <f ca="1"/>
        <v>C</v>
      </c>
    </row>
    <row r="136" spans="4:56" x14ac:dyDescent="0.3">
      <c r="D136" s="32" t="s">
        <v>227</v>
      </c>
      <c r="E136" s="33">
        <v>6.47</v>
      </c>
      <c r="F136" s="33">
        <v>-0.8</v>
      </c>
      <c r="G136" s="33">
        <v>-0.5</v>
      </c>
      <c r="H136" s="33">
        <v>2.77</v>
      </c>
      <c r="I136" s="34" t="s">
        <v>32</v>
      </c>
      <c r="N136" s="18" t="str">
        <f ca="1"/>
        <v>Item_79</v>
      </c>
      <c r="O136" s="18" t="str">
        <f ca="1"/>
        <v>Item_79</v>
      </c>
      <c r="X136" s="18" t="str">
        <f ca="1"/>
        <v>Item_65</v>
      </c>
      <c r="AA136" s="18" t="str">
        <f ca="1"/>
        <v>Item_65</v>
      </c>
      <c r="AF136" s="18" t="str">
        <f ca="1"/>
        <v>Item_94</v>
      </c>
      <c r="AO136" s="18" t="str">
        <f ca="1"/>
        <v>Item_65</v>
      </c>
      <c r="AR136" s="18" t="str">
        <f ca="1"/>
        <v>Item_65</v>
      </c>
      <c r="AV136" s="7" t="str">
        <f ca="1"/>
        <v>Item_65</v>
      </c>
      <c r="AW136" s="8">
        <f ca="1"/>
        <v>73.89</v>
      </c>
      <c r="AY136" s="7" t="str">
        <f ca="1"/>
        <v>Item_65</v>
      </c>
      <c r="AZ136">
        <f ca="1"/>
        <v>1.46</v>
      </c>
      <c r="BA136">
        <f ca="1"/>
        <v>-0.37</v>
      </c>
      <c r="BB136">
        <f ca="1"/>
        <v>5.48</v>
      </c>
      <c r="BC136">
        <f ca="1"/>
        <v>0.35</v>
      </c>
      <c r="BD136" s="8" t="str">
        <f ca="1"/>
        <v>C</v>
      </c>
    </row>
    <row r="137" spans="4:56" x14ac:dyDescent="0.3">
      <c r="D137" s="32" t="s">
        <v>228</v>
      </c>
      <c r="E137" s="33">
        <v>7.42</v>
      </c>
      <c r="F137" s="33">
        <v>-1.36</v>
      </c>
      <c r="G137" s="33">
        <v>-1.38</v>
      </c>
      <c r="H137" s="33">
        <v>3.55</v>
      </c>
      <c r="I137" s="34" t="s">
        <v>32</v>
      </c>
      <c r="N137" s="18" t="str">
        <f ca="1"/>
        <v>Item_124</v>
      </c>
      <c r="O137" s="18" t="str">
        <f ca="1"/>
        <v>Item_124</v>
      </c>
      <c r="X137" s="18" t="str">
        <f ca="1"/>
        <v>Item_134</v>
      </c>
      <c r="AA137" s="18" t="str">
        <f ca="1"/>
        <v>Item_134</v>
      </c>
      <c r="AF137" s="18" t="str">
        <f ca="1"/>
        <v>Item_340</v>
      </c>
      <c r="AO137" s="18" t="str">
        <f ca="1"/>
        <v>Item_134</v>
      </c>
      <c r="AR137" s="18" t="str">
        <f ca="1"/>
        <v>Item_134</v>
      </c>
      <c r="AV137" s="7" t="str">
        <f ca="1"/>
        <v>Item_134</v>
      </c>
      <c r="AW137" s="8">
        <f ca="1"/>
        <v>73.95</v>
      </c>
      <c r="AY137" s="7" t="str">
        <f ca="1"/>
        <v>Item_134</v>
      </c>
      <c r="AZ137">
        <f ca="1"/>
        <v>-0.97</v>
      </c>
      <c r="BA137">
        <f ca="1"/>
        <v>-2.44</v>
      </c>
      <c r="BB137">
        <f ca="1"/>
        <v>0.76</v>
      </c>
      <c r="BC137">
        <f ca="1"/>
        <v>4.25</v>
      </c>
      <c r="BD137" s="8" t="str">
        <f ca="1"/>
        <v>B</v>
      </c>
    </row>
    <row r="138" spans="4:56" x14ac:dyDescent="0.3">
      <c r="D138" s="32" t="s">
        <v>229</v>
      </c>
      <c r="E138" s="33">
        <v>3.89</v>
      </c>
      <c r="F138" s="33">
        <v>-4.12</v>
      </c>
      <c r="G138" s="33">
        <v>0.91</v>
      </c>
      <c r="H138" s="33">
        <v>3.46</v>
      </c>
      <c r="I138" s="34" t="s">
        <v>32</v>
      </c>
      <c r="N138" s="18" t="str">
        <f ca="1"/>
        <v>Item_195</v>
      </c>
      <c r="O138" s="18" t="str">
        <f ca="1"/>
        <v>Item_195</v>
      </c>
      <c r="X138" s="18" t="str">
        <f ca="1"/>
        <v>Item_191</v>
      </c>
      <c r="AA138" s="18" t="str">
        <f ca="1"/>
        <v>Item_191</v>
      </c>
      <c r="AF138" s="18" t="str">
        <f ca="1"/>
        <v>Item_357</v>
      </c>
      <c r="AO138" s="18" t="str">
        <f ca="1"/>
        <v>Item_191</v>
      </c>
      <c r="AR138" s="18" t="str">
        <f ca="1"/>
        <v>Item_191</v>
      </c>
      <c r="AV138" s="7" t="str">
        <f ca="1"/>
        <v>Item_191</v>
      </c>
      <c r="AW138" s="8">
        <f ca="1"/>
        <v>73.97</v>
      </c>
      <c r="AY138" s="7" t="str">
        <f ca="1"/>
        <v>Item_191</v>
      </c>
      <c r="AZ138">
        <f ca="1"/>
        <v>3.23</v>
      </c>
      <c r="BA138">
        <f ca="1"/>
        <v>-1.72</v>
      </c>
      <c r="BB138">
        <f ca="1"/>
        <v>4.21</v>
      </c>
      <c r="BC138">
        <f ca="1"/>
        <v>3.71</v>
      </c>
      <c r="BD138" s="8" t="str">
        <f ca="1"/>
        <v>C</v>
      </c>
    </row>
    <row r="139" spans="4:56" x14ac:dyDescent="0.3">
      <c r="D139" s="32" t="s">
        <v>230</v>
      </c>
      <c r="E139" s="33">
        <v>5.4</v>
      </c>
      <c r="F139" s="33">
        <v>-1.35</v>
      </c>
      <c r="G139" s="33">
        <v>1.9</v>
      </c>
      <c r="H139" s="33">
        <v>3.66</v>
      </c>
      <c r="I139" s="34" t="s">
        <v>34</v>
      </c>
      <c r="N139" s="18" t="str">
        <f ca="1"/>
        <v>Item_259</v>
      </c>
      <c r="O139" s="18" t="str">
        <f ca="1"/>
        <v>Item_259</v>
      </c>
      <c r="X139" s="18" t="str">
        <f ca="1"/>
        <v>Item_297</v>
      </c>
      <c r="AA139" s="18" t="str">
        <f ca="1"/>
        <v>Item_297</v>
      </c>
      <c r="AF139" s="18" t="str">
        <f ca="1"/>
        <v>Item_377</v>
      </c>
      <c r="AO139" s="18" t="str">
        <f ca="1"/>
        <v>Item_297</v>
      </c>
      <c r="AR139" s="18" t="str">
        <f ca="1"/>
        <v>Item_297</v>
      </c>
      <c r="AV139" s="7" t="str">
        <f ca="1"/>
        <v>Item_297</v>
      </c>
      <c r="AW139" s="8">
        <f ca="1"/>
        <v>74.150000000000006</v>
      </c>
      <c r="AY139" s="7" t="str">
        <f ca="1"/>
        <v>Item_297</v>
      </c>
      <c r="AZ139">
        <f ca="1"/>
        <v>0.91</v>
      </c>
      <c r="BA139">
        <f ca="1"/>
        <v>-3.94</v>
      </c>
      <c r="BB139">
        <f ca="1"/>
        <v>-0.25</v>
      </c>
      <c r="BC139">
        <f ca="1"/>
        <v>2.67</v>
      </c>
      <c r="BD139" s="8" t="str">
        <f ca="1"/>
        <v>A</v>
      </c>
    </row>
    <row r="140" spans="4:56" x14ac:dyDescent="0.3">
      <c r="D140" s="32" t="s">
        <v>231</v>
      </c>
      <c r="E140" s="33">
        <v>-1.9</v>
      </c>
      <c r="F140" s="33">
        <v>-1.75</v>
      </c>
      <c r="G140" s="33">
        <v>3.39</v>
      </c>
      <c r="H140" s="33">
        <v>2.09</v>
      </c>
      <c r="I140" s="34" t="s">
        <v>33</v>
      </c>
      <c r="N140" s="18" t="str">
        <f ca="1"/>
        <v>Item_164</v>
      </c>
      <c r="O140" s="18" t="str">
        <f ca="1"/>
        <v>Item_164</v>
      </c>
      <c r="X140" s="18" t="str">
        <f ca="1"/>
        <v>Item_249</v>
      </c>
      <c r="AA140" s="18" t="str">
        <f ca="1"/>
        <v>Item_249</v>
      </c>
      <c r="AF140" s="18" t="str">
        <f ca="1"/>
        <v>Item_381</v>
      </c>
      <c r="AO140" s="18" t="str">
        <f ca="1"/>
        <v>Item_249</v>
      </c>
      <c r="AR140" s="18" t="str">
        <f ca="1"/>
        <v>Item_249</v>
      </c>
      <c r="AV140" s="7" t="str">
        <f ca="1"/>
        <v>Item_249</v>
      </c>
      <c r="AW140" s="8">
        <f ca="1"/>
        <v>75.13</v>
      </c>
      <c r="AY140" s="7" t="str">
        <f ca="1"/>
        <v>Item_249</v>
      </c>
      <c r="AZ140">
        <f ca="1"/>
        <v>-2.72</v>
      </c>
      <c r="BA140">
        <f ca="1"/>
        <v>-0.85</v>
      </c>
      <c r="BB140">
        <f ca="1"/>
        <v>-0.33</v>
      </c>
      <c r="BC140">
        <f ca="1"/>
        <v>3.04</v>
      </c>
      <c r="BD140" s="8" t="str">
        <f ca="1"/>
        <v>A</v>
      </c>
    </row>
    <row r="141" spans="4:56" x14ac:dyDescent="0.3">
      <c r="D141" s="32" t="s">
        <v>232</v>
      </c>
      <c r="E141" s="33">
        <v>2.0699999999999998</v>
      </c>
      <c r="F141" s="33">
        <v>-2.7</v>
      </c>
      <c r="G141" s="33">
        <v>-2.0699999999999998</v>
      </c>
      <c r="H141" s="33">
        <v>1.51</v>
      </c>
      <c r="I141" s="34" t="s">
        <v>34</v>
      </c>
      <c r="N141" s="18" t="str">
        <f ca="1"/>
        <v>Item_172</v>
      </c>
      <c r="O141" s="18" t="str">
        <f ca="1"/>
        <v>Item_172</v>
      </c>
      <c r="X141" s="18" t="str">
        <f ca="1"/>
        <v>Item_164</v>
      </c>
      <c r="AA141" s="18" t="str">
        <f ca="1"/>
        <v>Item_164</v>
      </c>
      <c r="AF141" s="18" t="str">
        <f ca="1"/>
        <v>Item_187</v>
      </c>
      <c r="AO141" s="18" t="str">
        <f ca="1"/>
        <v>Item_164</v>
      </c>
      <c r="AR141" s="18" t="str">
        <f ca="1"/>
        <v>Item_164</v>
      </c>
      <c r="AV141" s="7" t="str">
        <f ca="1"/>
        <v>Item_164</v>
      </c>
      <c r="AW141" s="8">
        <f ca="1"/>
        <v>75.39</v>
      </c>
      <c r="AY141" s="7" t="str">
        <f ca="1"/>
        <v>Item_164</v>
      </c>
      <c r="AZ141">
        <f ca="1"/>
        <v>4.04</v>
      </c>
      <c r="BA141">
        <f ca="1"/>
        <v>-3.38</v>
      </c>
      <c r="BB141">
        <f ca="1"/>
        <v>2.94</v>
      </c>
      <c r="BC141">
        <f ca="1"/>
        <v>2.46</v>
      </c>
      <c r="BD141" s="8" t="str">
        <f ca="1"/>
        <v>A</v>
      </c>
    </row>
    <row r="142" spans="4:56" x14ac:dyDescent="0.3">
      <c r="D142" s="32" t="s">
        <v>233</v>
      </c>
      <c r="E142" s="33">
        <v>-0.7</v>
      </c>
      <c r="F142" s="33">
        <v>-1.88</v>
      </c>
      <c r="G142" s="33">
        <v>-1.2</v>
      </c>
      <c r="H142" s="33">
        <v>2.82</v>
      </c>
      <c r="I142" s="34" t="s">
        <v>32</v>
      </c>
      <c r="N142" s="18" t="str">
        <f ca="1"/>
        <v>Item_226</v>
      </c>
      <c r="O142" s="18" t="str">
        <f ca="1"/>
        <v>Item_226</v>
      </c>
      <c r="X142" s="18" t="str">
        <f ca="1"/>
        <v>Item_140</v>
      </c>
      <c r="AA142" s="18" t="str">
        <f ca="1"/>
        <v>Item_140</v>
      </c>
      <c r="AF142" s="18" t="str">
        <f ca="1"/>
        <v>Item_308</v>
      </c>
      <c r="AO142" s="18" t="str">
        <f ca="1"/>
        <v>Item_140</v>
      </c>
      <c r="AR142" s="18" t="str">
        <f ca="1"/>
        <v>Item_140</v>
      </c>
      <c r="AV142" s="7" t="str">
        <f ca="1"/>
        <v>Item_140</v>
      </c>
      <c r="AW142" s="8">
        <f ca="1"/>
        <v>76.02</v>
      </c>
      <c r="AY142" s="7" t="str">
        <f ca="1"/>
        <v>Item_140</v>
      </c>
      <c r="AZ142">
        <f ca="1"/>
        <v>3.84</v>
      </c>
      <c r="BA142">
        <f ca="1"/>
        <v>-1.62</v>
      </c>
      <c r="BB142">
        <f ca="1"/>
        <v>4.1500000000000004</v>
      </c>
      <c r="BC142">
        <f ca="1"/>
        <v>3.16</v>
      </c>
      <c r="BD142" s="8" t="str">
        <f ca="1"/>
        <v>C</v>
      </c>
    </row>
    <row r="143" spans="4:56" x14ac:dyDescent="0.3">
      <c r="D143" s="32" t="s">
        <v>234</v>
      </c>
      <c r="E143" s="33">
        <v>6.19</v>
      </c>
      <c r="F143" s="33">
        <v>-1.79</v>
      </c>
      <c r="G143" s="33">
        <v>-1.29</v>
      </c>
      <c r="H143" s="33">
        <v>2.63</v>
      </c>
      <c r="I143" s="34" t="s">
        <v>32</v>
      </c>
      <c r="N143" s="18" t="str">
        <f ca="1"/>
        <v>Item_8</v>
      </c>
      <c r="O143" s="18" t="str">
        <f ca="1"/>
        <v>Item_8</v>
      </c>
      <c r="X143" s="18" t="str">
        <f ca="1"/>
        <v>Item_168</v>
      </c>
      <c r="AA143" s="18" t="str">
        <f ca="1"/>
        <v>Item_168</v>
      </c>
      <c r="AF143" s="18" t="str">
        <f ca="1"/>
        <v>Item_369</v>
      </c>
      <c r="AO143" s="18" t="str">
        <f ca="1"/>
        <v>Item_168</v>
      </c>
      <c r="AR143" s="18" t="str">
        <f ca="1"/>
        <v>Item_168</v>
      </c>
      <c r="AV143" s="7" t="str">
        <f ca="1"/>
        <v>Item_168</v>
      </c>
      <c r="AW143" s="8">
        <f ca="1"/>
        <v>77.069999999999993</v>
      </c>
      <c r="AY143" s="7" t="str">
        <f ca="1"/>
        <v>Item_168</v>
      </c>
      <c r="AZ143">
        <f ca="1"/>
        <v>2.27</v>
      </c>
      <c r="BA143">
        <f ca="1"/>
        <v>-2.54</v>
      </c>
      <c r="BB143">
        <f ca="1"/>
        <v>1.1299999999999999</v>
      </c>
      <c r="BC143">
        <f ca="1"/>
        <v>2.62</v>
      </c>
      <c r="BD143" s="8" t="str">
        <f ca="1"/>
        <v>C</v>
      </c>
    </row>
    <row r="144" spans="4:56" x14ac:dyDescent="0.3">
      <c r="D144" s="32" t="s">
        <v>235</v>
      </c>
      <c r="E144" s="33">
        <v>-2.75</v>
      </c>
      <c r="F144" s="33">
        <v>-1.47</v>
      </c>
      <c r="G144" s="33">
        <v>-1.2</v>
      </c>
      <c r="H144" s="33">
        <v>2.15</v>
      </c>
      <c r="I144" s="34" t="s">
        <v>34</v>
      </c>
      <c r="N144" s="18" t="str">
        <f ca="1"/>
        <v>Item_162</v>
      </c>
      <c r="O144" s="18" t="str">
        <f ca="1"/>
        <v>Item_162</v>
      </c>
      <c r="X144" s="18" t="str">
        <f ca="1"/>
        <v>Item_298</v>
      </c>
      <c r="AA144" s="18" t="str">
        <f ca="1"/>
        <v>Item_298</v>
      </c>
      <c r="AF144" s="18" t="str">
        <f ca="1"/>
        <v>Item_290</v>
      </c>
      <c r="AO144" s="18" t="str">
        <f ca="1"/>
        <v>Item_298</v>
      </c>
      <c r="AR144" s="18" t="str">
        <f ca="1"/>
        <v>Item_298</v>
      </c>
      <c r="AV144" s="7" t="str">
        <f ca="1"/>
        <v>Item_298</v>
      </c>
      <c r="AW144" s="8">
        <f ca="1"/>
        <v>77.180000000000007</v>
      </c>
      <c r="AY144" s="7" t="str">
        <f ca="1"/>
        <v>Item_298</v>
      </c>
      <c r="AZ144">
        <f ca="1"/>
        <v>2.76</v>
      </c>
      <c r="BA144">
        <f ca="1"/>
        <v>-1.39</v>
      </c>
      <c r="BB144">
        <f ca="1"/>
        <v>3.83</v>
      </c>
      <c r="BC144">
        <f ca="1"/>
        <v>2.87</v>
      </c>
      <c r="BD144" s="8" t="str">
        <f ca="1"/>
        <v>B</v>
      </c>
    </row>
    <row r="145" spans="4:56" x14ac:dyDescent="0.3">
      <c r="D145" s="32" t="s">
        <v>236</v>
      </c>
      <c r="E145" s="33">
        <v>0.78</v>
      </c>
      <c r="F145" s="33">
        <v>-4.5199999999999996</v>
      </c>
      <c r="G145" s="33">
        <v>0.3</v>
      </c>
      <c r="H145" s="33">
        <v>2.14</v>
      </c>
      <c r="I145" s="34" t="s">
        <v>33</v>
      </c>
      <c r="N145" s="18" t="str">
        <f ca="1"/>
        <v>Item_255</v>
      </c>
      <c r="O145" s="18" t="str">
        <f ca="1"/>
        <v>Item_255</v>
      </c>
      <c r="X145" s="18" t="str">
        <f ca="1"/>
        <v>Item_259</v>
      </c>
      <c r="AA145" s="18" t="str">
        <f ca="1"/>
        <v>Item_259</v>
      </c>
      <c r="AF145" s="18" t="str">
        <f ca="1"/>
        <v>Item_237</v>
      </c>
      <c r="AO145" s="18" t="str">
        <f ca="1"/>
        <v>Item_259</v>
      </c>
      <c r="AR145" s="18" t="str">
        <f ca="1"/>
        <v>Item_259</v>
      </c>
      <c r="AV145" s="7" t="str">
        <f ca="1"/>
        <v>Item_259</v>
      </c>
      <c r="AW145" s="8">
        <f ca="1"/>
        <v>78.05</v>
      </c>
      <c r="AY145" s="7" t="str">
        <f ca="1"/>
        <v>Item_259</v>
      </c>
      <c r="AZ145">
        <f ca="1"/>
        <v>3.43</v>
      </c>
      <c r="BA145">
        <f ca="1"/>
        <v>-1</v>
      </c>
      <c r="BB145">
        <f ca="1"/>
        <v>4.2</v>
      </c>
      <c r="BC145">
        <f ca="1"/>
        <v>2.16</v>
      </c>
      <c r="BD145" s="8" t="str">
        <f ca="1"/>
        <v>B</v>
      </c>
    </row>
    <row r="146" spans="4:56" x14ac:dyDescent="0.3">
      <c r="D146" s="32" t="s">
        <v>237</v>
      </c>
      <c r="E146" s="33">
        <v>3.71</v>
      </c>
      <c r="F146" s="33">
        <v>-1.43</v>
      </c>
      <c r="G146" s="33">
        <v>3.49</v>
      </c>
      <c r="H146" s="33">
        <v>0.61</v>
      </c>
      <c r="I146" s="34" t="s">
        <v>33</v>
      </c>
      <c r="N146" s="18" t="str">
        <f ca="1"/>
        <v>Item_268</v>
      </c>
      <c r="O146" s="18" t="str">
        <f ca="1"/>
        <v>Item_268</v>
      </c>
      <c r="X146" s="18" t="str">
        <f ca="1"/>
        <v>Item_236</v>
      </c>
      <c r="AA146" s="18" t="str">
        <f ca="1"/>
        <v>Item_236</v>
      </c>
      <c r="AF146" s="18" t="str">
        <f ca="1"/>
        <v>Item_323</v>
      </c>
      <c r="AO146" s="18" t="str">
        <f ca="1"/>
        <v>Item_236</v>
      </c>
      <c r="AR146" s="18" t="str">
        <f ca="1"/>
        <v>Item_236</v>
      </c>
      <c r="AV146" s="7" t="str">
        <f ca="1"/>
        <v>Item_236</v>
      </c>
      <c r="AW146" s="8">
        <f ca="1"/>
        <v>78.290000000000006</v>
      </c>
      <c r="AY146" s="7" t="str">
        <f ca="1"/>
        <v>Item_236</v>
      </c>
      <c r="AZ146">
        <f ca="1"/>
        <v>3.49</v>
      </c>
      <c r="BA146">
        <f ca="1"/>
        <v>-0.52</v>
      </c>
      <c r="BB146">
        <f ca="1"/>
        <v>4.53</v>
      </c>
      <c r="BC146">
        <f ca="1"/>
        <v>3.06</v>
      </c>
      <c r="BD146" s="8" t="str">
        <f ca="1"/>
        <v>C</v>
      </c>
    </row>
    <row r="147" spans="4:56" x14ac:dyDescent="0.3">
      <c r="D147" s="32" t="s">
        <v>238</v>
      </c>
      <c r="E147" s="33">
        <v>-6.25</v>
      </c>
      <c r="F147" s="33">
        <v>-2.68</v>
      </c>
      <c r="G147" s="33">
        <v>1.1200000000000001</v>
      </c>
      <c r="H147" s="33">
        <v>0.2</v>
      </c>
      <c r="I147" s="34" t="s">
        <v>32</v>
      </c>
      <c r="N147" s="18" t="str">
        <f ca="1"/>
        <v>Item_203</v>
      </c>
      <c r="O147" s="18" t="str">
        <f ca="1"/>
        <v>Item_203</v>
      </c>
      <c r="X147" s="18" t="str">
        <f ca="1"/>
        <v>Item_174</v>
      </c>
      <c r="AA147" s="18" t="str">
        <f ca="1"/>
        <v>Item_174</v>
      </c>
      <c r="AF147" s="18" t="str">
        <f ca="1"/>
        <v>Item_122</v>
      </c>
      <c r="AO147" s="18" t="str">
        <f ca="1"/>
        <v>Item_174</v>
      </c>
      <c r="AR147" s="18" t="str">
        <f ca="1"/>
        <v>Item_174</v>
      </c>
      <c r="AV147" s="7" t="str">
        <f ca="1"/>
        <v>Item_174</v>
      </c>
      <c r="AW147" s="8">
        <f ca="1"/>
        <v>78.53</v>
      </c>
      <c r="AY147" s="7" t="str">
        <f ca="1"/>
        <v>Item_174</v>
      </c>
      <c r="AZ147">
        <f ca="1"/>
        <v>2.33</v>
      </c>
      <c r="BA147">
        <f ca="1"/>
        <v>-2.36</v>
      </c>
      <c r="BB147">
        <f ca="1"/>
        <v>3.05</v>
      </c>
      <c r="BC147">
        <f ca="1"/>
        <v>4.01</v>
      </c>
      <c r="BD147" s="8" t="str">
        <f ca="1"/>
        <v>B</v>
      </c>
    </row>
    <row r="148" spans="4:56" x14ac:dyDescent="0.3">
      <c r="D148" s="32" t="s">
        <v>239</v>
      </c>
      <c r="E148" s="33">
        <v>-0.97</v>
      </c>
      <c r="F148" s="33">
        <v>-2.44</v>
      </c>
      <c r="G148" s="33">
        <v>0.76</v>
      </c>
      <c r="H148" s="33">
        <v>4.25</v>
      </c>
      <c r="I148" s="34" t="s">
        <v>34</v>
      </c>
      <c r="N148" s="18" t="str">
        <f ca="1"/>
        <v>Item_292</v>
      </c>
      <c r="O148" s="18" t="str">
        <f ca="1"/>
        <v>Item_292</v>
      </c>
      <c r="X148" s="18" t="str">
        <f ca="1"/>
        <v>Item_296</v>
      </c>
      <c r="AA148" s="18" t="str">
        <f ca="1"/>
        <v>Item_296</v>
      </c>
      <c r="AF148" s="18" t="str">
        <f ca="1"/>
        <v>Item_254</v>
      </c>
      <c r="AO148" s="18" t="str">
        <f ca="1"/>
        <v>Item_296</v>
      </c>
      <c r="AR148" s="18" t="str">
        <f ca="1"/>
        <v>Item_296</v>
      </c>
      <c r="AV148" s="7" t="str">
        <f ca="1"/>
        <v>Item_296</v>
      </c>
      <c r="AW148" s="8">
        <f ca="1"/>
        <v>78.56</v>
      </c>
      <c r="AY148" s="7" t="str">
        <f ca="1"/>
        <v>Item_296</v>
      </c>
      <c r="AZ148">
        <f ca="1"/>
        <v>0</v>
      </c>
      <c r="BA148">
        <f ca="1"/>
        <v>-0.98</v>
      </c>
      <c r="BB148">
        <f ca="1"/>
        <v>1.97</v>
      </c>
      <c r="BC148">
        <f ca="1"/>
        <v>3.59</v>
      </c>
      <c r="BD148" s="8" t="str">
        <f ca="1"/>
        <v>A</v>
      </c>
    </row>
    <row r="149" spans="4:56" x14ac:dyDescent="0.3">
      <c r="D149" s="32" t="s">
        <v>240</v>
      </c>
      <c r="E149" s="33">
        <v>10.37</v>
      </c>
      <c r="F149" s="33">
        <v>-2.64</v>
      </c>
      <c r="G149" s="33">
        <v>0.63</v>
      </c>
      <c r="H149" s="33">
        <v>2.57</v>
      </c>
      <c r="I149" s="34" t="s">
        <v>33</v>
      </c>
      <c r="N149" s="18" t="str">
        <f ca="1"/>
        <v>Item_210</v>
      </c>
      <c r="O149" s="18" t="str">
        <f ca="1"/>
        <v>Item_210</v>
      </c>
      <c r="X149" s="18" t="str">
        <f ca="1"/>
        <v>Item_172</v>
      </c>
      <c r="AA149" s="18" t="str">
        <f ca="1"/>
        <v>Item_172</v>
      </c>
      <c r="AF149" s="18" t="str">
        <f ca="1"/>
        <v>Item_302</v>
      </c>
      <c r="AO149" s="18" t="str">
        <f ca="1"/>
        <v>Item_172</v>
      </c>
      <c r="AR149" s="18" t="str">
        <f ca="1"/>
        <v>Item_172</v>
      </c>
      <c r="AV149" s="7" t="str">
        <f ca="1"/>
        <v>Item_172</v>
      </c>
      <c r="AW149" s="8">
        <f ca="1"/>
        <v>78.739999999999995</v>
      </c>
      <c r="AY149" s="7" t="str">
        <f ca="1"/>
        <v>Item_172</v>
      </c>
      <c r="AZ149">
        <f ca="1"/>
        <v>2.02</v>
      </c>
      <c r="BA149">
        <f ca="1"/>
        <v>-3.52</v>
      </c>
      <c r="BB149">
        <f ca="1"/>
        <v>0.27</v>
      </c>
      <c r="BC149">
        <f ca="1"/>
        <v>3.51</v>
      </c>
      <c r="BD149" s="8" t="str">
        <f ca="1"/>
        <v>C</v>
      </c>
    </row>
    <row r="150" spans="4:56" x14ac:dyDescent="0.3">
      <c r="D150" s="32" t="s">
        <v>241</v>
      </c>
      <c r="E150" s="33">
        <v>2.77</v>
      </c>
      <c r="F150" s="33">
        <v>-0.33</v>
      </c>
      <c r="G150" s="33">
        <v>1.56</v>
      </c>
      <c r="H150" s="33">
        <v>3.3</v>
      </c>
      <c r="I150" s="34" t="s">
        <v>32</v>
      </c>
      <c r="N150" s="18" t="str">
        <f ca="1"/>
        <v>Item_238</v>
      </c>
      <c r="O150" s="18" t="str">
        <f ca="1"/>
        <v>Item_238</v>
      </c>
      <c r="X150" s="18" t="str">
        <f ca="1"/>
        <v>Item_197</v>
      </c>
      <c r="AA150" s="18" t="str">
        <f ca="1"/>
        <v>Item_197</v>
      </c>
      <c r="AF150" s="18" t="str">
        <f ca="1"/>
        <v>Item_252</v>
      </c>
      <c r="AO150" s="18" t="str">
        <f ca="1"/>
        <v>Item_197</v>
      </c>
      <c r="AR150" s="18" t="str">
        <f ca="1"/>
        <v>Item_197</v>
      </c>
      <c r="AV150" s="7" t="str">
        <f ca="1"/>
        <v>Item_197</v>
      </c>
      <c r="AW150" s="8">
        <f ca="1"/>
        <v>79.069999999999993</v>
      </c>
      <c r="AY150" s="7" t="str">
        <f ca="1"/>
        <v>Item_197</v>
      </c>
      <c r="AZ150">
        <f ca="1"/>
        <v>5.03</v>
      </c>
      <c r="BA150">
        <f ca="1"/>
        <v>-1.54</v>
      </c>
      <c r="BB150">
        <f ca="1"/>
        <v>4.45</v>
      </c>
      <c r="BC150">
        <f ca="1"/>
        <v>2.6</v>
      </c>
      <c r="BD150" s="8" t="str">
        <f ca="1"/>
        <v>C</v>
      </c>
    </row>
    <row r="151" spans="4:56" x14ac:dyDescent="0.3">
      <c r="D151" s="32" t="s">
        <v>242</v>
      </c>
      <c r="E151" s="33">
        <v>6.11</v>
      </c>
      <c r="F151" s="33">
        <v>-2.27</v>
      </c>
      <c r="G151" s="33">
        <v>2.2000000000000002</v>
      </c>
      <c r="H151" s="33">
        <v>3.08</v>
      </c>
      <c r="I151" s="34" t="s">
        <v>33</v>
      </c>
      <c r="N151" s="18" t="str">
        <f ca="1"/>
        <v>Item_298</v>
      </c>
      <c r="O151" s="18" t="str">
        <f ca="1"/>
        <v>Item_298</v>
      </c>
      <c r="X151" s="18" t="str">
        <f ca="1"/>
        <v>Item_231</v>
      </c>
      <c r="AA151" s="18" t="str">
        <f ca="1"/>
        <v>Item_231</v>
      </c>
      <c r="AF151" s="18" t="str">
        <f ca="1"/>
        <v>Item_370</v>
      </c>
      <c r="AO151" s="18" t="str">
        <f ca="1"/>
        <v>Item_231</v>
      </c>
      <c r="AR151" s="18" t="str">
        <f ca="1"/>
        <v>Item_231</v>
      </c>
      <c r="AV151" s="7" t="str">
        <f ca="1"/>
        <v>Item_231</v>
      </c>
      <c r="AW151" s="8">
        <f ca="1"/>
        <v>79.27</v>
      </c>
      <c r="AY151" s="7" t="str">
        <f ca="1"/>
        <v>Item_231</v>
      </c>
      <c r="AZ151">
        <f ca="1"/>
        <v>1.37</v>
      </c>
      <c r="BA151">
        <f ca="1"/>
        <v>-3.49</v>
      </c>
      <c r="BB151">
        <f ca="1"/>
        <v>0.57999999999999996</v>
      </c>
      <c r="BC151">
        <f ca="1"/>
        <v>3.66</v>
      </c>
      <c r="BD151" s="8" t="str">
        <f ca="1"/>
        <v>B</v>
      </c>
    </row>
    <row r="152" spans="4:56" x14ac:dyDescent="0.3">
      <c r="D152" s="32" t="s">
        <v>243</v>
      </c>
      <c r="E152" s="33">
        <v>2.96</v>
      </c>
      <c r="F152" s="33">
        <v>-2.56</v>
      </c>
      <c r="G152" s="33">
        <v>2.0699999999999998</v>
      </c>
      <c r="H152" s="33">
        <v>4.93</v>
      </c>
      <c r="I152" s="34" t="s">
        <v>33</v>
      </c>
      <c r="N152" s="18" t="str">
        <f ca="1"/>
        <v>Item_128</v>
      </c>
      <c r="O152" s="18" t="str">
        <f ca="1"/>
        <v>Item_128</v>
      </c>
      <c r="X152" s="18" t="str">
        <f ca="1"/>
        <v>Item_128</v>
      </c>
      <c r="AA152" s="18" t="str">
        <f ca="1"/>
        <v>Item_128</v>
      </c>
      <c r="AF152" s="18" t="str">
        <f ca="1"/>
        <v>Item_129</v>
      </c>
      <c r="AO152" s="18" t="str">
        <f ca="1"/>
        <v>Item_128</v>
      </c>
      <c r="AR152" s="18" t="str">
        <f ca="1"/>
        <v>Item_128</v>
      </c>
      <c r="AV152" s="7" t="str">
        <f ca="1"/>
        <v>Item_128</v>
      </c>
      <c r="AW152" s="8">
        <f ca="1"/>
        <v>79.33</v>
      </c>
      <c r="AY152" s="7" t="str">
        <f ca="1"/>
        <v>Item_128</v>
      </c>
      <c r="AZ152">
        <f ca="1"/>
        <v>-0.7</v>
      </c>
      <c r="BA152">
        <f ca="1"/>
        <v>-1.88</v>
      </c>
      <c r="BB152">
        <f ca="1"/>
        <v>-1.2</v>
      </c>
      <c r="BC152">
        <f ca="1"/>
        <v>2.82</v>
      </c>
      <c r="BD152" s="8" t="str">
        <f ca="1"/>
        <v>C</v>
      </c>
    </row>
    <row r="153" spans="4:56" x14ac:dyDescent="0.3">
      <c r="D153" s="32" t="s">
        <v>244</v>
      </c>
      <c r="E153" s="33">
        <v>1.97</v>
      </c>
      <c r="F153" s="33">
        <v>-2.5499999999999998</v>
      </c>
      <c r="G153" s="33">
        <v>4.3499999999999996</v>
      </c>
      <c r="H153" s="33">
        <v>2.93</v>
      </c>
      <c r="I153" s="34" t="s">
        <v>33</v>
      </c>
      <c r="N153" s="18" t="str">
        <f ca="1"/>
        <v>Item_153</v>
      </c>
      <c r="O153" s="18" t="str">
        <f ca="1"/>
        <v>Item_153</v>
      </c>
      <c r="X153" s="18" t="str">
        <f ca="1"/>
        <v>Item_283</v>
      </c>
      <c r="AA153" s="18" t="str">
        <f ca="1"/>
        <v>Item_283</v>
      </c>
      <c r="AF153" s="18" t="str">
        <f ca="1"/>
        <v>Item_156</v>
      </c>
      <c r="AO153" s="18" t="str">
        <f ca="1"/>
        <v>Item_283</v>
      </c>
      <c r="AR153" s="18" t="str">
        <f ca="1"/>
        <v>Item_283</v>
      </c>
      <c r="AV153" s="7" t="str">
        <f ca="1"/>
        <v>Item_283</v>
      </c>
      <c r="AW153" s="8">
        <f ca="1"/>
        <v>79.56</v>
      </c>
      <c r="AY153" s="7" t="str">
        <f ca="1"/>
        <v>Item_283</v>
      </c>
      <c r="AZ153">
        <f ca="1"/>
        <v>0.26</v>
      </c>
      <c r="BA153">
        <f ca="1"/>
        <v>-1.34</v>
      </c>
      <c r="BB153">
        <f ca="1"/>
        <v>2.16</v>
      </c>
      <c r="BC153">
        <f ca="1"/>
        <v>4.2300000000000004</v>
      </c>
      <c r="BD153" s="8" t="str">
        <f ca="1"/>
        <v>B</v>
      </c>
    </row>
    <row r="154" spans="4:56" x14ac:dyDescent="0.3">
      <c r="D154" s="32" t="s">
        <v>245</v>
      </c>
      <c r="E154" s="33">
        <v>3.84</v>
      </c>
      <c r="F154" s="33">
        <v>-1.62</v>
      </c>
      <c r="G154" s="33">
        <v>4.1500000000000004</v>
      </c>
      <c r="H154" s="33">
        <v>3.16</v>
      </c>
      <c r="I154" s="34" t="s">
        <v>32</v>
      </c>
      <c r="N154" s="18" t="str">
        <f ca="1"/>
        <v>Item_146</v>
      </c>
      <c r="O154" s="18" t="str">
        <f ca="1"/>
        <v>Item_146</v>
      </c>
      <c r="X154" s="18" t="str">
        <f ca="1"/>
        <v>Item_219</v>
      </c>
      <c r="AA154" s="18" t="str">
        <f ca="1"/>
        <v>Item_219</v>
      </c>
      <c r="AF154" s="18" t="str">
        <f ca="1"/>
        <v>Item_267</v>
      </c>
      <c r="AO154" s="18" t="str">
        <f ca="1"/>
        <v>Item_219</v>
      </c>
      <c r="AR154" s="18" t="str">
        <f ca="1"/>
        <v>Item_219</v>
      </c>
      <c r="AV154" s="7" t="str">
        <f ca="1"/>
        <v>Item_219</v>
      </c>
      <c r="AW154" s="8">
        <f ca="1"/>
        <v>79.650000000000006</v>
      </c>
      <c r="AY154" s="7" t="str">
        <f ca="1"/>
        <v>Item_219</v>
      </c>
      <c r="AZ154">
        <f ca="1"/>
        <v>-1.43</v>
      </c>
      <c r="BA154">
        <f ca="1"/>
        <v>-2.87</v>
      </c>
      <c r="BB154">
        <f ca="1"/>
        <v>-0.61</v>
      </c>
      <c r="BC154">
        <f ca="1"/>
        <v>4.82</v>
      </c>
      <c r="BD154" s="8" t="str">
        <f ca="1"/>
        <v>B</v>
      </c>
    </row>
    <row r="155" spans="4:56" x14ac:dyDescent="0.3">
      <c r="D155" s="32" t="s">
        <v>246</v>
      </c>
      <c r="E155" s="33">
        <v>11.93</v>
      </c>
      <c r="F155" s="33">
        <v>-0.41</v>
      </c>
      <c r="G155" s="33">
        <v>0.34</v>
      </c>
      <c r="H155" s="33">
        <v>3.58</v>
      </c>
      <c r="I155" s="34" t="s">
        <v>33</v>
      </c>
      <c r="N155" s="18" t="str">
        <f ca="1"/>
        <v>Item_271</v>
      </c>
      <c r="O155" s="18" t="str">
        <f ca="1"/>
        <v>Item_271</v>
      </c>
      <c r="X155" s="18" t="str">
        <f ca="1"/>
        <v>Item_286</v>
      </c>
      <c r="AA155" s="18" t="str">
        <f ca="1"/>
        <v>Item_286</v>
      </c>
      <c r="AF155" s="18" t="str">
        <f ca="1"/>
        <v>Item_246</v>
      </c>
      <c r="AO155" s="18" t="str">
        <f ca="1"/>
        <v>Item_286</v>
      </c>
      <c r="AR155" s="18" t="str">
        <f ca="1"/>
        <v>Item_286</v>
      </c>
      <c r="AV155" s="7" t="str">
        <f ca="1"/>
        <v>Item_286</v>
      </c>
      <c r="AW155" s="8">
        <f ca="1"/>
        <v>80.290000000000006</v>
      </c>
      <c r="AY155" s="7" t="str">
        <f ca="1"/>
        <v>Item_286</v>
      </c>
      <c r="AZ155">
        <f ca="1"/>
        <v>0.05</v>
      </c>
      <c r="BA155">
        <f ca="1"/>
        <v>-1.1200000000000001</v>
      </c>
      <c r="BB155">
        <f ca="1"/>
        <v>0.76</v>
      </c>
      <c r="BC155">
        <f ca="1"/>
        <v>1.5</v>
      </c>
      <c r="BD155" s="8" t="str">
        <f ca="1"/>
        <v>A</v>
      </c>
    </row>
    <row r="156" spans="4:56" x14ac:dyDescent="0.3">
      <c r="D156" s="32" t="s">
        <v>247</v>
      </c>
      <c r="E156" s="33">
        <v>-0.48</v>
      </c>
      <c r="F156" s="33">
        <v>-1.92</v>
      </c>
      <c r="G156" s="33">
        <v>4.3899999999999997</v>
      </c>
      <c r="H156" s="33">
        <v>3</v>
      </c>
      <c r="I156" s="34" t="s">
        <v>32</v>
      </c>
      <c r="N156" s="18" t="str">
        <f ca="1"/>
        <v>Item_5</v>
      </c>
      <c r="O156" s="18" t="str">
        <f ca="1"/>
        <v>Item_5</v>
      </c>
      <c r="X156" s="18" t="str">
        <f ca="1"/>
        <v>Item_189</v>
      </c>
      <c r="AA156" s="18" t="str">
        <f ca="1"/>
        <v>Item_189</v>
      </c>
      <c r="AF156" s="18" t="str">
        <f ca="1"/>
        <v>Item_96</v>
      </c>
      <c r="AO156" s="18" t="str">
        <f ca="1"/>
        <v>Item_189</v>
      </c>
      <c r="AR156" s="18" t="str">
        <f ca="1"/>
        <v>Item_189</v>
      </c>
      <c r="AV156" s="7" t="str">
        <f ca="1"/>
        <v>Item_189</v>
      </c>
      <c r="AW156" s="8">
        <f ca="1"/>
        <v>80.8</v>
      </c>
      <c r="AY156" s="7" t="str">
        <f ca="1"/>
        <v>Item_189</v>
      </c>
      <c r="AZ156">
        <f ca="1"/>
        <v>0.34</v>
      </c>
      <c r="BA156">
        <f ca="1"/>
        <v>-3.05</v>
      </c>
      <c r="BB156">
        <f ca="1"/>
        <v>-1.06</v>
      </c>
      <c r="BC156">
        <f ca="1"/>
        <v>3.64</v>
      </c>
      <c r="BD156" s="8" t="str">
        <f ca="1"/>
        <v>C</v>
      </c>
    </row>
    <row r="157" spans="4:56" x14ac:dyDescent="0.3">
      <c r="D157" s="32" t="s">
        <v>248</v>
      </c>
      <c r="E157" s="33">
        <v>1.55</v>
      </c>
      <c r="F157" s="33">
        <v>-3.33</v>
      </c>
      <c r="G157" s="33">
        <v>2.12</v>
      </c>
      <c r="H157" s="33">
        <v>2.46</v>
      </c>
      <c r="I157" s="34" t="s">
        <v>32</v>
      </c>
      <c r="N157" s="18" t="str">
        <f ca="1"/>
        <v>Item_189</v>
      </c>
      <c r="O157" s="18" t="str">
        <f ca="1"/>
        <v>Item_189</v>
      </c>
      <c r="X157" s="18" t="str">
        <f ca="1"/>
        <v>Item_213</v>
      </c>
      <c r="AA157" s="18" t="str">
        <f ca="1"/>
        <v>Item_213</v>
      </c>
      <c r="AF157" s="18" t="str">
        <f ca="1"/>
        <v>Item_98</v>
      </c>
      <c r="AO157" s="18" t="str">
        <f ca="1"/>
        <v>Item_213</v>
      </c>
      <c r="AR157" s="18" t="str">
        <f ca="1"/>
        <v>Item_213</v>
      </c>
      <c r="AV157" s="7" t="str">
        <f ca="1"/>
        <v>Item_213</v>
      </c>
      <c r="AW157" s="8">
        <f ca="1"/>
        <v>81.209999999999994</v>
      </c>
      <c r="AY157" s="7" t="str">
        <f ca="1"/>
        <v>Item_213</v>
      </c>
      <c r="AZ157">
        <f ca="1"/>
        <v>1.77</v>
      </c>
      <c r="BA157">
        <f ca="1"/>
        <v>-2.97</v>
      </c>
      <c r="BB157">
        <f ca="1"/>
        <v>0.26</v>
      </c>
      <c r="BC157">
        <f ca="1"/>
        <v>1.56</v>
      </c>
      <c r="BD157" s="8" t="str">
        <f ca="1"/>
        <v>B</v>
      </c>
    </row>
    <row r="158" spans="4:56" x14ac:dyDescent="0.3">
      <c r="D158" s="32" t="s">
        <v>249</v>
      </c>
      <c r="E158" s="33">
        <v>2.38</v>
      </c>
      <c r="F158" s="33">
        <v>-7.0000000000000007E-2</v>
      </c>
      <c r="G158" s="33">
        <v>-4.09</v>
      </c>
      <c r="H158" s="33">
        <v>0.9</v>
      </c>
      <c r="I158" s="34" t="s">
        <v>34</v>
      </c>
      <c r="N158" s="18" t="str">
        <f ca="1"/>
        <v>Item_251</v>
      </c>
      <c r="O158" s="18" t="str">
        <f ca="1"/>
        <v>Item_251</v>
      </c>
      <c r="X158" s="18" t="str">
        <f ca="1"/>
        <v>Item_74</v>
      </c>
      <c r="AA158" s="18" t="str">
        <f ca="1"/>
        <v>Item_74</v>
      </c>
      <c r="AF158" s="18" t="str">
        <f ca="1"/>
        <v>Item_250</v>
      </c>
      <c r="AO158" s="18" t="str">
        <f ca="1"/>
        <v>Item_74</v>
      </c>
      <c r="AR158" s="18" t="str">
        <f ca="1"/>
        <v>Item_74</v>
      </c>
      <c r="AV158" s="7" t="str">
        <f ca="1"/>
        <v>Item_74</v>
      </c>
      <c r="AW158" s="8">
        <f ca="1"/>
        <v>81.349999999999994</v>
      </c>
      <c r="AY158" s="7" t="str">
        <f ca="1"/>
        <v>Item_74</v>
      </c>
      <c r="AZ158">
        <f ca="1"/>
        <v>-3.26</v>
      </c>
      <c r="BA158">
        <f ca="1"/>
        <v>3.13</v>
      </c>
      <c r="BB158">
        <f ca="1"/>
        <v>6.48</v>
      </c>
      <c r="BC158">
        <f ca="1"/>
        <v>2.9</v>
      </c>
      <c r="BD158" s="8" t="str">
        <f ca="1"/>
        <v>A</v>
      </c>
    </row>
    <row r="159" spans="4:56" x14ac:dyDescent="0.3">
      <c r="D159" s="32" t="s">
        <v>250</v>
      </c>
      <c r="E159" s="33">
        <v>7.77</v>
      </c>
      <c r="F159" s="33">
        <v>-2.0099999999999998</v>
      </c>
      <c r="G159" s="33">
        <v>-0.85</v>
      </c>
      <c r="H159" s="33">
        <v>2.96</v>
      </c>
      <c r="I159" s="34" t="s">
        <v>33</v>
      </c>
      <c r="N159" s="18" t="str">
        <f ca="1"/>
        <v>Item_157</v>
      </c>
      <c r="O159" s="18" t="str">
        <f ca="1"/>
        <v>Item_157</v>
      </c>
      <c r="X159" s="18" t="str">
        <f ca="1"/>
        <v>Item_154</v>
      </c>
      <c r="AA159" s="18" t="str">
        <f ca="1"/>
        <v>Item_154</v>
      </c>
      <c r="AF159" s="18" t="str">
        <f ca="1"/>
        <v>Item_234</v>
      </c>
      <c r="AO159" s="18" t="str">
        <f ca="1"/>
        <v>Item_154</v>
      </c>
      <c r="AR159" s="18" t="str">
        <f ca="1"/>
        <v>Item_154</v>
      </c>
      <c r="AV159" s="7" t="str">
        <f ca="1"/>
        <v>Item_154</v>
      </c>
      <c r="AW159" s="8">
        <f ca="1"/>
        <v>81.56</v>
      </c>
      <c r="AY159" s="7" t="str">
        <f ca="1"/>
        <v>Item_154</v>
      </c>
      <c r="AZ159">
        <f ca="1"/>
        <v>5.0599999999999996</v>
      </c>
      <c r="BA159">
        <f ca="1"/>
        <v>-4.05</v>
      </c>
      <c r="BB159">
        <f ca="1"/>
        <v>1.1399999999999999</v>
      </c>
      <c r="BC159">
        <f ca="1"/>
        <v>2.1800000000000002</v>
      </c>
      <c r="BD159" s="8" t="str">
        <f ca="1"/>
        <v>C</v>
      </c>
    </row>
    <row r="160" spans="4:56" x14ac:dyDescent="0.3">
      <c r="D160" s="32" t="s">
        <v>251</v>
      </c>
      <c r="E160" s="33">
        <v>4.63</v>
      </c>
      <c r="F160" s="33">
        <v>-1.87</v>
      </c>
      <c r="G160" s="33">
        <v>2.52</v>
      </c>
      <c r="H160" s="33">
        <v>3.67</v>
      </c>
      <c r="I160" s="34" t="s">
        <v>32</v>
      </c>
      <c r="N160" s="18" t="str">
        <f ca="1"/>
        <v>Item_190</v>
      </c>
      <c r="O160" s="18" t="str">
        <f ca="1"/>
        <v>Item_190</v>
      </c>
      <c r="X160" s="18" t="str">
        <f ca="1"/>
        <v>Item_124</v>
      </c>
      <c r="AA160" s="18" t="str">
        <f ca="1"/>
        <v>Item_124</v>
      </c>
      <c r="AF160" s="18" t="str">
        <f ca="1"/>
        <v>Item_224</v>
      </c>
      <c r="AO160" s="18" t="str">
        <f ca="1"/>
        <v>Item_124</v>
      </c>
      <c r="AR160" s="18" t="str">
        <f ca="1"/>
        <v>Item_124</v>
      </c>
      <c r="AV160" s="7" t="str">
        <f ca="1"/>
        <v>Item_124</v>
      </c>
      <c r="AW160" s="8">
        <f ca="1"/>
        <v>81.63</v>
      </c>
      <c r="AY160" s="7" t="str">
        <f ca="1"/>
        <v>Item_124</v>
      </c>
      <c r="AZ160">
        <f ca="1"/>
        <v>3.89</v>
      </c>
      <c r="BA160">
        <f ca="1"/>
        <v>-4.12</v>
      </c>
      <c r="BB160">
        <f ca="1"/>
        <v>0.91</v>
      </c>
      <c r="BC160">
        <f ca="1"/>
        <v>3.46</v>
      </c>
      <c r="BD160" s="8" t="str">
        <f ca="1"/>
        <v>C</v>
      </c>
    </row>
    <row r="161" spans="4:56" x14ac:dyDescent="0.3">
      <c r="D161" s="32" t="s">
        <v>252</v>
      </c>
      <c r="E161" s="33">
        <v>5.98</v>
      </c>
      <c r="F161" s="33">
        <v>-1.29</v>
      </c>
      <c r="G161" s="33">
        <v>2.5099999999999998</v>
      </c>
      <c r="H161" s="33">
        <v>2.33</v>
      </c>
      <c r="I161" s="34" t="s">
        <v>33</v>
      </c>
      <c r="N161" s="18" t="str">
        <f ca="1"/>
        <v>Item_151</v>
      </c>
      <c r="O161" s="18" t="str">
        <f ca="1"/>
        <v>Item_151</v>
      </c>
      <c r="X161" s="18" t="str">
        <f ca="1"/>
        <v>Item_251</v>
      </c>
      <c r="AA161" s="18" t="str">
        <f ca="1"/>
        <v>Item_251</v>
      </c>
      <c r="AF161" s="18" t="str">
        <f ca="1"/>
        <v>Item_299</v>
      </c>
      <c r="AO161" s="18" t="str">
        <f ca="1"/>
        <v>Item_251</v>
      </c>
      <c r="AR161" s="18" t="str">
        <f ca="1"/>
        <v>Item_251</v>
      </c>
      <c r="AV161" s="7" t="str">
        <f ca="1"/>
        <v>Item_251</v>
      </c>
      <c r="AW161" s="8">
        <f ca="1"/>
        <v>82.39</v>
      </c>
      <c r="AY161" s="7" t="str">
        <f ca="1"/>
        <v>Item_251</v>
      </c>
      <c r="AZ161">
        <f ca="1"/>
        <v>-0.59</v>
      </c>
      <c r="BA161">
        <f ca="1"/>
        <v>-1</v>
      </c>
      <c r="BB161">
        <f ca="1"/>
        <v>-0.14000000000000001</v>
      </c>
      <c r="BC161">
        <f ca="1"/>
        <v>3.52</v>
      </c>
      <c r="BD161" s="8" t="str">
        <f ca="1"/>
        <v>C</v>
      </c>
    </row>
    <row r="162" spans="4:56" x14ac:dyDescent="0.3">
      <c r="D162" s="32" t="s">
        <v>253</v>
      </c>
      <c r="E162" s="33">
        <v>2.25</v>
      </c>
      <c r="F162" s="33">
        <v>-3.9</v>
      </c>
      <c r="G162" s="33">
        <v>-2.66</v>
      </c>
      <c r="H162" s="33">
        <v>3.04</v>
      </c>
      <c r="I162" s="34" t="s">
        <v>33</v>
      </c>
      <c r="N162" s="18" t="str">
        <f ca="1"/>
        <v>Item_272</v>
      </c>
      <c r="O162" s="18" t="str">
        <f ca="1"/>
        <v>Item_272</v>
      </c>
      <c r="X162" s="18" t="str">
        <f ca="1"/>
        <v>Item_92</v>
      </c>
      <c r="AA162" s="18" t="str">
        <f ca="1"/>
        <v>Item_92</v>
      </c>
      <c r="AF162" s="18" t="str">
        <f ca="1"/>
        <v>Item_165</v>
      </c>
      <c r="AO162" s="18" t="str">
        <f ca="1"/>
        <v>Item_92</v>
      </c>
      <c r="AR162" s="18" t="str">
        <f ca="1"/>
        <v>Item_92</v>
      </c>
      <c r="AV162" s="7" t="str">
        <f ca="1"/>
        <v>Item_92</v>
      </c>
      <c r="AW162" s="8">
        <f ca="1"/>
        <v>82.52</v>
      </c>
      <c r="AY162" s="7" t="str">
        <f ca="1"/>
        <v>Item_92</v>
      </c>
      <c r="AZ162">
        <f ca="1"/>
        <v>2.57</v>
      </c>
      <c r="BA162">
        <f ca="1"/>
        <v>-3.27</v>
      </c>
      <c r="BB162">
        <f ca="1"/>
        <v>0.5</v>
      </c>
      <c r="BC162">
        <f ca="1"/>
        <v>2.4300000000000002</v>
      </c>
      <c r="BD162" s="8" t="str">
        <f ca="1"/>
        <v>B</v>
      </c>
    </row>
    <row r="163" spans="4:56" x14ac:dyDescent="0.3">
      <c r="D163" s="32" t="s">
        <v>254</v>
      </c>
      <c r="E163" s="33">
        <v>3.48</v>
      </c>
      <c r="F163" s="33">
        <v>-3.07</v>
      </c>
      <c r="G163" s="33">
        <v>3.96</v>
      </c>
      <c r="H163" s="33">
        <v>1.1100000000000001</v>
      </c>
      <c r="I163" s="34" t="s">
        <v>32</v>
      </c>
      <c r="N163" s="18" t="str">
        <f ca="1"/>
        <v>Item_264</v>
      </c>
      <c r="O163" s="18" t="str">
        <f ca="1"/>
        <v>Item_264</v>
      </c>
      <c r="X163" s="18" t="str">
        <f ca="1"/>
        <v>Item_121</v>
      </c>
      <c r="AA163" s="18" t="str">
        <f ca="1"/>
        <v>Item_121</v>
      </c>
      <c r="AF163" s="18" t="str">
        <f ca="1"/>
        <v>Item_244</v>
      </c>
      <c r="AO163" s="18" t="str">
        <f ca="1"/>
        <v>Item_121</v>
      </c>
      <c r="AR163" s="18" t="str">
        <f ca="1"/>
        <v>Item_121</v>
      </c>
      <c r="AV163" s="7" t="str">
        <f ca="1"/>
        <v>Item_121</v>
      </c>
      <c r="AW163" s="8">
        <f ca="1"/>
        <v>82.98</v>
      </c>
      <c r="AY163" s="7" t="str">
        <f ca="1"/>
        <v>Item_121</v>
      </c>
      <c r="AZ163">
        <f ca="1"/>
        <v>-3.22</v>
      </c>
      <c r="BA163">
        <f ca="1"/>
        <v>-0.75</v>
      </c>
      <c r="BB163">
        <f ca="1"/>
        <v>-0.63</v>
      </c>
      <c r="BC163">
        <f ca="1"/>
        <v>4</v>
      </c>
      <c r="BD163" s="8" t="str">
        <f ca="1"/>
        <v>B</v>
      </c>
    </row>
    <row r="164" spans="4:56" x14ac:dyDescent="0.3">
      <c r="D164" s="32" t="s">
        <v>255</v>
      </c>
      <c r="E164" s="33">
        <v>2.13</v>
      </c>
      <c r="F164" s="33">
        <v>-0.68</v>
      </c>
      <c r="G164" s="33">
        <v>0.94</v>
      </c>
      <c r="H164" s="33">
        <v>3.25</v>
      </c>
      <c r="I164" s="34" t="s">
        <v>32</v>
      </c>
      <c r="N164" s="18" t="str">
        <f ca="1"/>
        <v>Item_160</v>
      </c>
      <c r="O164" s="18" t="str">
        <f ca="1"/>
        <v>Item_160</v>
      </c>
      <c r="X164" s="18" t="str">
        <f ca="1"/>
        <v>Item_223</v>
      </c>
      <c r="AA164" s="18" t="str">
        <f ca="1"/>
        <v>Item_223</v>
      </c>
      <c r="AF164" s="18" t="str">
        <f ca="1"/>
        <v>Item_109</v>
      </c>
      <c r="AO164" s="18" t="str">
        <f ca="1"/>
        <v>Item_223</v>
      </c>
      <c r="AR164" s="18" t="str">
        <f ca="1"/>
        <v>Item_223</v>
      </c>
      <c r="AV164" s="7" t="str">
        <f ca="1"/>
        <v>Item_223</v>
      </c>
      <c r="AW164" s="8">
        <f ca="1"/>
        <v>83.31</v>
      </c>
      <c r="AY164" s="7" t="str">
        <f ca="1"/>
        <v>Item_223</v>
      </c>
      <c r="AZ164">
        <f ca="1"/>
        <v>1.61</v>
      </c>
      <c r="BA164">
        <f ca="1"/>
        <v>-2.93</v>
      </c>
      <c r="BB164">
        <f ca="1"/>
        <v>0.57999999999999996</v>
      </c>
      <c r="BC164">
        <f ca="1"/>
        <v>3.44</v>
      </c>
      <c r="BD164" s="8" t="str">
        <f ca="1"/>
        <v>A</v>
      </c>
    </row>
    <row r="165" spans="4:56" x14ac:dyDescent="0.3">
      <c r="D165" s="32" t="s">
        <v>256</v>
      </c>
      <c r="E165" s="33">
        <v>4.6900000000000004</v>
      </c>
      <c r="F165" s="33">
        <v>-3.01</v>
      </c>
      <c r="G165" s="33">
        <v>1</v>
      </c>
      <c r="H165" s="33">
        <v>0.68</v>
      </c>
      <c r="I165" s="34" t="s">
        <v>32</v>
      </c>
      <c r="N165" s="18" t="str">
        <f ca="1"/>
        <v>Item_260</v>
      </c>
      <c r="O165" s="18" t="str">
        <f ca="1"/>
        <v>Item_260</v>
      </c>
      <c r="X165" s="18" t="str">
        <f ca="1"/>
        <v>Item_209</v>
      </c>
      <c r="AA165" s="18" t="str">
        <f ca="1"/>
        <v>Item_209</v>
      </c>
      <c r="AF165" s="18" t="str">
        <f ca="1"/>
        <v>Item_107</v>
      </c>
      <c r="AO165" s="18" t="str">
        <f ca="1"/>
        <v>Item_209</v>
      </c>
      <c r="AR165" s="18" t="str">
        <f ca="1"/>
        <v>Item_209</v>
      </c>
      <c r="AV165" s="7" t="str">
        <f ca="1"/>
        <v>Item_209</v>
      </c>
      <c r="AW165" s="8">
        <f ca="1"/>
        <v>83.5</v>
      </c>
      <c r="AY165" s="7" t="str">
        <f ca="1"/>
        <v>Item_209</v>
      </c>
      <c r="AZ165">
        <f ca="1"/>
        <v>2.25</v>
      </c>
      <c r="BA165">
        <f ca="1"/>
        <v>-1.84</v>
      </c>
      <c r="BB165">
        <f ca="1"/>
        <v>1.58</v>
      </c>
      <c r="BC165">
        <f ca="1"/>
        <v>2.4900000000000002</v>
      </c>
      <c r="BD165" s="8" t="str">
        <f ca="1"/>
        <v>A</v>
      </c>
    </row>
    <row r="166" spans="4:56" x14ac:dyDescent="0.3">
      <c r="D166" s="32" t="s">
        <v>257</v>
      </c>
      <c r="E166" s="33">
        <v>7.23</v>
      </c>
      <c r="F166" s="33">
        <v>-3.08</v>
      </c>
      <c r="G166" s="33">
        <v>3.3</v>
      </c>
      <c r="H166" s="33">
        <v>1.43</v>
      </c>
      <c r="I166" s="34" t="s">
        <v>33</v>
      </c>
      <c r="N166" s="18" t="str">
        <f ca="1"/>
        <v>Item_297</v>
      </c>
      <c r="O166" s="18" t="str">
        <f ca="1"/>
        <v>Item_297</v>
      </c>
      <c r="X166" s="18" t="str">
        <f ca="1"/>
        <v>Item_289</v>
      </c>
      <c r="AA166" s="18" t="str">
        <f ca="1"/>
        <v>Item_289</v>
      </c>
      <c r="AF166" s="18" t="str">
        <f ca="1"/>
        <v>Item_204</v>
      </c>
      <c r="AO166" s="18" t="str">
        <f ca="1"/>
        <v>Item_289</v>
      </c>
      <c r="AR166" s="18" t="str">
        <f ca="1"/>
        <v>Item_289</v>
      </c>
      <c r="AV166" s="7" t="str">
        <f ca="1"/>
        <v>Item_289</v>
      </c>
      <c r="AW166" s="8">
        <f ca="1"/>
        <v>83.52</v>
      </c>
      <c r="AY166" s="7" t="str">
        <f ca="1"/>
        <v>Item_289</v>
      </c>
      <c r="AZ166">
        <f ca="1"/>
        <v>3.56</v>
      </c>
      <c r="BA166">
        <f ca="1"/>
        <v>-2.37</v>
      </c>
      <c r="BB166">
        <f ca="1"/>
        <v>3.14</v>
      </c>
      <c r="BC166">
        <f ca="1"/>
        <v>3.66</v>
      </c>
      <c r="BD166" s="8" t="str">
        <f ca="1"/>
        <v>B</v>
      </c>
    </row>
    <row r="167" spans="4:56" x14ac:dyDescent="0.3">
      <c r="D167" s="32" t="s">
        <v>258</v>
      </c>
      <c r="E167" s="33">
        <v>1.66</v>
      </c>
      <c r="F167" s="33">
        <v>-2.17</v>
      </c>
      <c r="G167" s="33">
        <v>2.78</v>
      </c>
      <c r="H167" s="33">
        <v>3.17</v>
      </c>
      <c r="I167" s="34" t="s">
        <v>33</v>
      </c>
      <c r="N167" s="18" t="str">
        <f ca="1"/>
        <v>Item_27</v>
      </c>
      <c r="O167" s="18" t="str">
        <f ca="1"/>
        <v>Item_27</v>
      </c>
      <c r="X167" s="18" t="str">
        <f ca="1"/>
        <v>Item_155</v>
      </c>
      <c r="AA167" s="18" t="str">
        <f ca="1"/>
        <v>Item_155</v>
      </c>
      <c r="AF167" s="18" t="str">
        <f ca="1"/>
        <v>Item_218</v>
      </c>
      <c r="AO167" s="18" t="str">
        <f ca="1"/>
        <v>Item_155</v>
      </c>
      <c r="AR167" s="18" t="str">
        <f ca="1"/>
        <v>Item_155</v>
      </c>
      <c r="AV167" s="7" t="str">
        <f ca="1"/>
        <v>Item_155</v>
      </c>
      <c r="AW167" s="8">
        <f ca="1"/>
        <v>83.68</v>
      </c>
      <c r="AY167" s="7" t="str">
        <f ca="1"/>
        <v>Item_155</v>
      </c>
      <c r="AZ167">
        <f ca="1"/>
        <v>1.71</v>
      </c>
      <c r="BA167">
        <f ca="1"/>
        <v>-1.39</v>
      </c>
      <c r="BB167">
        <f ca="1"/>
        <v>1.64</v>
      </c>
      <c r="BC167">
        <f ca="1"/>
        <v>2.66</v>
      </c>
      <c r="BD167" s="8" t="str">
        <f ca="1"/>
        <v>A</v>
      </c>
    </row>
    <row r="168" spans="4:56" x14ac:dyDescent="0.3">
      <c r="D168" s="32" t="s">
        <v>259</v>
      </c>
      <c r="E168" s="33">
        <v>5.0599999999999996</v>
      </c>
      <c r="F168" s="33">
        <v>-4.05</v>
      </c>
      <c r="G168" s="33">
        <v>1.1399999999999999</v>
      </c>
      <c r="H168" s="33">
        <v>2.1800000000000002</v>
      </c>
      <c r="I168" s="34" t="s">
        <v>32</v>
      </c>
      <c r="N168" s="18" t="str">
        <f ca="1"/>
        <v>Item_175</v>
      </c>
      <c r="O168" s="18" t="str">
        <f ca="1"/>
        <v>Item_175</v>
      </c>
      <c r="X168" s="18" t="str">
        <f ca="1"/>
        <v>Item_291</v>
      </c>
      <c r="AA168" s="18" t="str">
        <f ca="1"/>
        <v>Item_291</v>
      </c>
      <c r="AF168" s="18" t="str">
        <f ca="1"/>
        <v>Item_269</v>
      </c>
      <c r="AO168" s="18" t="str">
        <f ca="1"/>
        <v>Item_291</v>
      </c>
      <c r="AR168" s="18" t="str">
        <f ca="1"/>
        <v>Item_291</v>
      </c>
      <c r="AV168" s="7" t="str">
        <f ca="1"/>
        <v>Item_291</v>
      </c>
      <c r="AW168" s="8">
        <f ca="1"/>
        <v>84.2</v>
      </c>
      <c r="AY168" s="7" t="str">
        <f ca="1"/>
        <v>Item_291</v>
      </c>
      <c r="AZ168">
        <f ca="1"/>
        <v>3.39</v>
      </c>
      <c r="BA168">
        <f ca="1"/>
        <v>-3.15</v>
      </c>
      <c r="BB168">
        <f ca="1"/>
        <v>2.0099999999999998</v>
      </c>
      <c r="BC168">
        <f ca="1"/>
        <v>3.6</v>
      </c>
      <c r="BD168" s="8" t="str">
        <f ca="1"/>
        <v>A</v>
      </c>
    </row>
    <row r="169" spans="4:56" x14ac:dyDescent="0.3">
      <c r="D169" s="32" t="s">
        <v>260</v>
      </c>
      <c r="E169" s="33">
        <v>1.71</v>
      </c>
      <c r="F169" s="33">
        <v>-1.39</v>
      </c>
      <c r="G169" s="33">
        <v>1.64</v>
      </c>
      <c r="H169" s="33">
        <v>2.66</v>
      </c>
      <c r="I169" s="34" t="s">
        <v>33</v>
      </c>
      <c r="N169" s="18" t="str">
        <f ca="1"/>
        <v>Item_150</v>
      </c>
      <c r="O169" s="18" t="str">
        <f ca="1"/>
        <v>Item_150</v>
      </c>
      <c r="X169" s="18" t="str">
        <f ca="1"/>
        <v>Item_260</v>
      </c>
      <c r="AA169" s="18" t="str">
        <f ca="1"/>
        <v>Item_260</v>
      </c>
      <c r="AF169" s="18" t="str">
        <f ca="1"/>
        <v>Item_253</v>
      </c>
      <c r="AO169" s="18" t="str">
        <f ca="1"/>
        <v>Item_260</v>
      </c>
      <c r="AR169" s="18" t="str">
        <f ca="1"/>
        <v>Item_260</v>
      </c>
      <c r="AV169" s="7" t="str">
        <f ca="1"/>
        <v>Item_260</v>
      </c>
      <c r="AW169" s="8">
        <f ca="1"/>
        <v>84.24</v>
      </c>
      <c r="AY169" s="7" t="str">
        <f ca="1"/>
        <v>Item_260</v>
      </c>
      <c r="AZ169">
        <f ca="1"/>
        <v>4.2</v>
      </c>
      <c r="BA169">
        <f ca="1"/>
        <v>-2.2599999999999998</v>
      </c>
      <c r="BB169">
        <f ca="1"/>
        <v>3.1</v>
      </c>
      <c r="BC169">
        <f ca="1"/>
        <v>2.8</v>
      </c>
      <c r="BD169" s="8" t="str">
        <f ca="1"/>
        <v>A</v>
      </c>
    </row>
    <row r="170" spans="4:56" x14ac:dyDescent="0.3">
      <c r="D170" s="32" t="s">
        <v>261</v>
      </c>
      <c r="E170" s="33">
        <v>5.52</v>
      </c>
      <c r="F170" s="33">
        <v>-1.06</v>
      </c>
      <c r="G170" s="33">
        <v>-0.13</v>
      </c>
      <c r="H170" s="33">
        <v>2.83</v>
      </c>
      <c r="I170" s="34" t="s">
        <v>34</v>
      </c>
      <c r="N170" s="18" t="str">
        <f ca="1"/>
        <v>Item_136</v>
      </c>
      <c r="O170" s="18" t="str">
        <f ca="1"/>
        <v>Item_136</v>
      </c>
      <c r="X170" s="18" t="str">
        <f ca="1"/>
        <v>Item_115</v>
      </c>
      <c r="AA170" s="18" t="str">
        <f ca="1"/>
        <v>Item_115</v>
      </c>
      <c r="AF170" s="18" t="str">
        <f ca="1"/>
        <v>Item_229</v>
      </c>
      <c r="AO170" s="18" t="str">
        <f ca="1"/>
        <v>Item_115</v>
      </c>
      <c r="AR170" s="18" t="str">
        <f ca="1"/>
        <v>Item_115</v>
      </c>
      <c r="AV170" s="7" t="str">
        <f ca="1"/>
        <v>Item_115</v>
      </c>
      <c r="AW170" s="8">
        <f ca="1"/>
        <v>84.44</v>
      </c>
      <c r="AY170" s="7" t="str">
        <f ca="1"/>
        <v>Item_115</v>
      </c>
      <c r="AZ170">
        <f ca="1"/>
        <v>6.01</v>
      </c>
      <c r="BA170">
        <f ca="1"/>
        <v>-2.83</v>
      </c>
      <c r="BB170">
        <f ca="1"/>
        <v>2.98</v>
      </c>
      <c r="BC170">
        <f ca="1"/>
        <v>1.63</v>
      </c>
      <c r="BD170" s="8" t="str">
        <f ca="1"/>
        <v>C</v>
      </c>
    </row>
    <row r="171" spans="4:56" x14ac:dyDescent="0.3">
      <c r="D171" s="32" t="s">
        <v>262</v>
      </c>
      <c r="E171" s="33">
        <v>1.1499999999999999</v>
      </c>
      <c r="F171" s="33">
        <v>-0.8</v>
      </c>
      <c r="G171" s="33">
        <v>0.64</v>
      </c>
      <c r="H171" s="33">
        <v>3.22</v>
      </c>
      <c r="I171" s="34" t="s">
        <v>32</v>
      </c>
      <c r="N171" s="18" t="str">
        <f ca="1"/>
        <v>Item_130</v>
      </c>
      <c r="O171" s="18" t="str">
        <f ca="1"/>
        <v>Item_130</v>
      </c>
      <c r="X171" s="18" t="str">
        <f ca="1"/>
        <v>Item_171</v>
      </c>
      <c r="AA171" s="18" t="str">
        <f ca="1"/>
        <v>Item_171</v>
      </c>
      <c r="AF171" s="18" t="str">
        <f ca="1"/>
        <v>Item_205</v>
      </c>
      <c r="AO171" s="18" t="str">
        <f ca="1"/>
        <v>Item_171</v>
      </c>
      <c r="AR171" s="18" t="str">
        <f ca="1"/>
        <v>Item_171</v>
      </c>
      <c r="AV171" s="7" t="str">
        <f ca="1"/>
        <v>Item_171</v>
      </c>
      <c r="AW171" s="8">
        <f ca="1"/>
        <v>84.64</v>
      </c>
      <c r="AY171" s="7" t="str">
        <f ca="1"/>
        <v>Item_171</v>
      </c>
      <c r="AZ171">
        <f ca="1"/>
        <v>1.84</v>
      </c>
      <c r="BA171">
        <f ca="1"/>
        <v>-0.31</v>
      </c>
      <c r="BB171">
        <f ca="1"/>
        <v>2.7</v>
      </c>
      <c r="BC171">
        <f ca="1"/>
        <v>2.61</v>
      </c>
      <c r="BD171" s="8" t="str">
        <f ca="1"/>
        <v>A</v>
      </c>
    </row>
    <row r="172" spans="4:56" x14ac:dyDescent="0.3">
      <c r="D172" s="32" t="s">
        <v>263</v>
      </c>
      <c r="E172" s="33">
        <v>0.81</v>
      </c>
      <c r="F172" s="33">
        <v>-2.72</v>
      </c>
      <c r="G172" s="33">
        <v>2.52</v>
      </c>
      <c r="H172" s="33">
        <v>4.1900000000000004</v>
      </c>
      <c r="I172" s="34" t="s">
        <v>32</v>
      </c>
      <c r="N172" s="18" t="str">
        <f ca="1"/>
        <v>Item_174</v>
      </c>
      <c r="O172" s="18" t="str">
        <f ca="1"/>
        <v>Item_174</v>
      </c>
      <c r="X172" s="18" t="str">
        <f ca="1"/>
        <v>Item_30</v>
      </c>
      <c r="AA172" s="18" t="str">
        <f ca="1"/>
        <v>Item_30</v>
      </c>
      <c r="AF172" s="18" t="str">
        <f ca="1"/>
        <v>Item_106</v>
      </c>
      <c r="AO172" s="18" t="str">
        <f ca="1"/>
        <v>Item_30</v>
      </c>
      <c r="AR172" s="18" t="str">
        <f ca="1"/>
        <v>Item_30</v>
      </c>
      <c r="AV172" s="7" t="str">
        <f ca="1"/>
        <v>Item_30</v>
      </c>
      <c r="AW172" s="8">
        <f ca="1"/>
        <v>84.98</v>
      </c>
      <c r="AY172" s="7" t="str">
        <f ca="1"/>
        <v>Item_30</v>
      </c>
      <c r="AZ172">
        <f ca="1"/>
        <v>-3.15</v>
      </c>
      <c r="BA172">
        <f ca="1"/>
        <v>4.5199999999999996</v>
      </c>
      <c r="BB172">
        <f ca="1"/>
        <v>5.18</v>
      </c>
      <c r="BC172">
        <f ca="1"/>
        <v>3.61</v>
      </c>
      <c r="BD172" s="8" t="str">
        <f ca="1"/>
        <v>A</v>
      </c>
    </row>
    <row r="173" spans="4:56" x14ac:dyDescent="0.3">
      <c r="D173" s="32" t="s">
        <v>264</v>
      </c>
      <c r="E173" s="33">
        <v>1.21</v>
      </c>
      <c r="F173" s="33">
        <v>-1.33</v>
      </c>
      <c r="G173" s="33">
        <v>0.82</v>
      </c>
      <c r="H173" s="33">
        <v>2.7</v>
      </c>
      <c r="I173" s="34" t="s">
        <v>33</v>
      </c>
      <c r="N173" s="18" t="str">
        <f ca="1"/>
        <v>Item_288</v>
      </c>
      <c r="O173" s="18" t="str">
        <f ca="1"/>
        <v>Item_288</v>
      </c>
      <c r="X173" s="18" t="str">
        <f ca="1"/>
        <v>Item_216</v>
      </c>
      <c r="AA173" s="18" t="str">
        <f ca="1"/>
        <v>Item_216</v>
      </c>
      <c r="AF173" s="18" t="str">
        <f ca="1"/>
        <v>Item_295</v>
      </c>
      <c r="AO173" s="18" t="str">
        <f ca="1"/>
        <v>Item_216</v>
      </c>
      <c r="AR173" s="18" t="str">
        <f ca="1"/>
        <v>Item_216</v>
      </c>
      <c r="AV173" s="7" t="str">
        <f ca="1"/>
        <v>Item_216</v>
      </c>
      <c r="AW173" s="8">
        <f ca="1"/>
        <v>85.74</v>
      </c>
      <c r="AY173" s="7" t="str">
        <f ca="1"/>
        <v>Item_216</v>
      </c>
      <c r="AZ173">
        <f ca="1"/>
        <v>-1.45</v>
      </c>
      <c r="BA173">
        <f ca="1"/>
        <v>-1.83</v>
      </c>
      <c r="BB173">
        <f ca="1"/>
        <v>-1.41</v>
      </c>
      <c r="BC173">
        <f ca="1"/>
        <v>3.63</v>
      </c>
      <c r="BD173" s="8" t="str">
        <f ca="1"/>
        <v>B</v>
      </c>
    </row>
    <row r="174" spans="4:56" x14ac:dyDescent="0.3">
      <c r="D174" s="32" t="s">
        <v>265</v>
      </c>
      <c r="E174" s="33">
        <v>3.44</v>
      </c>
      <c r="F174" s="33">
        <v>-1.71</v>
      </c>
      <c r="G174" s="33">
        <v>-0.21</v>
      </c>
      <c r="H174" s="33">
        <v>1.86</v>
      </c>
      <c r="I174" s="34" t="s">
        <v>32</v>
      </c>
      <c r="N174" s="18" t="str">
        <f ca="1"/>
        <v>Item_171</v>
      </c>
      <c r="O174" s="18" t="str">
        <f ca="1"/>
        <v>Item_171</v>
      </c>
      <c r="X174" s="18" t="str">
        <f ca="1"/>
        <v>Item_271</v>
      </c>
      <c r="AA174" s="18" t="str">
        <f ca="1"/>
        <v>Item_271</v>
      </c>
      <c r="AF174" s="18" t="str">
        <f ca="1"/>
        <v>Item_221</v>
      </c>
      <c r="AO174" s="18" t="str">
        <f ca="1"/>
        <v>Item_271</v>
      </c>
      <c r="AR174" s="18" t="str">
        <f ca="1"/>
        <v>Item_271</v>
      </c>
      <c r="AV174" s="7" t="str">
        <f ca="1"/>
        <v>Item_271</v>
      </c>
      <c r="AW174" s="8">
        <f ca="1"/>
        <v>85.92</v>
      </c>
      <c r="AY174" s="7" t="str">
        <f ca="1"/>
        <v>Item_271</v>
      </c>
      <c r="AZ174">
        <f ca="1"/>
        <v>5.44</v>
      </c>
      <c r="BA174">
        <f ca="1"/>
        <v>-1.71</v>
      </c>
      <c r="BB174">
        <f ca="1"/>
        <v>4.54</v>
      </c>
      <c r="BC174">
        <f ca="1"/>
        <v>2.75</v>
      </c>
      <c r="BD174" s="8" t="str">
        <f ca="1"/>
        <v>A</v>
      </c>
    </row>
    <row r="175" spans="4:56" x14ac:dyDescent="0.3">
      <c r="D175" s="32" t="s">
        <v>266</v>
      </c>
      <c r="E175" s="33">
        <v>1.25</v>
      </c>
      <c r="F175" s="33">
        <v>-4</v>
      </c>
      <c r="G175" s="33">
        <v>3.3</v>
      </c>
      <c r="H175" s="33">
        <v>3.41</v>
      </c>
      <c r="I175" s="34" t="s">
        <v>33</v>
      </c>
      <c r="N175" s="18" t="str">
        <f ca="1"/>
        <v>Item_209</v>
      </c>
      <c r="O175" s="18" t="str">
        <f ca="1"/>
        <v>Item_209</v>
      </c>
      <c r="X175" s="18" t="str">
        <f ca="1"/>
        <v>Item_294</v>
      </c>
      <c r="AA175" s="18" t="str">
        <f ca="1"/>
        <v>Item_294</v>
      </c>
      <c r="AF175" s="18" t="str">
        <f ca="1"/>
        <v>Item_125</v>
      </c>
      <c r="AO175" s="18" t="str">
        <f ca="1"/>
        <v>Item_294</v>
      </c>
      <c r="AR175" s="18" t="str">
        <f ca="1"/>
        <v>Item_294</v>
      </c>
      <c r="AV175" s="7" t="str">
        <f ca="1"/>
        <v>Item_294</v>
      </c>
      <c r="AW175" s="8">
        <f ca="1"/>
        <v>86.04</v>
      </c>
      <c r="AY175" s="7" t="str">
        <f ca="1"/>
        <v>Item_294</v>
      </c>
      <c r="AZ175">
        <f ca="1"/>
        <v>1.62</v>
      </c>
      <c r="BA175">
        <f ca="1"/>
        <v>-2.74</v>
      </c>
      <c r="BB175">
        <f ca="1"/>
        <v>0.02</v>
      </c>
      <c r="BC175">
        <f ca="1"/>
        <v>3</v>
      </c>
      <c r="BD175" s="8" t="str">
        <f ca="1"/>
        <v>A</v>
      </c>
    </row>
    <row r="176" spans="4:56" x14ac:dyDescent="0.3">
      <c r="D176" s="32" t="s">
        <v>267</v>
      </c>
      <c r="E176" s="33">
        <v>-0.38</v>
      </c>
      <c r="F176" s="33">
        <v>-4.21</v>
      </c>
      <c r="G176" s="33">
        <v>1.26</v>
      </c>
      <c r="H176" s="33">
        <v>3.94</v>
      </c>
      <c r="I176" s="34" t="s">
        <v>34</v>
      </c>
      <c r="N176" s="18" t="str">
        <f ca="1"/>
        <v>Item_103</v>
      </c>
      <c r="O176" s="18" t="str">
        <f ca="1"/>
        <v>Item_103</v>
      </c>
      <c r="X176" s="18" t="str">
        <f ca="1"/>
        <v>Item_159</v>
      </c>
      <c r="AA176" s="18" t="str">
        <f ca="1"/>
        <v>Item_159</v>
      </c>
      <c r="AF176" s="18" t="str">
        <f ca="1"/>
        <v>Item_239</v>
      </c>
      <c r="AO176" s="18" t="str">
        <f ca="1"/>
        <v>Item_159</v>
      </c>
      <c r="AR176" s="18" t="str">
        <f ca="1"/>
        <v>Item_159</v>
      </c>
      <c r="AV176" s="7" t="str">
        <f ca="1"/>
        <v>Item_159</v>
      </c>
      <c r="AW176" s="8">
        <f ca="1"/>
        <v>86.42</v>
      </c>
      <c r="AY176" s="7" t="str">
        <f ca="1"/>
        <v>Item_159</v>
      </c>
      <c r="AZ176">
        <f ca="1"/>
        <v>1.21</v>
      </c>
      <c r="BA176">
        <f ca="1"/>
        <v>-1.33</v>
      </c>
      <c r="BB176">
        <f ca="1"/>
        <v>0.82</v>
      </c>
      <c r="BC176">
        <f ca="1"/>
        <v>2.7</v>
      </c>
      <c r="BD176" s="8" t="str">
        <f ca="1"/>
        <v>A</v>
      </c>
    </row>
    <row r="177" spans="4:56" x14ac:dyDescent="0.3">
      <c r="D177" s="32" t="s">
        <v>268</v>
      </c>
      <c r="E177" s="33">
        <v>1.1100000000000001</v>
      </c>
      <c r="F177" s="33">
        <v>-2.06</v>
      </c>
      <c r="G177" s="33">
        <v>-1.21</v>
      </c>
      <c r="H177" s="33">
        <v>1.3</v>
      </c>
      <c r="I177" s="34" t="s">
        <v>34</v>
      </c>
      <c r="N177" s="18" t="str">
        <f ca="1"/>
        <v>Item_199</v>
      </c>
      <c r="O177" s="18" t="str">
        <f ca="1"/>
        <v>Item_199</v>
      </c>
      <c r="X177" s="18" t="str">
        <f ca="1"/>
        <v>Item_132</v>
      </c>
      <c r="AA177" s="18" t="str">
        <f ca="1"/>
        <v>Item_132</v>
      </c>
      <c r="AF177" s="18" t="str">
        <f ca="1"/>
        <v>Item_274</v>
      </c>
      <c r="AO177" s="18" t="str">
        <f ca="1"/>
        <v>Item_132</v>
      </c>
      <c r="AR177" s="18" t="str">
        <f ca="1"/>
        <v>Item_132</v>
      </c>
      <c r="AV177" s="7" t="str">
        <f ca="1"/>
        <v>Item_132</v>
      </c>
      <c r="AW177" s="8">
        <f ca="1"/>
        <v>87</v>
      </c>
      <c r="AY177" s="7" t="str">
        <f ca="1"/>
        <v>Item_132</v>
      </c>
      <c r="AZ177">
        <f ca="1"/>
        <v>3.71</v>
      </c>
      <c r="BA177">
        <f ca="1"/>
        <v>-1.43</v>
      </c>
      <c r="BB177">
        <f ca="1"/>
        <v>3.49</v>
      </c>
      <c r="BC177">
        <f ca="1"/>
        <v>0.61</v>
      </c>
      <c r="BD177" s="8" t="str">
        <f ca="1"/>
        <v>A</v>
      </c>
    </row>
    <row r="178" spans="4:56" x14ac:dyDescent="0.3">
      <c r="D178" s="32" t="s">
        <v>269</v>
      </c>
      <c r="E178" s="33">
        <v>4.04</v>
      </c>
      <c r="F178" s="33">
        <v>-3.38</v>
      </c>
      <c r="G178" s="33">
        <v>2.94</v>
      </c>
      <c r="H178" s="33">
        <v>2.46</v>
      </c>
      <c r="I178" s="34" t="s">
        <v>33</v>
      </c>
      <c r="N178" s="18" t="str">
        <f ca="1"/>
        <v>Item_92</v>
      </c>
      <c r="O178" s="18" t="str">
        <f ca="1"/>
        <v>Item_92</v>
      </c>
      <c r="X178" s="18" t="str">
        <f ca="1"/>
        <v>Item_186</v>
      </c>
      <c r="AA178" s="18" t="str">
        <f ca="1"/>
        <v>Item_186</v>
      </c>
      <c r="AF178" s="18" t="str">
        <f ca="1"/>
        <v>Item_273</v>
      </c>
      <c r="AO178" s="18" t="str">
        <f ca="1"/>
        <v>Item_186</v>
      </c>
      <c r="AR178" s="18" t="str">
        <f ca="1"/>
        <v>Item_186</v>
      </c>
      <c r="AV178" s="7" t="str">
        <f ca="1"/>
        <v>Item_186</v>
      </c>
      <c r="AW178" s="8">
        <f ca="1"/>
        <v>87.03</v>
      </c>
      <c r="AY178" s="7" t="str">
        <f ca="1"/>
        <v>Item_186</v>
      </c>
      <c r="AZ178">
        <f ca="1"/>
        <v>1.9</v>
      </c>
      <c r="BA178">
        <f ca="1"/>
        <v>-1.04</v>
      </c>
      <c r="BB178">
        <f ca="1"/>
        <v>2.97</v>
      </c>
      <c r="BC178">
        <f ca="1"/>
        <v>4.42</v>
      </c>
      <c r="BD178" s="8" t="str">
        <f ca="1"/>
        <v>B</v>
      </c>
    </row>
    <row r="179" spans="4:56" x14ac:dyDescent="0.3">
      <c r="D179" s="32" t="s">
        <v>270</v>
      </c>
      <c r="E179" s="33">
        <v>6.74</v>
      </c>
      <c r="F179" s="33">
        <v>-0.5</v>
      </c>
      <c r="G179" s="33">
        <v>2.35</v>
      </c>
      <c r="H179" s="33">
        <v>3.08</v>
      </c>
      <c r="I179" s="34" t="s">
        <v>34</v>
      </c>
      <c r="N179" s="18" t="str">
        <f ca="1"/>
        <v>Item_213</v>
      </c>
      <c r="O179" s="18" t="str">
        <f ca="1"/>
        <v>Item_213</v>
      </c>
      <c r="X179" s="18" t="str">
        <f ca="1"/>
        <v>Item_215</v>
      </c>
      <c r="AA179" s="18" t="str">
        <f ca="1"/>
        <v>Item_215</v>
      </c>
      <c r="AF179" s="18" t="str">
        <f ca="1"/>
        <v>Item_266</v>
      </c>
      <c r="AO179" s="18" t="str">
        <f ca="1"/>
        <v>Item_215</v>
      </c>
      <c r="AR179" s="18" t="str">
        <f ca="1"/>
        <v>Item_215</v>
      </c>
      <c r="AV179" s="7" t="str">
        <f ca="1"/>
        <v>Item_215</v>
      </c>
      <c r="AW179" s="8">
        <f ca="1"/>
        <v>87.03</v>
      </c>
      <c r="AY179" s="7" t="str">
        <f ca="1"/>
        <v>Item_215</v>
      </c>
      <c r="AZ179">
        <f ca="1"/>
        <v>1.49</v>
      </c>
      <c r="BA179">
        <f ca="1"/>
        <v>-3.32</v>
      </c>
      <c r="BB179">
        <f ca="1"/>
        <v>-1.1299999999999999</v>
      </c>
      <c r="BC179">
        <f ca="1"/>
        <v>2.65</v>
      </c>
      <c r="BD179" s="8" t="str">
        <f ca="1"/>
        <v>A</v>
      </c>
    </row>
    <row r="180" spans="4:56" x14ac:dyDescent="0.3">
      <c r="D180" s="32" t="s">
        <v>271</v>
      </c>
      <c r="E180" s="33">
        <v>8.81</v>
      </c>
      <c r="F180" s="33">
        <v>-3.62</v>
      </c>
      <c r="G180" s="33">
        <v>-3.38</v>
      </c>
      <c r="H180" s="33">
        <v>3.67</v>
      </c>
      <c r="I180" s="34" t="s">
        <v>33</v>
      </c>
      <c r="N180" s="18" t="str">
        <f ca="1"/>
        <v>Item_235</v>
      </c>
      <c r="O180" s="18" t="str">
        <f ca="1"/>
        <v>Item_235</v>
      </c>
      <c r="X180" s="18" t="str">
        <f ca="1"/>
        <v>Item_241</v>
      </c>
      <c r="AA180" s="18" t="str">
        <f ca="1"/>
        <v>Item_241</v>
      </c>
      <c r="AF180" s="18" t="str">
        <f ca="1"/>
        <v>Item_105</v>
      </c>
      <c r="AO180" s="18" t="str">
        <f ca="1"/>
        <v>Item_241</v>
      </c>
      <c r="AR180" s="18" t="str">
        <f ca="1"/>
        <v>Item_241</v>
      </c>
      <c r="AV180" s="7" t="str">
        <f ca="1"/>
        <v>Item_241</v>
      </c>
      <c r="AW180" s="8">
        <f ca="1"/>
        <v>87.03</v>
      </c>
      <c r="AY180" s="7" t="str">
        <f ca="1"/>
        <v>Item_241</v>
      </c>
      <c r="AZ180">
        <f ca="1"/>
        <v>1.93</v>
      </c>
      <c r="BA180">
        <f ca="1"/>
        <v>-2.5</v>
      </c>
      <c r="BB180">
        <f ca="1"/>
        <v>1.36</v>
      </c>
      <c r="BC180">
        <f ca="1"/>
        <v>4.2699999999999996</v>
      </c>
      <c r="BD180" s="8" t="str">
        <f ca="1"/>
        <v>B</v>
      </c>
    </row>
    <row r="181" spans="4:56" x14ac:dyDescent="0.3">
      <c r="D181" s="32" t="s">
        <v>272</v>
      </c>
      <c r="E181" s="33">
        <v>9.8000000000000007</v>
      </c>
      <c r="F181" s="33">
        <v>-1.86</v>
      </c>
      <c r="G181" s="33">
        <v>-1.92</v>
      </c>
      <c r="H181" s="33">
        <v>3.11</v>
      </c>
      <c r="I181" s="34" t="s">
        <v>33</v>
      </c>
      <c r="N181" s="18" t="str">
        <f ca="1"/>
        <v>Item_289</v>
      </c>
      <c r="O181" s="18" t="str">
        <f ca="1"/>
        <v>Item_289</v>
      </c>
      <c r="X181" s="18" t="str">
        <f ca="1"/>
        <v>Item_265</v>
      </c>
      <c r="AA181" s="18" t="str">
        <f ca="1"/>
        <v>Item_265</v>
      </c>
      <c r="AF181" s="18" t="str">
        <f ca="1"/>
        <v>Item_192</v>
      </c>
      <c r="AO181" s="18" t="str">
        <f ca="1"/>
        <v>Item_265</v>
      </c>
      <c r="AR181" s="18" t="str">
        <f ca="1"/>
        <v>Item_265</v>
      </c>
      <c r="AV181" s="7" t="str">
        <f ca="1"/>
        <v>Item_265</v>
      </c>
      <c r="AW181" s="8">
        <f ca="1"/>
        <v>87.28</v>
      </c>
      <c r="AY181" s="7" t="str">
        <f ca="1"/>
        <v>Item_265</v>
      </c>
      <c r="AZ181">
        <f ca="1"/>
        <v>2.2799999999999998</v>
      </c>
      <c r="BA181">
        <f ca="1"/>
        <v>-1.1100000000000001</v>
      </c>
      <c r="BB181">
        <f ca="1"/>
        <v>2.09</v>
      </c>
      <c r="BC181">
        <f ca="1"/>
        <v>2.92</v>
      </c>
      <c r="BD181" s="8" t="str">
        <f ca="1"/>
        <v>A</v>
      </c>
    </row>
    <row r="182" spans="4:56" x14ac:dyDescent="0.3">
      <c r="D182" s="32" t="s">
        <v>273</v>
      </c>
      <c r="E182" s="33">
        <v>2.27</v>
      </c>
      <c r="F182" s="33">
        <v>-2.54</v>
      </c>
      <c r="G182" s="33">
        <v>1.1299999999999999</v>
      </c>
      <c r="H182" s="33">
        <v>2.62</v>
      </c>
      <c r="I182" s="34" t="s">
        <v>32</v>
      </c>
      <c r="N182" s="18" t="str">
        <f ca="1"/>
        <v>Item_95</v>
      </c>
      <c r="O182" s="18" t="str">
        <f ca="1"/>
        <v>Item_95</v>
      </c>
      <c r="X182" s="18" t="str">
        <f ca="1"/>
        <v>Item_211</v>
      </c>
      <c r="AA182" s="18" t="str">
        <f ca="1"/>
        <v>Item_211</v>
      </c>
      <c r="AF182" s="18" t="str">
        <f ca="1"/>
        <v>Item_263</v>
      </c>
      <c r="AO182" s="18" t="str">
        <f ca="1"/>
        <v>Item_211</v>
      </c>
      <c r="AR182" s="18" t="str">
        <f ca="1"/>
        <v>Item_211</v>
      </c>
      <c r="AV182" s="7" t="str">
        <f ca="1"/>
        <v>Item_211</v>
      </c>
      <c r="AW182" s="8">
        <f ca="1"/>
        <v>87.57</v>
      </c>
      <c r="AY182" s="7" t="str">
        <f ca="1"/>
        <v>Item_211</v>
      </c>
      <c r="AZ182">
        <f ca="1"/>
        <v>-2.2999999999999998</v>
      </c>
      <c r="BA182">
        <f ca="1"/>
        <v>0.38</v>
      </c>
      <c r="BB182">
        <f ca="1"/>
        <v>0.32</v>
      </c>
      <c r="BC182">
        <f ca="1"/>
        <v>5.47</v>
      </c>
      <c r="BD182" s="8" t="str">
        <f ca="1"/>
        <v>C</v>
      </c>
    </row>
    <row r="183" spans="4:56" x14ac:dyDescent="0.3">
      <c r="D183" s="32" t="s">
        <v>274</v>
      </c>
      <c r="E183" s="33">
        <v>-0.12</v>
      </c>
      <c r="F183" s="33">
        <v>-0.97</v>
      </c>
      <c r="G183" s="33">
        <v>-1.5</v>
      </c>
      <c r="H183" s="33">
        <v>2.86</v>
      </c>
      <c r="I183" s="34" t="s">
        <v>33</v>
      </c>
      <c r="N183" s="18" t="str">
        <f ca="1"/>
        <v>Item_286</v>
      </c>
      <c r="O183" s="18" t="str">
        <f ca="1"/>
        <v>Item_286</v>
      </c>
      <c r="X183" s="18" t="str">
        <f ca="1"/>
        <v>Item_157</v>
      </c>
      <c r="AA183" s="18" t="str">
        <f ca="1"/>
        <v>Item_157</v>
      </c>
      <c r="AF183" s="18" t="str">
        <f ca="1"/>
        <v>Item_242</v>
      </c>
      <c r="AO183" s="18" t="str">
        <f ca="1"/>
        <v>Item_157</v>
      </c>
      <c r="AR183" s="18" t="str">
        <f ca="1"/>
        <v>Item_157</v>
      </c>
      <c r="AV183" s="7" t="str">
        <f ca="1"/>
        <v>Item_157</v>
      </c>
      <c r="AW183" s="8">
        <f ca="1"/>
        <v>87.69</v>
      </c>
      <c r="AY183" s="7" t="str">
        <f ca="1"/>
        <v>Item_157</v>
      </c>
      <c r="AZ183">
        <f ca="1"/>
        <v>1.1499999999999999</v>
      </c>
      <c r="BA183">
        <f ca="1"/>
        <v>-0.8</v>
      </c>
      <c r="BB183">
        <f ca="1"/>
        <v>0.64</v>
      </c>
      <c r="BC183">
        <f ca="1"/>
        <v>3.22</v>
      </c>
      <c r="BD183" s="8" t="str">
        <f ca="1"/>
        <v>C</v>
      </c>
    </row>
    <row r="184" spans="4:56" x14ac:dyDescent="0.3">
      <c r="D184" s="32" t="s">
        <v>275</v>
      </c>
      <c r="E184" s="33">
        <v>12.22</v>
      </c>
      <c r="F184" s="33">
        <v>-2.56</v>
      </c>
      <c r="G184" s="33">
        <v>0.7</v>
      </c>
      <c r="H184" s="33">
        <v>2.4700000000000002</v>
      </c>
      <c r="I184" s="34" t="s">
        <v>34</v>
      </c>
      <c r="N184" s="18" t="str">
        <f ca="1"/>
        <v>Item_155</v>
      </c>
      <c r="O184" s="18" t="str">
        <f ca="1"/>
        <v>Item_155</v>
      </c>
      <c r="X184" s="18" t="str">
        <f ca="1"/>
        <v>Item_243</v>
      </c>
      <c r="AA184" s="18" t="str">
        <f ca="1"/>
        <v>Item_243</v>
      </c>
      <c r="AF184" s="18" t="str">
        <f ca="1"/>
        <v>Item_276</v>
      </c>
      <c r="AO184" s="18" t="str">
        <f ca="1"/>
        <v>Item_243</v>
      </c>
      <c r="AR184" s="18" t="str">
        <f ca="1"/>
        <v>Item_243</v>
      </c>
      <c r="AV184" s="7" t="str">
        <f ca="1"/>
        <v>Item_243</v>
      </c>
      <c r="AW184" s="8">
        <f ca="1"/>
        <v>87.76</v>
      </c>
      <c r="AY184" s="7" t="str">
        <f ca="1"/>
        <v>Item_243</v>
      </c>
      <c r="AZ184">
        <f ca="1"/>
        <v>-0.85</v>
      </c>
      <c r="BA184">
        <f ca="1"/>
        <v>-2.62</v>
      </c>
      <c r="BB184">
        <f ca="1"/>
        <v>-2.5499999999999998</v>
      </c>
      <c r="BC184">
        <f ca="1"/>
        <v>4.04</v>
      </c>
      <c r="BD184" s="8" t="str">
        <f ca="1"/>
        <v>C</v>
      </c>
    </row>
    <row r="185" spans="4:56" x14ac:dyDescent="0.3">
      <c r="D185" s="32" t="s">
        <v>276</v>
      </c>
      <c r="E185" s="33">
        <v>1.84</v>
      </c>
      <c r="F185" s="33">
        <v>-0.31</v>
      </c>
      <c r="G185" s="33">
        <v>2.7</v>
      </c>
      <c r="H185" s="33">
        <v>2.61</v>
      </c>
      <c r="I185" s="34" t="s">
        <v>33</v>
      </c>
      <c r="N185" s="18" t="str">
        <f ca="1"/>
        <v>Item_152</v>
      </c>
      <c r="O185" s="18" t="str">
        <f ca="1"/>
        <v>Item_152</v>
      </c>
      <c r="X185" s="18" t="str">
        <f ca="1"/>
        <v>Item_108</v>
      </c>
      <c r="AA185" s="18" t="str">
        <f ca="1"/>
        <v>Item_108</v>
      </c>
      <c r="AF185" s="18" t="str">
        <f ca="1"/>
        <v>Item_207</v>
      </c>
      <c r="AO185" s="18" t="str">
        <f ca="1"/>
        <v>Item_108</v>
      </c>
      <c r="AR185" s="18" t="str">
        <f ca="1"/>
        <v>Item_108</v>
      </c>
      <c r="AV185" s="7" t="str">
        <f ca="1"/>
        <v>Item_108</v>
      </c>
      <c r="AW185" s="8">
        <f ca="1"/>
        <v>88.07</v>
      </c>
      <c r="AY185" s="7" t="str">
        <f ca="1"/>
        <v>Item_108</v>
      </c>
      <c r="AZ185">
        <f ca="1"/>
        <v>-0.42</v>
      </c>
      <c r="BA185">
        <f ca="1"/>
        <v>-0.7</v>
      </c>
      <c r="BB185">
        <f ca="1"/>
        <v>0.53</v>
      </c>
      <c r="BC185">
        <f ca="1"/>
        <v>3.84</v>
      </c>
      <c r="BD185" s="8" t="str">
        <f ca="1"/>
        <v>B</v>
      </c>
    </row>
    <row r="186" spans="4:56" x14ac:dyDescent="0.3">
      <c r="D186" s="32" t="s">
        <v>277</v>
      </c>
      <c r="E186" s="33">
        <v>2.02</v>
      </c>
      <c r="F186" s="33">
        <v>-3.52</v>
      </c>
      <c r="G186" s="33">
        <v>0.27</v>
      </c>
      <c r="H186" s="33">
        <v>3.51</v>
      </c>
      <c r="I186" s="34" t="s">
        <v>32</v>
      </c>
      <c r="N186" s="18" t="str">
        <f ca="1"/>
        <v>Item_277</v>
      </c>
      <c r="O186" s="18" t="str">
        <f ca="1"/>
        <v>Item_277</v>
      </c>
      <c r="X186" s="18" t="str">
        <f ca="1"/>
        <v>Item_203</v>
      </c>
      <c r="AA186" s="18" t="str">
        <f ca="1"/>
        <v>Item_203</v>
      </c>
      <c r="AF186" s="18" t="str">
        <f ca="1"/>
        <v>Item_240</v>
      </c>
      <c r="AO186" s="18" t="str">
        <f ca="1"/>
        <v>Item_203</v>
      </c>
      <c r="AR186" s="18" t="str">
        <f ca="1"/>
        <v>Item_203</v>
      </c>
      <c r="AV186" s="7" t="str">
        <f ca="1"/>
        <v>Item_203</v>
      </c>
      <c r="AW186" s="8">
        <f ca="1"/>
        <v>88.07</v>
      </c>
      <c r="AY186" s="7" t="str">
        <f ca="1"/>
        <v>Item_203</v>
      </c>
      <c r="AZ186">
        <f ca="1"/>
        <v>3.33</v>
      </c>
      <c r="BA186">
        <f ca="1"/>
        <v>-2.17</v>
      </c>
      <c r="BB186">
        <f ca="1"/>
        <v>0.56999999999999995</v>
      </c>
      <c r="BC186">
        <f ca="1"/>
        <v>2.37</v>
      </c>
      <c r="BD186" s="8" t="str">
        <f ca="1"/>
        <v>C</v>
      </c>
    </row>
    <row r="187" spans="4:56" x14ac:dyDescent="0.3">
      <c r="D187" s="32" t="s">
        <v>278</v>
      </c>
      <c r="E187" s="33">
        <v>2.14</v>
      </c>
      <c r="F187" s="33">
        <v>0.33</v>
      </c>
      <c r="G187" s="33">
        <v>4.45</v>
      </c>
      <c r="H187" s="33">
        <v>4.49</v>
      </c>
      <c r="I187" s="34" t="s">
        <v>33</v>
      </c>
      <c r="N187" s="18" t="str">
        <f ca="1"/>
        <v>Item_132</v>
      </c>
      <c r="O187" s="18" t="str">
        <f ca="1"/>
        <v>Item_132</v>
      </c>
      <c r="X187" s="18" t="str">
        <f ca="1"/>
        <v>Item_190</v>
      </c>
      <c r="AA187" s="18" t="str">
        <f ca="1"/>
        <v>Item_190</v>
      </c>
      <c r="AF187" s="18" t="str">
        <f ca="1"/>
        <v>Item_102</v>
      </c>
      <c r="AO187" s="18" t="str">
        <f ca="1"/>
        <v>Item_190</v>
      </c>
      <c r="AR187" s="18" t="str">
        <f ca="1"/>
        <v>Item_190</v>
      </c>
      <c r="AV187" s="7" t="str">
        <f ca="1"/>
        <v>Item_190</v>
      </c>
      <c r="AW187" s="8">
        <f ca="1"/>
        <v>88.21</v>
      </c>
      <c r="AY187" s="7" t="str">
        <f ca="1"/>
        <v>Item_190</v>
      </c>
      <c r="AZ187">
        <f ca="1"/>
        <v>7.18</v>
      </c>
      <c r="BA187">
        <f ca="1"/>
        <v>-4.1399999999999997</v>
      </c>
      <c r="BB187">
        <f ca="1"/>
        <v>2.82</v>
      </c>
      <c r="BC187">
        <f ca="1"/>
        <v>2.14</v>
      </c>
      <c r="BD187" s="8" t="str">
        <f ca="1"/>
        <v>A</v>
      </c>
    </row>
    <row r="188" spans="4:56" x14ac:dyDescent="0.3">
      <c r="D188" s="32" t="s">
        <v>279</v>
      </c>
      <c r="E188" s="33">
        <v>2.33</v>
      </c>
      <c r="F188" s="33">
        <v>-2.36</v>
      </c>
      <c r="G188" s="33">
        <v>3.05</v>
      </c>
      <c r="H188" s="33">
        <v>4.01</v>
      </c>
      <c r="I188" s="34" t="s">
        <v>34</v>
      </c>
      <c r="N188" s="18" t="str">
        <f ca="1"/>
        <v>Item_296</v>
      </c>
      <c r="O188" s="18" t="str">
        <f ca="1"/>
        <v>Item_296</v>
      </c>
      <c r="X188" s="18" t="str">
        <f ca="1"/>
        <v>Item_173</v>
      </c>
      <c r="AA188" s="18" t="str">
        <f ca="1"/>
        <v>Item_173</v>
      </c>
      <c r="AF188" s="18" t="str">
        <f ca="1"/>
        <v>Item_180</v>
      </c>
      <c r="AO188" s="18" t="str">
        <f ca="1"/>
        <v>Item_173</v>
      </c>
      <c r="AR188" s="18" t="str">
        <f ca="1"/>
        <v>Item_173</v>
      </c>
      <c r="AV188" s="7" t="str">
        <f ca="1"/>
        <v>Item_173</v>
      </c>
      <c r="AW188" s="8">
        <f ca="1"/>
        <v>88.48</v>
      </c>
      <c r="AY188" s="7" t="str">
        <f ca="1"/>
        <v>Item_173</v>
      </c>
      <c r="AZ188">
        <f ca="1"/>
        <v>2.14</v>
      </c>
      <c r="BA188">
        <f ca="1"/>
        <v>0.33</v>
      </c>
      <c r="BB188">
        <f ca="1"/>
        <v>4.45</v>
      </c>
      <c r="BC188">
        <f ca="1"/>
        <v>4.49</v>
      </c>
      <c r="BD188" s="8" t="str">
        <f ca="1"/>
        <v>A</v>
      </c>
    </row>
    <row r="189" spans="4:56" x14ac:dyDescent="0.3">
      <c r="D189" s="32" t="s">
        <v>280</v>
      </c>
      <c r="E189" s="33">
        <v>-1.35</v>
      </c>
      <c r="F189" s="33">
        <v>-2.2400000000000002</v>
      </c>
      <c r="G189" s="33">
        <v>1.8</v>
      </c>
      <c r="H189" s="33">
        <v>4.5199999999999996</v>
      </c>
      <c r="I189" s="34" t="s">
        <v>33</v>
      </c>
      <c r="N189" s="18" t="str">
        <f ca="1"/>
        <v>Item_93</v>
      </c>
      <c r="O189" s="18" t="str">
        <f ca="1"/>
        <v>Item_93</v>
      </c>
      <c r="X189" s="18" t="str">
        <f ca="1"/>
        <v>Item_75</v>
      </c>
      <c r="AA189" s="18" t="str">
        <f ca="1"/>
        <v>Item_75</v>
      </c>
      <c r="AF189" s="18" t="str">
        <f ca="1"/>
        <v>Item_258</v>
      </c>
      <c r="AO189" s="18" t="str">
        <f ca="1"/>
        <v>Item_75</v>
      </c>
      <c r="AR189" s="18" t="str">
        <f ca="1"/>
        <v>Item_75</v>
      </c>
      <c r="AV189" s="7" t="str">
        <f ca="1"/>
        <v>Item_75</v>
      </c>
      <c r="AW189" s="8">
        <f ca="1"/>
        <v>89.13</v>
      </c>
      <c r="AY189" s="7" t="str">
        <f ca="1"/>
        <v>Item_75</v>
      </c>
      <c r="AZ189">
        <f ca="1"/>
        <v>-0.48</v>
      </c>
      <c r="BA189">
        <f ca="1"/>
        <v>4.1100000000000003</v>
      </c>
      <c r="BB189">
        <f ca="1"/>
        <v>5.31</v>
      </c>
      <c r="BC189">
        <f ca="1"/>
        <v>1.82</v>
      </c>
      <c r="BD189" s="8" t="str">
        <f ca="1"/>
        <v>A</v>
      </c>
    </row>
    <row r="190" spans="4:56" x14ac:dyDescent="0.3">
      <c r="D190" s="32" t="s">
        <v>281</v>
      </c>
      <c r="E190" s="33">
        <v>2.35</v>
      </c>
      <c r="F190" s="33">
        <v>-1.1399999999999999</v>
      </c>
      <c r="G190" s="33">
        <v>1.94</v>
      </c>
      <c r="H190" s="33">
        <v>3.72</v>
      </c>
      <c r="I190" s="34" t="s">
        <v>33</v>
      </c>
      <c r="N190" s="18" t="str">
        <f ca="1"/>
        <v>Item_75</v>
      </c>
      <c r="O190" s="18" t="str">
        <f ca="1"/>
        <v>Item_75</v>
      </c>
      <c r="X190" s="18" t="str">
        <f ca="1"/>
        <v>Item_284</v>
      </c>
      <c r="AA190" s="18" t="str">
        <f ca="1"/>
        <v>Item_284</v>
      </c>
      <c r="AF190" s="18" t="str">
        <f ca="1"/>
        <v>Item_206</v>
      </c>
      <c r="AO190" s="18" t="str">
        <f ca="1"/>
        <v>Item_284</v>
      </c>
      <c r="AR190" s="18" t="str">
        <f ca="1"/>
        <v>Item_284</v>
      </c>
      <c r="AV190" s="7" t="str">
        <f ca="1"/>
        <v>Item_284</v>
      </c>
      <c r="AW190" s="8">
        <f ca="1"/>
        <v>89.51</v>
      </c>
      <c r="AY190" s="7" t="str">
        <f ca="1"/>
        <v>Item_284</v>
      </c>
      <c r="AZ190">
        <f ca="1"/>
        <v>1.06</v>
      </c>
      <c r="BA190">
        <f ca="1"/>
        <v>-2.19</v>
      </c>
      <c r="BB190">
        <f ca="1"/>
        <v>-0.97</v>
      </c>
      <c r="BC190">
        <f ca="1"/>
        <v>1.62</v>
      </c>
      <c r="BD190" s="8" t="str">
        <f ca="1"/>
        <v>A</v>
      </c>
    </row>
    <row r="191" spans="4:56" x14ac:dyDescent="0.3">
      <c r="D191" s="32" t="s">
        <v>282</v>
      </c>
      <c r="E191" s="33">
        <v>10.130000000000001</v>
      </c>
      <c r="F191" s="33">
        <v>-2.23</v>
      </c>
      <c r="G191" s="33">
        <v>0.23</v>
      </c>
      <c r="H191" s="33">
        <v>3.19</v>
      </c>
      <c r="I191" s="34" t="s">
        <v>33</v>
      </c>
      <c r="N191" s="18" t="str">
        <f ca="1"/>
        <v>Item_74</v>
      </c>
      <c r="O191" s="18" t="str">
        <f ca="1"/>
        <v>Item_74</v>
      </c>
      <c r="X191" s="18" t="str">
        <f ca="1"/>
        <v>Item_212</v>
      </c>
      <c r="AA191" s="18" t="str">
        <f ca="1"/>
        <v>Item_212</v>
      </c>
      <c r="AF191" s="18" t="str">
        <f ca="1"/>
        <v>Item_217</v>
      </c>
      <c r="AO191" s="18" t="str">
        <f ca="1"/>
        <v>Item_212</v>
      </c>
      <c r="AR191" s="18" t="str">
        <f ca="1"/>
        <v>Item_212</v>
      </c>
      <c r="AV191" s="7" t="str">
        <f ca="1"/>
        <v>Item_212</v>
      </c>
      <c r="AW191" s="8">
        <f ca="1"/>
        <v>89.98</v>
      </c>
      <c r="AY191" s="7" t="str">
        <f ca="1"/>
        <v>Item_212</v>
      </c>
      <c r="AZ191">
        <f ca="1"/>
        <v>2.04</v>
      </c>
      <c r="BA191">
        <f ca="1"/>
        <v>-1.91</v>
      </c>
      <c r="BB191">
        <f ca="1"/>
        <v>1.69</v>
      </c>
      <c r="BC191">
        <f ca="1"/>
        <v>4.38</v>
      </c>
      <c r="BD191" s="8" t="str">
        <f ca="1"/>
        <v>B</v>
      </c>
    </row>
    <row r="192" spans="4:56" x14ac:dyDescent="0.3">
      <c r="D192" s="32" t="s">
        <v>283</v>
      </c>
      <c r="E192" s="33">
        <v>-3.29</v>
      </c>
      <c r="F192" s="33">
        <v>-1.93</v>
      </c>
      <c r="G192" s="33">
        <v>4.5999999999999996</v>
      </c>
      <c r="H192" s="33">
        <v>2.93</v>
      </c>
      <c r="I192" s="34" t="s">
        <v>32</v>
      </c>
      <c r="N192" s="18" t="str">
        <f ca="1"/>
        <v>Item_270</v>
      </c>
      <c r="O192" s="18" t="str">
        <f ca="1"/>
        <v>Item_270</v>
      </c>
      <c r="X192" s="18" t="str">
        <f ca="1"/>
        <v>Item_277</v>
      </c>
      <c r="AA192" s="18" t="str">
        <f ca="1"/>
        <v>Item_277</v>
      </c>
      <c r="AF192" s="18" t="str">
        <f ca="1"/>
        <v>Item_282</v>
      </c>
      <c r="AO192" s="18" t="str">
        <f ca="1"/>
        <v>Item_277</v>
      </c>
      <c r="AR192" s="18" t="str">
        <f ca="1"/>
        <v>Item_277</v>
      </c>
      <c r="AV192" s="7" t="str">
        <f ca="1"/>
        <v>Item_277</v>
      </c>
      <c r="AW192" s="8">
        <f ca="1"/>
        <v>90.38</v>
      </c>
      <c r="AY192" s="7" t="str">
        <f ca="1"/>
        <v>Item_277</v>
      </c>
      <c r="AZ192">
        <f ca="1"/>
        <v>6.38</v>
      </c>
      <c r="BA192">
        <f ca="1"/>
        <v>-3.76</v>
      </c>
      <c r="BB192">
        <f ca="1"/>
        <v>2.7</v>
      </c>
      <c r="BC192">
        <f ca="1"/>
        <v>2.92</v>
      </c>
      <c r="BD192" s="8" t="str">
        <f ca="1"/>
        <v>B</v>
      </c>
    </row>
    <row r="193" spans="4:56" x14ac:dyDescent="0.3">
      <c r="D193" s="32" t="s">
        <v>284</v>
      </c>
      <c r="E193" s="33">
        <v>4.01</v>
      </c>
      <c r="F193" s="33">
        <v>-3.51</v>
      </c>
      <c r="G193" s="33">
        <v>-0.21</v>
      </c>
      <c r="H193" s="33">
        <v>3.74</v>
      </c>
      <c r="I193" s="34" t="s">
        <v>33</v>
      </c>
      <c r="N193" s="18" t="str">
        <f ca="1"/>
        <v>Item_207</v>
      </c>
      <c r="O193" s="18" t="str">
        <f ca="1"/>
        <v>Item_207</v>
      </c>
      <c r="X193" s="18" t="str">
        <f ca="1"/>
        <v>Item_270</v>
      </c>
      <c r="AA193" s="18" t="str">
        <f ca="1"/>
        <v>Item_270</v>
      </c>
      <c r="AF193" s="18" t="str">
        <f ca="1"/>
        <v>Item_103</v>
      </c>
      <c r="AO193" s="18" t="str">
        <f ca="1"/>
        <v>Item_270</v>
      </c>
      <c r="AR193" s="18" t="str">
        <f ca="1"/>
        <v>Item_270</v>
      </c>
      <c r="AV193" s="7" t="str">
        <f ca="1"/>
        <v>Item_270</v>
      </c>
      <c r="AW193" s="8">
        <f ca="1"/>
        <v>90.47</v>
      </c>
      <c r="AY193" s="7" t="str">
        <f ca="1"/>
        <v>Item_270</v>
      </c>
      <c r="AZ193">
        <f ca="1"/>
        <v>4.18</v>
      </c>
      <c r="BA193">
        <f ca="1"/>
        <v>-1.24</v>
      </c>
      <c r="BB193">
        <f ca="1"/>
        <v>3.12</v>
      </c>
      <c r="BC193">
        <f ca="1"/>
        <v>2.76</v>
      </c>
      <c r="BD193" s="8" t="str">
        <f ca="1"/>
        <v>A</v>
      </c>
    </row>
    <row r="194" spans="4:56" x14ac:dyDescent="0.3">
      <c r="D194" s="32" t="s">
        <v>285</v>
      </c>
      <c r="E194" s="33">
        <v>2.2799999999999998</v>
      </c>
      <c r="F194" s="33">
        <v>-2.5299999999999998</v>
      </c>
      <c r="G194" s="33">
        <v>-2.82</v>
      </c>
      <c r="H194" s="33">
        <v>2</v>
      </c>
      <c r="I194" s="34" t="s">
        <v>33</v>
      </c>
      <c r="N194" s="18" t="str">
        <f ca="1"/>
        <v>Item_291</v>
      </c>
      <c r="O194" s="18" t="str">
        <f ca="1"/>
        <v>Item_291</v>
      </c>
      <c r="X194" s="18" t="str">
        <f ca="1"/>
        <v>Item_262</v>
      </c>
      <c r="AA194" s="18" t="str">
        <f ca="1"/>
        <v>Item_262</v>
      </c>
      <c r="AF194" s="18" t="str">
        <f ca="1"/>
        <v>Item_278</v>
      </c>
      <c r="AO194" s="18" t="str">
        <f ca="1"/>
        <v>Item_262</v>
      </c>
      <c r="AR194" s="18" t="str">
        <f ca="1"/>
        <v>Item_262</v>
      </c>
      <c r="AV194" s="7" t="str">
        <f ca="1"/>
        <v>Item_262</v>
      </c>
      <c r="AW194" s="8">
        <f ca="1"/>
        <v>90.72</v>
      </c>
      <c r="AY194" s="7" t="str">
        <f ca="1"/>
        <v>Item_262</v>
      </c>
      <c r="AZ194">
        <f ca="1"/>
        <v>4.6399999999999997</v>
      </c>
      <c r="BA194">
        <f ca="1"/>
        <v>-1.75</v>
      </c>
      <c r="BB194">
        <f ca="1"/>
        <v>5.43</v>
      </c>
      <c r="BC194">
        <f ca="1"/>
        <v>4.05</v>
      </c>
      <c r="BD194" s="8" t="str">
        <f ca="1"/>
        <v>A</v>
      </c>
    </row>
    <row r="195" spans="4:56" x14ac:dyDescent="0.3">
      <c r="D195" s="32" t="s">
        <v>286</v>
      </c>
      <c r="E195" s="33">
        <v>7.76</v>
      </c>
      <c r="F195" s="33">
        <v>-0.39</v>
      </c>
      <c r="G195" s="33">
        <v>-3.35</v>
      </c>
      <c r="H195" s="33">
        <v>3.55</v>
      </c>
      <c r="I195" s="34" t="s">
        <v>32</v>
      </c>
      <c r="N195" s="18" t="str">
        <f ca="1"/>
        <v>Item_249</v>
      </c>
      <c r="O195" s="18" t="str">
        <f ca="1"/>
        <v>Item_249</v>
      </c>
      <c r="X195" s="18" t="str">
        <f ca="1"/>
        <v>Item_230</v>
      </c>
      <c r="AA195" s="18" t="str">
        <f ca="1"/>
        <v>Item_230</v>
      </c>
      <c r="AF195" s="18" t="str">
        <f ca="1"/>
        <v>Item_99</v>
      </c>
      <c r="AO195" s="18" t="str">
        <f ca="1"/>
        <v>Item_230</v>
      </c>
      <c r="AR195" s="18" t="str">
        <f ca="1"/>
        <v>Item_230</v>
      </c>
      <c r="AV195" s="7" t="str">
        <f ca="1"/>
        <v>Item_230</v>
      </c>
      <c r="AW195" s="8">
        <f ca="1"/>
        <v>90.84</v>
      </c>
      <c r="AY195" s="7" t="str">
        <f ca="1"/>
        <v>Item_230</v>
      </c>
      <c r="AZ195">
        <f ca="1"/>
        <v>2.61</v>
      </c>
      <c r="BA195">
        <f ca="1"/>
        <v>-2.72</v>
      </c>
      <c r="BB195">
        <f ca="1"/>
        <v>-0.1</v>
      </c>
      <c r="BC195">
        <f ca="1"/>
        <v>2.59</v>
      </c>
      <c r="BD195" s="8" t="str">
        <f ca="1"/>
        <v>B</v>
      </c>
    </row>
    <row r="196" spans="4:56" x14ac:dyDescent="0.3">
      <c r="D196" s="32" t="s">
        <v>287</v>
      </c>
      <c r="E196" s="33">
        <v>5.18</v>
      </c>
      <c r="F196" s="33">
        <v>-0.18</v>
      </c>
      <c r="G196" s="33">
        <v>-3.14</v>
      </c>
      <c r="H196" s="33">
        <v>2.57</v>
      </c>
      <c r="I196" s="34" t="s">
        <v>33</v>
      </c>
      <c r="N196" s="18" t="str">
        <f ca="1"/>
        <v>Item_134</v>
      </c>
      <c r="O196" s="18" t="str">
        <f ca="1"/>
        <v>Item_134</v>
      </c>
      <c r="X196" s="18" t="str">
        <f ca="1"/>
        <v>Item_118</v>
      </c>
      <c r="AA196" s="18" t="str">
        <f ca="1"/>
        <v>Item_118</v>
      </c>
      <c r="AF196" s="18" t="str">
        <f ca="1"/>
        <v>Item_235</v>
      </c>
      <c r="AO196" s="18" t="str">
        <f ca="1"/>
        <v>Item_118</v>
      </c>
      <c r="AR196" s="18" t="str">
        <f ca="1"/>
        <v>Item_118</v>
      </c>
      <c r="AV196" s="7" t="str">
        <f ca="1"/>
        <v>Item_118</v>
      </c>
      <c r="AW196" s="8">
        <f ca="1"/>
        <v>91</v>
      </c>
      <c r="AY196" s="7" t="str">
        <f ca="1"/>
        <v>Item_118</v>
      </c>
      <c r="AZ196">
        <f ca="1"/>
        <v>-0.49</v>
      </c>
      <c r="BA196">
        <f ca="1"/>
        <v>-1.24</v>
      </c>
      <c r="BB196">
        <f ca="1"/>
        <v>-0.72</v>
      </c>
      <c r="BC196">
        <f ca="1"/>
        <v>3.64</v>
      </c>
      <c r="BD196" s="8" t="str">
        <f ca="1"/>
        <v>A</v>
      </c>
    </row>
    <row r="197" spans="4:56" x14ac:dyDescent="0.3">
      <c r="D197" s="32" t="s">
        <v>288</v>
      </c>
      <c r="E197" s="33">
        <v>3.96</v>
      </c>
      <c r="F197" s="33">
        <v>-1.35</v>
      </c>
      <c r="G197" s="33">
        <v>1.33</v>
      </c>
      <c r="H197" s="33">
        <v>2.04</v>
      </c>
      <c r="I197" s="34" t="s">
        <v>34</v>
      </c>
      <c r="N197" s="18" t="str">
        <f ca="1"/>
        <v>Item_231</v>
      </c>
      <c r="O197" s="18" t="str">
        <f ca="1"/>
        <v>Item_231</v>
      </c>
      <c r="X197" s="18" t="str">
        <f ca="1"/>
        <v>Item_104</v>
      </c>
      <c r="AA197" s="18" t="str">
        <f ca="1"/>
        <v>Item_104</v>
      </c>
      <c r="AF197" s="18" t="str">
        <f ca="1"/>
        <v>Item_147</v>
      </c>
      <c r="AO197" s="18" t="str">
        <f ca="1"/>
        <v>Item_104</v>
      </c>
      <c r="AR197" s="18" t="str">
        <f ca="1"/>
        <v>Item_104</v>
      </c>
      <c r="AV197" s="7" t="str">
        <f ca="1"/>
        <v>Item_104</v>
      </c>
      <c r="AW197" s="8">
        <f ca="1"/>
        <v>91.19</v>
      </c>
      <c r="AY197" s="7" t="str">
        <f ca="1"/>
        <v>Item_104</v>
      </c>
      <c r="AZ197">
        <f ca="1"/>
        <v>2.19</v>
      </c>
      <c r="BA197">
        <f ca="1"/>
        <v>-1.77</v>
      </c>
      <c r="BB197">
        <f ca="1"/>
        <v>1.26</v>
      </c>
      <c r="BC197">
        <f ca="1"/>
        <v>3.68</v>
      </c>
      <c r="BD197" s="8" t="str">
        <f ca="1"/>
        <v>A</v>
      </c>
    </row>
    <row r="198" spans="4:56" x14ac:dyDescent="0.3">
      <c r="D198" s="32" t="s">
        <v>289</v>
      </c>
      <c r="E198" s="33">
        <v>-0.99</v>
      </c>
      <c r="F198" s="33">
        <v>-0.01</v>
      </c>
      <c r="G198" s="33">
        <v>3.02</v>
      </c>
      <c r="H198" s="33">
        <v>2.27</v>
      </c>
      <c r="I198" s="34" t="s">
        <v>32</v>
      </c>
      <c r="N198" s="18" t="str">
        <f ca="1"/>
        <v>Item_265</v>
      </c>
      <c r="O198" s="18" t="str">
        <f ca="1"/>
        <v>Item_265</v>
      </c>
      <c r="X198" s="18" t="str">
        <f ca="1"/>
        <v>Item_280</v>
      </c>
      <c r="AA198" s="18" t="str">
        <f ca="1"/>
        <v>Item_280</v>
      </c>
      <c r="AF198" s="18" t="str">
        <f ca="1"/>
        <v>Item_137</v>
      </c>
      <c r="AO198" s="18" t="str">
        <f ca="1"/>
        <v>Item_280</v>
      </c>
      <c r="AR198" s="18" t="str">
        <f ca="1"/>
        <v>Item_280</v>
      </c>
      <c r="AV198" s="7" t="str">
        <f ca="1"/>
        <v>Item_280</v>
      </c>
      <c r="AW198" s="8">
        <f ca="1"/>
        <v>91.23</v>
      </c>
      <c r="AY198" s="7" t="str">
        <f ca="1"/>
        <v>Item_280</v>
      </c>
      <c r="AZ198">
        <f ca="1"/>
        <v>2.2000000000000002</v>
      </c>
      <c r="BA198">
        <f ca="1"/>
        <v>-1.26</v>
      </c>
      <c r="BB198">
        <f ca="1"/>
        <v>1.1499999999999999</v>
      </c>
      <c r="BC198">
        <f ca="1"/>
        <v>2.82</v>
      </c>
      <c r="BD198" s="8" t="str">
        <f ca="1"/>
        <v>A</v>
      </c>
    </row>
    <row r="199" spans="4:56" x14ac:dyDescent="0.3">
      <c r="D199" s="32" t="s">
        <v>290</v>
      </c>
      <c r="E199" s="33">
        <v>2.9</v>
      </c>
      <c r="F199" s="33">
        <v>-2.62</v>
      </c>
      <c r="G199" s="33">
        <v>-1.08</v>
      </c>
      <c r="H199" s="33">
        <v>3.1</v>
      </c>
      <c r="I199" s="34" t="s">
        <v>33</v>
      </c>
      <c r="N199" s="18" t="str">
        <f ca="1"/>
        <v>Item_283</v>
      </c>
      <c r="O199" s="18" t="str">
        <f ca="1"/>
        <v>Item_283</v>
      </c>
      <c r="X199" s="18" t="str">
        <f ca="1"/>
        <v>Item_138</v>
      </c>
      <c r="AA199" s="18" t="str">
        <f ca="1"/>
        <v>Item_138</v>
      </c>
      <c r="AF199" s="18" t="str">
        <f ca="1"/>
        <v>Item_185</v>
      </c>
      <c r="AO199" s="18" t="str">
        <f ca="1"/>
        <v>Item_138</v>
      </c>
      <c r="AR199" s="18" t="str">
        <f ca="1"/>
        <v>Item_138</v>
      </c>
      <c r="AV199" s="7" t="str">
        <f ca="1"/>
        <v>Item_138</v>
      </c>
      <c r="AW199" s="8">
        <f ca="1"/>
        <v>91.38</v>
      </c>
      <c r="AY199" s="7" t="str">
        <f ca="1"/>
        <v>Item_138</v>
      </c>
      <c r="AZ199">
        <f ca="1"/>
        <v>2.96</v>
      </c>
      <c r="BA199">
        <f ca="1"/>
        <v>-2.56</v>
      </c>
      <c r="BB199">
        <f ca="1"/>
        <v>2.0699999999999998</v>
      </c>
      <c r="BC199">
        <f ca="1"/>
        <v>4.93</v>
      </c>
      <c r="BD199" s="8" t="str">
        <f ca="1"/>
        <v>A</v>
      </c>
    </row>
    <row r="200" spans="4:56" x14ac:dyDescent="0.3">
      <c r="D200" s="32" t="s">
        <v>291</v>
      </c>
      <c r="E200" s="33">
        <v>1.9</v>
      </c>
      <c r="F200" s="33">
        <v>-1.04</v>
      </c>
      <c r="G200" s="33">
        <v>2.97</v>
      </c>
      <c r="H200" s="33">
        <v>4.42</v>
      </c>
      <c r="I200" s="34" t="s">
        <v>34</v>
      </c>
      <c r="N200" s="18" t="str">
        <f ca="1"/>
        <v>Item_159</v>
      </c>
      <c r="O200" s="18" t="str">
        <f ca="1"/>
        <v>Item_159</v>
      </c>
      <c r="X200" s="18" t="str">
        <f ca="1"/>
        <v>Item_292</v>
      </c>
      <c r="AA200" s="18" t="str">
        <f ca="1"/>
        <v>Item_292</v>
      </c>
      <c r="AF200" s="18" t="str">
        <f ca="1"/>
        <v>Item_261</v>
      </c>
      <c r="AO200" s="18" t="str">
        <f ca="1"/>
        <v>Item_292</v>
      </c>
      <c r="AR200" s="18" t="str">
        <f ca="1"/>
        <v>Item_292</v>
      </c>
      <c r="AV200" s="7" t="str">
        <f ca="1"/>
        <v>Item_292</v>
      </c>
      <c r="AW200" s="8">
        <f ca="1"/>
        <v>91.48</v>
      </c>
      <c r="AY200" s="7" t="str">
        <f ca="1"/>
        <v>Item_292</v>
      </c>
      <c r="AZ200">
        <f ca="1"/>
        <v>3.53</v>
      </c>
      <c r="BA200">
        <f ca="1"/>
        <v>-0.36</v>
      </c>
      <c r="BB200">
        <f ca="1"/>
        <v>2.33</v>
      </c>
      <c r="BC200">
        <f ca="1"/>
        <v>2.67</v>
      </c>
      <c r="BD200" s="8" t="str">
        <f ca="1"/>
        <v>C</v>
      </c>
    </row>
    <row r="201" spans="4:56" x14ac:dyDescent="0.3">
      <c r="D201" s="32" t="s">
        <v>292</v>
      </c>
      <c r="E201" s="33">
        <v>3.11</v>
      </c>
      <c r="F201" s="33">
        <v>0.69</v>
      </c>
      <c r="G201" s="33">
        <v>-2.34</v>
      </c>
      <c r="H201" s="33">
        <v>1.8</v>
      </c>
      <c r="I201" s="34" t="s">
        <v>33</v>
      </c>
      <c r="N201" s="18" t="str">
        <f ca="1"/>
        <v>Item_262</v>
      </c>
      <c r="O201" s="18" t="str">
        <f ca="1"/>
        <v>Item_262</v>
      </c>
      <c r="X201" s="18" t="str">
        <f ca="1"/>
        <v>Item_113</v>
      </c>
      <c r="AA201" s="18" t="str">
        <f ca="1"/>
        <v>Item_113</v>
      </c>
      <c r="AF201" s="18" t="str">
        <f ca="1"/>
        <v>Item_194</v>
      </c>
      <c r="AO201" s="18" t="str">
        <f ca="1"/>
        <v>Item_113</v>
      </c>
      <c r="AR201" s="18" t="str">
        <f ca="1"/>
        <v>Item_113</v>
      </c>
      <c r="AV201" s="7" t="str">
        <f ca="1"/>
        <v>Item_113</v>
      </c>
      <c r="AW201" s="8">
        <f ca="1"/>
        <v>91.51</v>
      </c>
      <c r="AY201" s="7" t="str">
        <f ca="1"/>
        <v>Item_113</v>
      </c>
      <c r="AZ201">
        <f ca="1"/>
        <v>0.97</v>
      </c>
      <c r="BA201">
        <f ca="1"/>
        <v>-2.2799999999999998</v>
      </c>
      <c r="BB201">
        <f ca="1"/>
        <v>-1.47</v>
      </c>
      <c r="BC201">
        <f ca="1"/>
        <v>1.62</v>
      </c>
      <c r="BD201" s="8" t="str">
        <f ca="1"/>
        <v>A</v>
      </c>
    </row>
    <row r="202" spans="4:56" x14ac:dyDescent="0.3">
      <c r="D202" s="32" t="s">
        <v>293</v>
      </c>
      <c r="E202" s="33">
        <v>-0.87</v>
      </c>
      <c r="F202" s="33">
        <v>-2.87</v>
      </c>
      <c r="G202" s="33">
        <v>1.17</v>
      </c>
      <c r="H202" s="33">
        <v>1.4</v>
      </c>
      <c r="I202" s="34" t="s">
        <v>34</v>
      </c>
      <c r="N202" s="18" t="str">
        <f ca="1"/>
        <v>Item_30</v>
      </c>
      <c r="O202" s="18" t="str">
        <f ca="1"/>
        <v>Item_30</v>
      </c>
      <c r="X202" s="18" t="str">
        <f ca="1"/>
        <v>Item_146</v>
      </c>
      <c r="AA202" s="18" t="str">
        <f ca="1"/>
        <v>Item_146</v>
      </c>
      <c r="AF202" s="18" t="str">
        <f ca="1"/>
        <v>Item_214</v>
      </c>
      <c r="AO202" s="18" t="str">
        <f ca="1"/>
        <v>Item_146</v>
      </c>
      <c r="AR202" s="18" t="str">
        <f ca="1"/>
        <v>Item_146</v>
      </c>
      <c r="AV202" s="7" t="str">
        <f ca="1"/>
        <v>Item_146</v>
      </c>
      <c r="AW202" s="8">
        <f ca="1"/>
        <v>91.62</v>
      </c>
      <c r="AY202" s="7" t="str">
        <f ca="1"/>
        <v>Item_146</v>
      </c>
      <c r="AZ202">
        <f ca="1"/>
        <v>4.63</v>
      </c>
      <c r="BA202">
        <f ca="1"/>
        <v>-1.87</v>
      </c>
      <c r="BB202">
        <f ca="1"/>
        <v>2.52</v>
      </c>
      <c r="BC202">
        <f ca="1"/>
        <v>3.67</v>
      </c>
      <c r="BD202" s="8" t="str">
        <f ca="1"/>
        <v>C</v>
      </c>
    </row>
    <row r="203" spans="4:56" x14ac:dyDescent="0.3">
      <c r="D203" s="32" t="s">
        <v>294</v>
      </c>
      <c r="E203" s="33">
        <v>0.34</v>
      </c>
      <c r="F203" s="33">
        <v>-3.05</v>
      </c>
      <c r="G203" s="33">
        <v>-1.06</v>
      </c>
      <c r="H203" s="33">
        <v>3.64</v>
      </c>
      <c r="I203" s="34" t="s">
        <v>32</v>
      </c>
      <c r="N203" s="18" t="str">
        <f ca="1"/>
        <v>Item_223</v>
      </c>
      <c r="O203" s="18" t="str">
        <f ca="1"/>
        <v>Item_223</v>
      </c>
      <c r="X203" s="18" t="str">
        <f ca="1"/>
        <v>Item_293</v>
      </c>
      <c r="AA203" s="18" t="str">
        <f ca="1"/>
        <v>Item_293</v>
      </c>
      <c r="AF203" s="18" t="str">
        <f ca="1"/>
        <v>Item_257</v>
      </c>
      <c r="AO203" s="18" t="str">
        <f ca="1"/>
        <v>Item_293</v>
      </c>
      <c r="AR203" s="18" t="str">
        <f ca="1"/>
        <v>Item_293</v>
      </c>
      <c r="AV203" s="7" t="str">
        <f ca="1"/>
        <v>Item_293</v>
      </c>
      <c r="AW203" s="8">
        <f ca="1"/>
        <v>91.82</v>
      </c>
      <c r="AY203" s="7" t="str">
        <f ca="1"/>
        <v>Item_293</v>
      </c>
      <c r="AZ203">
        <f ca="1"/>
        <v>2.84</v>
      </c>
      <c r="BA203">
        <f ca="1"/>
        <v>-1.99</v>
      </c>
      <c r="BB203">
        <f ca="1"/>
        <v>1.1000000000000001</v>
      </c>
      <c r="BC203">
        <f ca="1"/>
        <v>0.89</v>
      </c>
      <c r="BD203" s="8" t="str">
        <f ca="1"/>
        <v>B</v>
      </c>
    </row>
    <row r="204" spans="4:56" x14ac:dyDescent="0.3">
      <c r="D204" s="32" t="s">
        <v>295</v>
      </c>
      <c r="E204" s="33">
        <v>7.18</v>
      </c>
      <c r="F204" s="33">
        <v>-4.1399999999999997</v>
      </c>
      <c r="G204" s="33">
        <v>2.82</v>
      </c>
      <c r="H204" s="33">
        <v>2.14</v>
      </c>
      <c r="I204" s="34" t="s">
        <v>33</v>
      </c>
      <c r="N204" s="18" t="str">
        <f ca="1"/>
        <v>Item_243</v>
      </c>
      <c r="O204" s="18" t="str">
        <f ca="1"/>
        <v>Item_243</v>
      </c>
      <c r="X204" s="18" t="str">
        <f ca="1"/>
        <v>Item_225</v>
      </c>
      <c r="AA204" s="18" t="str">
        <f ca="1"/>
        <v>Item_225</v>
      </c>
      <c r="AF204" s="18" t="str">
        <f ca="1"/>
        <v>Item_179</v>
      </c>
      <c r="AO204" s="18" t="str">
        <f ca="1"/>
        <v>Item_225</v>
      </c>
      <c r="AR204" s="18" t="str">
        <f ca="1"/>
        <v>Item_225</v>
      </c>
      <c r="AV204" s="7" t="str">
        <f ca="1"/>
        <v>Item_225</v>
      </c>
      <c r="AW204" s="8">
        <f ca="1"/>
        <v>91.85</v>
      </c>
      <c r="AY204" s="7" t="str">
        <f ca="1"/>
        <v>Item_225</v>
      </c>
      <c r="AZ204">
        <f ca="1"/>
        <v>1.63</v>
      </c>
      <c r="BA204">
        <f ca="1"/>
        <v>-0.76</v>
      </c>
      <c r="BB204">
        <f ca="1"/>
        <v>3.22</v>
      </c>
      <c r="BC204">
        <f ca="1"/>
        <v>5.73</v>
      </c>
      <c r="BD204" s="8" t="str">
        <f ca="1"/>
        <v>A</v>
      </c>
    </row>
    <row r="205" spans="4:56" x14ac:dyDescent="0.3">
      <c r="D205" s="32" t="s">
        <v>296</v>
      </c>
      <c r="E205" s="33">
        <v>3.23</v>
      </c>
      <c r="F205" s="33">
        <v>-1.72</v>
      </c>
      <c r="G205" s="33">
        <v>4.21</v>
      </c>
      <c r="H205" s="33">
        <v>3.71</v>
      </c>
      <c r="I205" s="34" t="s">
        <v>32</v>
      </c>
      <c r="N205" s="18" t="str">
        <f ca="1"/>
        <v>Item_276</v>
      </c>
      <c r="O205" s="18" t="str">
        <f ca="1"/>
        <v>Item_276</v>
      </c>
      <c r="X205" s="18" t="str">
        <f ca="1"/>
        <v>Item_5</v>
      </c>
      <c r="AA205" s="18" t="str">
        <f ca="1"/>
        <v>Item_5</v>
      </c>
      <c r="AF205" s="18" t="str">
        <f ca="1"/>
        <v>Item_127</v>
      </c>
      <c r="AO205" s="18" t="str">
        <f ca="1"/>
        <v>Item_5</v>
      </c>
      <c r="AR205" s="18" t="str">
        <f ca="1"/>
        <v>Item_5</v>
      </c>
      <c r="AV205" s="7" t="str">
        <f ca="1"/>
        <v>Item_5</v>
      </c>
      <c r="AW205" s="8">
        <f ca="1"/>
        <v>91.86</v>
      </c>
      <c r="AY205" s="7" t="str">
        <f ca="1"/>
        <v>Item_5</v>
      </c>
      <c r="AZ205">
        <f ca="1"/>
        <v>1.83</v>
      </c>
      <c r="BA205">
        <f ca="1"/>
        <v>2.04</v>
      </c>
      <c r="BB205">
        <f ca="1"/>
        <v>5.33</v>
      </c>
      <c r="BC205">
        <f ca="1"/>
        <v>3.84</v>
      </c>
      <c r="BD205" s="8" t="str">
        <f ca="1"/>
        <v>C</v>
      </c>
    </row>
    <row r="206" spans="4:56" x14ac:dyDescent="0.3">
      <c r="D206" s="32" t="s">
        <v>297</v>
      </c>
      <c r="E206" s="33">
        <v>5</v>
      </c>
      <c r="F206" s="33">
        <v>-2.75</v>
      </c>
      <c r="G206" s="33">
        <v>0.68</v>
      </c>
      <c r="H206" s="33">
        <v>4.08</v>
      </c>
      <c r="I206" s="34" t="s">
        <v>34</v>
      </c>
      <c r="N206" s="18" t="str">
        <f ca="1"/>
        <v>Item_173</v>
      </c>
      <c r="O206" s="18" t="str">
        <f ca="1"/>
        <v>Item_173</v>
      </c>
      <c r="X206" s="18" t="str">
        <f ca="1"/>
        <v>Item_300</v>
      </c>
      <c r="AA206" s="18" t="str">
        <f ca="1"/>
        <v>Item_300</v>
      </c>
      <c r="AF206" s="18" t="str">
        <f ca="1"/>
        <v>Item_228</v>
      </c>
      <c r="AO206" s="18" t="str">
        <f ca="1"/>
        <v>Item_300</v>
      </c>
      <c r="AR206" s="18" t="str">
        <f ca="1"/>
        <v>Item_300</v>
      </c>
      <c r="AV206" s="7" t="str">
        <f ca="1"/>
        <v>Item_300</v>
      </c>
      <c r="AW206" s="8">
        <f ca="1"/>
        <v>91.96</v>
      </c>
      <c r="AY206" s="7" t="str">
        <f ca="1"/>
        <v>Item_300</v>
      </c>
      <c r="AZ206">
        <f ca="1"/>
        <v>-0.97</v>
      </c>
      <c r="BA206">
        <f ca="1"/>
        <v>-2.38</v>
      </c>
      <c r="BB206">
        <f ca="1"/>
        <v>-2.4300000000000002</v>
      </c>
      <c r="BC206">
        <f ca="1"/>
        <v>3.76</v>
      </c>
      <c r="BD206" s="8" t="str">
        <f ca="1"/>
        <v>B</v>
      </c>
    </row>
    <row r="207" spans="4:56" x14ac:dyDescent="0.3">
      <c r="D207" s="32" t="s">
        <v>298</v>
      </c>
      <c r="E207" s="33">
        <v>-1.72</v>
      </c>
      <c r="F207" s="33">
        <v>-2.2400000000000002</v>
      </c>
      <c r="G207" s="33">
        <v>3.54</v>
      </c>
      <c r="H207" s="33">
        <v>3.15</v>
      </c>
      <c r="I207" s="34" t="s">
        <v>33</v>
      </c>
      <c r="N207" s="18" t="str">
        <f ca="1"/>
        <v>Item_278</v>
      </c>
      <c r="O207" s="18" t="str">
        <f ca="1"/>
        <v>Item_278</v>
      </c>
      <c r="X207" s="18" t="str">
        <f ca="1"/>
        <v>Item_8</v>
      </c>
      <c r="AA207" s="18" t="str">
        <f ca="1"/>
        <v>Item_8</v>
      </c>
      <c r="AF207" s="18" t="str">
        <f ca="1"/>
        <v>Item_148</v>
      </c>
      <c r="AO207" s="18" t="str">
        <f ca="1"/>
        <v>Item_8</v>
      </c>
      <c r="AR207" s="18" t="str">
        <f ca="1"/>
        <v>Item_8</v>
      </c>
      <c r="AV207" s="7" t="str">
        <f ca="1"/>
        <v>Item_8</v>
      </c>
      <c r="AW207" s="8">
        <f ca="1"/>
        <v>92.14</v>
      </c>
      <c r="AY207" s="7" t="str">
        <f ca="1"/>
        <v>Item_8</v>
      </c>
      <c r="AZ207">
        <f ca="1"/>
        <v>1.76</v>
      </c>
      <c r="BA207">
        <f ca="1"/>
        <v>3.3</v>
      </c>
      <c r="BB207">
        <f ca="1"/>
        <v>5.0999999999999996</v>
      </c>
      <c r="BC207">
        <f ca="1"/>
        <v>2.54</v>
      </c>
      <c r="BD207" s="8" t="str">
        <f ca="1"/>
        <v>C</v>
      </c>
    </row>
    <row r="208" spans="4:56" x14ac:dyDescent="0.3">
      <c r="D208" s="32" t="s">
        <v>299</v>
      </c>
      <c r="E208" s="33">
        <v>3.55</v>
      </c>
      <c r="F208" s="33">
        <v>-1.35</v>
      </c>
      <c r="G208" s="33">
        <v>1.84</v>
      </c>
      <c r="H208" s="33">
        <v>4.28</v>
      </c>
      <c r="I208" s="34" t="s">
        <v>34</v>
      </c>
      <c r="N208" s="18" t="str">
        <f ca="1"/>
        <v>Item_117</v>
      </c>
      <c r="O208" s="18" t="str">
        <f ca="1"/>
        <v>Item_117</v>
      </c>
      <c r="X208" s="18" t="str">
        <f ca="1"/>
        <v>Item_95</v>
      </c>
      <c r="AA208" s="18" t="str">
        <f ca="1"/>
        <v>Item_95</v>
      </c>
      <c r="AF208" s="18" t="str">
        <f ca="1"/>
        <v>Item_27</v>
      </c>
      <c r="AO208" s="18" t="str">
        <f ca="1"/>
        <v>Item_95</v>
      </c>
      <c r="AR208" s="18" t="str">
        <f ca="1"/>
        <v>Item_95</v>
      </c>
      <c r="AV208" s="7" t="str">
        <f ca="1"/>
        <v>Item_95</v>
      </c>
      <c r="AW208" s="8">
        <f ca="1"/>
        <v>92.15</v>
      </c>
      <c r="AY208" s="7" t="str">
        <f ca="1"/>
        <v>Item_95</v>
      </c>
      <c r="AZ208">
        <f ca="1"/>
        <v>5.82</v>
      </c>
      <c r="BA208">
        <f ca="1"/>
        <v>-2.79</v>
      </c>
      <c r="BB208">
        <f ca="1"/>
        <v>2.21</v>
      </c>
      <c r="BC208">
        <f ca="1"/>
        <v>2</v>
      </c>
      <c r="BD208" s="8" t="str">
        <f ca="1"/>
        <v>B</v>
      </c>
    </row>
    <row r="209" spans="4:56" x14ac:dyDescent="0.3">
      <c r="D209" s="32" t="s">
        <v>300</v>
      </c>
      <c r="E209" s="33">
        <v>3.48</v>
      </c>
      <c r="F209" s="33">
        <v>-3.1</v>
      </c>
      <c r="G209" s="33">
        <v>3.24</v>
      </c>
      <c r="H209" s="33">
        <v>2.72</v>
      </c>
      <c r="I209" s="34" t="s">
        <v>34</v>
      </c>
      <c r="N209" s="18" t="str">
        <f ca="1"/>
        <v>Item_294</v>
      </c>
      <c r="O209" s="18" t="str">
        <f ca="1"/>
        <v>Item_294</v>
      </c>
      <c r="X209" s="18" t="str">
        <f ca="1"/>
        <v>Item_176</v>
      </c>
      <c r="AA209" s="18" t="str">
        <f ca="1"/>
        <v>Item_176</v>
      </c>
      <c r="AF209" s="18" t="str">
        <f ca="1"/>
        <v>Item_199</v>
      </c>
      <c r="AO209" s="18" t="str">
        <f ca="1"/>
        <v>Item_176</v>
      </c>
      <c r="AR209" s="18" t="str">
        <f ca="1"/>
        <v>Item_176</v>
      </c>
      <c r="AV209" s="7" t="str">
        <f ca="1"/>
        <v>Item_176</v>
      </c>
      <c r="AW209" s="8">
        <f ca="1"/>
        <v>92.18</v>
      </c>
      <c r="AY209" s="7" t="str">
        <f ca="1"/>
        <v>Item_176</v>
      </c>
      <c r="AZ209">
        <f ca="1"/>
        <v>2.35</v>
      </c>
      <c r="BA209">
        <f ca="1"/>
        <v>-1.1399999999999999</v>
      </c>
      <c r="BB209">
        <f ca="1"/>
        <v>1.94</v>
      </c>
      <c r="BC209">
        <f ca="1"/>
        <v>3.72</v>
      </c>
      <c r="BD209" s="8" t="str">
        <f ca="1"/>
        <v>A</v>
      </c>
    </row>
    <row r="210" spans="4:56" x14ac:dyDescent="0.3">
      <c r="D210" s="32" t="s">
        <v>301</v>
      </c>
      <c r="E210" s="33">
        <v>0.05</v>
      </c>
      <c r="F210" s="33">
        <v>-3.62</v>
      </c>
      <c r="G210" s="33">
        <v>3.18</v>
      </c>
      <c r="H210" s="33">
        <v>3.32</v>
      </c>
      <c r="I210" s="34" t="s">
        <v>32</v>
      </c>
      <c r="N210" s="18" t="str">
        <f ca="1"/>
        <v>Item_183</v>
      </c>
      <c r="O210" s="18" t="str">
        <f ca="1"/>
        <v>Item_183</v>
      </c>
      <c r="X210" s="18" t="str">
        <f ca="1"/>
        <v>Item_151</v>
      </c>
      <c r="AA210" s="18" t="str">
        <f ca="1"/>
        <v>Item_151</v>
      </c>
      <c r="AF210" s="18" t="str">
        <f ca="1"/>
        <v>Item_264</v>
      </c>
      <c r="AO210" s="18" t="str">
        <f ca="1"/>
        <v>Item_151</v>
      </c>
      <c r="AR210" s="18" t="str">
        <f ca="1"/>
        <v>Item_151</v>
      </c>
      <c r="AV210" s="7" t="str">
        <f ca="1"/>
        <v>Item_151</v>
      </c>
      <c r="AW210" s="8">
        <f ca="1"/>
        <v>92.29</v>
      </c>
      <c r="AY210" s="7" t="str">
        <f ca="1"/>
        <v>Item_151</v>
      </c>
      <c r="AZ210">
        <f ca="1"/>
        <v>4.6900000000000004</v>
      </c>
      <c r="BA210">
        <f ca="1"/>
        <v>-3.01</v>
      </c>
      <c r="BB210">
        <f ca="1"/>
        <v>1</v>
      </c>
      <c r="BC210">
        <f ca="1"/>
        <v>0.68</v>
      </c>
      <c r="BD210" s="8" t="str">
        <f ca="1"/>
        <v>C</v>
      </c>
    </row>
    <row r="211" spans="4:56" x14ac:dyDescent="0.3">
      <c r="D211" s="32" t="s">
        <v>302</v>
      </c>
      <c r="E211" s="33">
        <v>5.03</v>
      </c>
      <c r="F211" s="33">
        <v>-1.54</v>
      </c>
      <c r="G211" s="33">
        <v>4.45</v>
      </c>
      <c r="H211" s="33">
        <v>2.6</v>
      </c>
      <c r="I211" s="34" t="s">
        <v>32</v>
      </c>
      <c r="N211" s="18" t="str">
        <f ca="1"/>
        <v>Item_261</v>
      </c>
      <c r="O211" s="18" t="str">
        <f ca="1"/>
        <v>Item_261</v>
      </c>
      <c r="X211" s="18" t="str">
        <f ca="1"/>
        <v>Item_255</v>
      </c>
      <c r="AA211" s="18" t="str">
        <f ca="1"/>
        <v>Item_255</v>
      </c>
      <c r="AF211" s="18" t="str">
        <f ca="1"/>
        <v>Item_119</v>
      </c>
      <c r="AO211" s="18" t="str">
        <f ca="1"/>
        <v>Item_255</v>
      </c>
      <c r="AR211" s="18" t="str">
        <f ca="1"/>
        <v>Item_255</v>
      </c>
      <c r="AV211" s="7" t="str">
        <f ca="1"/>
        <v>Item_255</v>
      </c>
      <c r="AW211" s="8">
        <f ca="1"/>
        <v>92.36</v>
      </c>
      <c r="AY211" s="7" t="str">
        <f ca="1"/>
        <v>Item_255</v>
      </c>
      <c r="AZ211">
        <f ca="1"/>
        <v>4.91</v>
      </c>
      <c r="BA211">
        <f ca="1"/>
        <v>-1.07</v>
      </c>
      <c r="BB211">
        <f ca="1"/>
        <v>2.88</v>
      </c>
      <c r="BC211">
        <f ca="1"/>
        <v>2.84</v>
      </c>
      <c r="BD211" s="8" t="str">
        <f ca="1"/>
        <v>C</v>
      </c>
    </row>
    <row r="212" spans="4:56" x14ac:dyDescent="0.3">
      <c r="D212" s="32" t="s">
        <v>303</v>
      </c>
      <c r="E212" s="33">
        <v>1.89</v>
      </c>
      <c r="F212" s="33">
        <v>-2.0499999999999998</v>
      </c>
      <c r="G212" s="33">
        <v>2.1</v>
      </c>
      <c r="H212" s="33">
        <v>3</v>
      </c>
      <c r="I212" s="34" t="s">
        <v>32</v>
      </c>
      <c r="N212" s="18" t="str">
        <f ca="1"/>
        <v>Item_211</v>
      </c>
      <c r="O212" s="18" t="str">
        <f ca="1"/>
        <v>Item_211</v>
      </c>
      <c r="X212" s="18" t="str">
        <f ca="1"/>
        <v>Item_150</v>
      </c>
      <c r="AA212" s="18" t="str">
        <f ca="1"/>
        <v>Item_150</v>
      </c>
      <c r="AF212" s="18" t="str">
        <f ca="1"/>
        <v>Item_114</v>
      </c>
      <c r="AO212" s="18" t="str">
        <f ca="1"/>
        <v>Item_150</v>
      </c>
      <c r="AR212" s="18" t="str">
        <f ca="1"/>
        <v>Item_150</v>
      </c>
      <c r="AV212" s="7" t="str">
        <f ca="1"/>
        <v>Item_150</v>
      </c>
      <c r="AW212" s="8">
        <f ca="1"/>
        <v>92.53</v>
      </c>
      <c r="AY212" s="7" t="str">
        <f ca="1"/>
        <v>Item_150</v>
      </c>
      <c r="AZ212">
        <f ca="1"/>
        <v>2.13</v>
      </c>
      <c r="BA212">
        <f ca="1"/>
        <v>-0.68</v>
      </c>
      <c r="BB212">
        <f ca="1"/>
        <v>0.94</v>
      </c>
      <c r="BC212">
        <f ca="1"/>
        <v>3.25</v>
      </c>
      <c r="BD212" s="8" t="str">
        <f ca="1"/>
        <v>C</v>
      </c>
    </row>
    <row r="213" spans="4:56" x14ac:dyDescent="0.3">
      <c r="D213" s="32" t="s">
        <v>304</v>
      </c>
      <c r="E213" s="33">
        <v>3.08</v>
      </c>
      <c r="F213" s="33">
        <v>-1.23</v>
      </c>
      <c r="G213" s="33">
        <v>-0.26</v>
      </c>
      <c r="H213" s="33">
        <v>2.37</v>
      </c>
      <c r="I213" s="34" t="s">
        <v>32</v>
      </c>
      <c r="N213" s="18" t="str">
        <f ca="1"/>
        <v>Item_186</v>
      </c>
      <c r="O213" s="18" t="str">
        <f ca="1"/>
        <v>Item_186</v>
      </c>
      <c r="X213" s="18" t="str">
        <f ca="1"/>
        <v>Item_210</v>
      </c>
      <c r="AA213" s="18" t="str">
        <f ca="1"/>
        <v>Item_210</v>
      </c>
      <c r="AF213" s="18" t="str">
        <f ca="1"/>
        <v>Item_245</v>
      </c>
      <c r="AO213" s="18" t="str">
        <f ca="1"/>
        <v>Item_210</v>
      </c>
      <c r="AR213" s="18" t="str">
        <f ca="1"/>
        <v>Item_210</v>
      </c>
      <c r="AV213" s="7" t="str">
        <f ca="1"/>
        <v>Item_210</v>
      </c>
      <c r="AW213" s="8">
        <f ca="1"/>
        <v>93.05</v>
      </c>
      <c r="AY213" s="7" t="str">
        <f ca="1"/>
        <v>Item_210</v>
      </c>
      <c r="AZ213">
        <f ca="1"/>
        <v>6.18</v>
      </c>
      <c r="BA213">
        <f ca="1"/>
        <v>-2.9</v>
      </c>
      <c r="BB213">
        <f ca="1"/>
        <v>2.11</v>
      </c>
      <c r="BC213">
        <f ca="1"/>
        <v>1.07</v>
      </c>
      <c r="BD213" s="8" t="str">
        <f ca="1"/>
        <v>C</v>
      </c>
    </row>
    <row r="214" spans="4:56" x14ac:dyDescent="0.3">
      <c r="D214" s="32" t="s">
        <v>305</v>
      </c>
      <c r="E214" s="33">
        <v>6.59</v>
      </c>
      <c r="F214" s="33">
        <v>-1.29</v>
      </c>
      <c r="G214" s="33">
        <v>-2.1800000000000002</v>
      </c>
      <c r="H214" s="33">
        <v>3.91</v>
      </c>
      <c r="I214" s="34" t="s">
        <v>33</v>
      </c>
      <c r="N214" s="18" t="str">
        <f ca="1"/>
        <v>Item_280</v>
      </c>
      <c r="O214" s="18" t="str">
        <f ca="1"/>
        <v>Item_280</v>
      </c>
      <c r="X214" s="18" t="str">
        <f ca="1"/>
        <v>Item_117</v>
      </c>
      <c r="AA214" s="18" t="str">
        <f ca="1"/>
        <v>Item_117</v>
      </c>
      <c r="AF214" s="18" t="str">
        <f ca="1"/>
        <v>Item_93</v>
      </c>
      <c r="AO214" s="18" t="str">
        <f ca="1"/>
        <v>Item_117</v>
      </c>
      <c r="AR214" s="18" t="str">
        <f ca="1"/>
        <v>Item_117</v>
      </c>
      <c r="AV214" s="7" t="str">
        <f ca="1"/>
        <v>Item_117</v>
      </c>
      <c r="AW214" s="8">
        <f ca="1"/>
        <v>93.54</v>
      </c>
      <c r="AY214" s="7" t="str">
        <f ca="1"/>
        <v>Item_117</v>
      </c>
      <c r="AZ214">
        <f ca="1"/>
        <v>4.3</v>
      </c>
      <c r="BA214">
        <f ca="1"/>
        <v>-2.06</v>
      </c>
      <c r="BB214">
        <f ca="1"/>
        <v>1.96</v>
      </c>
      <c r="BC214">
        <f ca="1"/>
        <v>2.86</v>
      </c>
      <c r="BD214" s="8" t="str">
        <f ca="1"/>
        <v>A</v>
      </c>
    </row>
    <row r="215" spans="4:56" x14ac:dyDescent="0.3">
      <c r="D215" s="32" t="s">
        <v>306</v>
      </c>
      <c r="E215" s="33">
        <v>1.97</v>
      </c>
      <c r="F215" s="33">
        <v>-2.98</v>
      </c>
      <c r="G215" s="33">
        <v>4.4000000000000004</v>
      </c>
      <c r="H215" s="33">
        <v>0.72</v>
      </c>
      <c r="I215" s="34" t="s">
        <v>32</v>
      </c>
      <c r="N215" s="18" t="str">
        <f ca="1"/>
        <v>Item_119</v>
      </c>
      <c r="O215" s="18" t="str">
        <f ca="1"/>
        <v>Item_119</v>
      </c>
      <c r="X215" s="18" t="str">
        <f ca="1"/>
        <v>Item_163</v>
      </c>
      <c r="AA215" s="18" t="str">
        <f ca="1"/>
        <v>Item_163</v>
      </c>
      <c r="AF215" s="18" t="str">
        <f ca="1"/>
        <v>Item_183</v>
      </c>
      <c r="AO215" s="18" t="str">
        <f ca="1"/>
        <v>Item_163</v>
      </c>
      <c r="AR215" s="18" t="str">
        <f ca="1"/>
        <v>Item_163</v>
      </c>
      <c r="AV215" s="7" t="str">
        <f ca="1"/>
        <v>Item_163</v>
      </c>
      <c r="AW215" s="8">
        <f ca="1"/>
        <v>93.65</v>
      </c>
      <c r="AY215" s="7" t="str">
        <f ca="1"/>
        <v>Item_163</v>
      </c>
      <c r="AZ215">
        <f ca="1"/>
        <v>1.1100000000000001</v>
      </c>
      <c r="BA215">
        <f ca="1"/>
        <v>-2.06</v>
      </c>
      <c r="BB215">
        <f ca="1"/>
        <v>-1.21</v>
      </c>
      <c r="BC215">
        <f ca="1"/>
        <v>1.3</v>
      </c>
      <c r="BD215" s="8" t="str">
        <f ca="1"/>
        <v>B</v>
      </c>
    </row>
    <row r="216" spans="4:56" x14ac:dyDescent="0.3">
      <c r="D216" s="32" t="s">
        <v>307</v>
      </c>
      <c r="E216" s="33">
        <v>3.01</v>
      </c>
      <c r="F216" s="33">
        <v>-1.36</v>
      </c>
      <c r="G216" s="33">
        <v>5.28</v>
      </c>
      <c r="H216" s="33">
        <v>2.17</v>
      </c>
      <c r="I216" s="34" t="s">
        <v>32</v>
      </c>
      <c r="N216" s="18" t="str">
        <f ca="1"/>
        <v>Item_215</v>
      </c>
      <c r="O216" s="18" t="str">
        <f ca="1"/>
        <v>Item_215</v>
      </c>
      <c r="X216" s="18" t="str">
        <f ca="1"/>
        <v>Item_226</v>
      </c>
      <c r="AA216" s="18" t="str">
        <f ca="1"/>
        <v>Item_226</v>
      </c>
      <c r="AF216" s="18" t="str">
        <f ca="1"/>
        <v>Item_169</v>
      </c>
      <c r="AO216" s="18" t="str">
        <f ca="1"/>
        <v>Item_226</v>
      </c>
      <c r="AR216" s="18" t="str">
        <f ca="1"/>
        <v>Item_226</v>
      </c>
      <c r="AV216" s="7" t="str">
        <f ca="1"/>
        <v>Item_226</v>
      </c>
      <c r="AW216" s="8">
        <f ca="1"/>
        <v>94.22</v>
      </c>
      <c r="AY216" s="7" t="str">
        <f ca="1"/>
        <v>Item_226</v>
      </c>
      <c r="AZ216">
        <f ca="1"/>
        <v>7.37</v>
      </c>
      <c r="BA216">
        <f ca="1"/>
        <v>-2.73</v>
      </c>
      <c r="BB216">
        <f ca="1"/>
        <v>3.18</v>
      </c>
      <c r="BC216">
        <f ca="1"/>
        <v>2.85</v>
      </c>
      <c r="BD216" s="8" t="str">
        <f ca="1"/>
        <v>C</v>
      </c>
    </row>
    <row r="217" spans="4:56" x14ac:dyDescent="0.3">
      <c r="D217" s="32" t="s">
        <v>308</v>
      </c>
      <c r="E217" s="33">
        <v>3.33</v>
      </c>
      <c r="F217" s="33">
        <v>-2.17</v>
      </c>
      <c r="G217" s="33">
        <v>0.56999999999999995</v>
      </c>
      <c r="H217" s="33">
        <v>2.37</v>
      </c>
      <c r="I217" s="34" t="s">
        <v>32</v>
      </c>
      <c r="N217" s="18" t="str">
        <f ca="1"/>
        <v>Item_230</v>
      </c>
      <c r="O217" s="18" t="str">
        <f ca="1"/>
        <v>Item_230</v>
      </c>
      <c r="X217" s="18" t="str">
        <f ca="1"/>
        <v>Item_152</v>
      </c>
      <c r="AA217" s="18" t="str">
        <f ca="1"/>
        <v>Item_152</v>
      </c>
      <c r="AF217" s="18" t="str">
        <f ca="1"/>
        <v>Item_288</v>
      </c>
      <c r="AO217" s="18" t="str">
        <f ca="1"/>
        <v>Item_152</v>
      </c>
      <c r="AR217" s="18" t="str">
        <f ca="1"/>
        <v>Item_152</v>
      </c>
      <c r="AV217" s="7" t="str">
        <f ca="1"/>
        <v>Item_152</v>
      </c>
      <c r="AW217" s="8">
        <f ca="1"/>
        <v>94.36</v>
      </c>
      <c r="AY217" s="7" t="str">
        <f ca="1"/>
        <v>Item_152</v>
      </c>
      <c r="AZ217">
        <f ca="1"/>
        <v>7.23</v>
      </c>
      <c r="BA217">
        <f ca="1"/>
        <v>-3.08</v>
      </c>
      <c r="BB217">
        <f ca="1"/>
        <v>3.3</v>
      </c>
      <c r="BC217">
        <f ca="1"/>
        <v>1.43</v>
      </c>
      <c r="BD217" s="8" t="str">
        <f ca="1"/>
        <v>A</v>
      </c>
    </row>
    <row r="218" spans="4:56" x14ac:dyDescent="0.3">
      <c r="D218" s="32" t="s">
        <v>309</v>
      </c>
      <c r="E218" s="33">
        <v>6.9</v>
      </c>
      <c r="F218" s="33">
        <v>-2.84</v>
      </c>
      <c r="G218" s="33">
        <v>0.63</v>
      </c>
      <c r="H218" s="33">
        <v>3.38</v>
      </c>
      <c r="I218" s="34" t="s">
        <v>33</v>
      </c>
      <c r="N218" s="18" t="str">
        <f ca="1"/>
        <v>Item_206</v>
      </c>
      <c r="O218" s="18" t="str">
        <f ca="1"/>
        <v>Item_206</v>
      </c>
      <c r="X218" s="18" t="str">
        <f ca="1"/>
        <v>Item_272</v>
      </c>
      <c r="AA218" s="18" t="str">
        <f ca="1"/>
        <v>Item_272</v>
      </c>
      <c r="AF218" s="18" t="str">
        <f ca="1"/>
        <v>Item_160</v>
      </c>
      <c r="AO218" s="18" t="str">
        <f ca="1"/>
        <v>Item_272</v>
      </c>
      <c r="AR218" s="18" t="str">
        <f ca="1"/>
        <v>Item_272</v>
      </c>
      <c r="AV218" s="7" t="str">
        <f ca="1"/>
        <v>Item_272</v>
      </c>
      <c r="AW218" s="8">
        <f ca="1"/>
        <v>94.4</v>
      </c>
      <c r="AY218" s="7" t="str">
        <f ca="1"/>
        <v>Item_272</v>
      </c>
      <c r="AZ218">
        <f ca="1"/>
        <v>3.85</v>
      </c>
      <c r="BA218">
        <f ca="1"/>
        <v>-1.45</v>
      </c>
      <c r="BB218">
        <f ca="1"/>
        <v>1.07</v>
      </c>
      <c r="BC218">
        <f ca="1"/>
        <v>2.73</v>
      </c>
      <c r="BD218" s="8" t="str">
        <f ca="1"/>
        <v>C</v>
      </c>
    </row>
    <row r="219" spans="4:56" x14ac:dyDescent="0.3">
      <c r="D219" s="32" t="s">
        <v>310</v>
      </c>
      <c r="E219" s="33">
        <v>2.21</v>
      </c>
      <c r="F219" s="33">
        <v>-1.57</v>
      </c>
      <c r="G219" s="33">
        <v>-1.87</v>
      </c>
      <c r="H219" s="33">
        <v>3.79</v>
      </c>
      <c r="I219" s="34" t="s">
        <v>34</v>
      </c>
      <c r="N219" s="18" t="str">
        <f ca="1"/>
        <v>Item_293</v>
      </c>
      <c r="O219" s="18" t="str">
        <f ca="1"/>
        <v>Item_293</v>
      </c>
      <c r="X219" s="18" t="str">
        <f ca="1"/>
        <v>Item_120</v>
      </c>
      <c r="AA219" s="18" t="str">
        <f ca="1"/>
        <v>Item_120</v>
      </c>
      <c r="AF219" s="18" t="str">
        <f ca="1"/>
        <v>Item_136</v>
      </c>
      <c r="AO219" s="18" t="str">
        <f ca="1"/>
        <v>Item_120</v>
      </c>
      <c r="AR219" s="18" t="str">
        <f ca="1"/>
        <v>Item_120</v>
      </c>
      <c r="AV219" s="7" t="str">
        <f ca="1"/>
        <v>Item_120</v>
      </c>
      <c r="AW219" s="8">
        <f ca="1"/>
        <v>94.85</v>
      </c>
      <c r="AY219" s="7" t="str">
        <f ca="1"/>
        <v>Item_120</v>
      </c>
      <c r="AZ219">
        <f ca="1"/>
        <v>3.5</v>
      </c>
      <c r="BA219">
        <f ca="1"/>
        <v>-2.2400000000000002</v>
      </c>
      <c r="BB219">
        <f ca="1"/>
        <v>0.94</v>
      </c>
      <c r="BC219">
        <f ca="1"/>
        <v>3.04</v>
      </c>
      <c r="BD219" s="8" t="str">
        <f ca="1"/>
        <v>A</v>
      </c>
    </row>
    <row r="220" spans="4:56" x14ac:dyDescent="0.3">
      <c r="D220" s="32" t="s">
        <v>311</v>
      </c>
      <c r="E220" s="33">
        <v>7.1</v>
      </c>
      <c r="F220" s="33">
        <v>-1.52</v>
      </c>
      <c r="G220" s="33">
        <v>3.14</v>
      </c>
      <c r="H220" s="33">
        <v>2.4</v>
      </c>
      <c r="I220" s="34" t="s">
        <v>34</v>
      </c>
      <c r="N220" s="18" t="str">
        <f ca="1"/>
        <v>Item_147</v>
      </c>
      <c r="O220" s="18" t="str">
        <f ca="1"/>
        <v>Item_147</v>
      </c>
      <c r="X220" s="18" t="str">
        <f ca="1"/>
        <v>Item_136</v>
      </c>
      <c r="AA220" s="18" t="str">
        <f ca="1"/>
        <v>Item_136</v>
      </c>
      <c r="AF220" s="18" t="str">
        <f ca="1"/>
        <v>Item_120</v>
      </c>
      <c r="AO220" s="18" t="str">
        <f ca="1"/>
        <v>Item_136</v>
      </c>
      <c r="AR220" s="18" t="str">
        <f ca="1"/>
        <v>Item_136</v>
      </c>
      <c r="AV220" s="7" t="str">
        <f ca="1"/>
        <v>Item_136</v>
      </c>
      <c r="AW220" s="8">
        <f ca="1"/>
        <v>94.95</v>
      </c>
      <c r="AY220" s="7" t="str">
        <f ca="1"/>
        <v>Item_136</v>
      </c>
      <c r="AZ220">
        <f ca="1"/>
        <v>2.77</v>
      </c>
      <c r="BA220">
        <f ca="1"/>
        <v>-0.33</v>
      </c>
      <c r="BB220">
        <f ca="1"/>
        <v>1.56</v>
      </c>
      <c r="BC220">
        <f ca="1"/>
        <v>3.3</v>
      </c>
      <c r="BD220" s="8" t="str">
        <f ca="1"/>
        <v>C</v>
      </c>
    </row>
    <row r="221" spans="4:56" x14ac:dyDescent="0.3">
      <c r="D221" s="32" t="s">
        <v>312</v>
      </c>
      <c r="E221" s="33">
        <v>6.43</v>
      </c>
      <c r="F221" s="33">
        <v>-0.72</v>
      </c>
      <c r="G221" s="33">
        <v>3.36</v>
      </c>
      <c r="H221" s="33">
        <v>3.84</v>
      </c>
      <c r="I221" s="34" t="s">
        <v>32</v>
      </c>
      <c r="N221" s="18" t="str">
        <f ca="1"/>
        <v>Item_284</v>
      </c>
      <c r="O221" s="18" t="str">
        <f ca="1"/>
        <v>Item_284</v>
      </c>
      <c r="X221" s="18" t="str">
        <f ca="1"/>
        <v>Item_160</v>
      </c>
      <c r="AA221" s="18" t="str">
        <f ca="1"/>
        <v>Item_160</v>
      </c>
      <c r="AF221" s="18" t="str">
        <f ca="1"/>
        <v>Item_272</v>
      </c>
      <c r="AO221" s="18" t="str">
        <f ca="1"/>
        <v>Item_160</v>
      </c>
      <c r="AR221" s="18" t="str">
        <f ca="1"/>
        <v>Item_160</v>
      </c>
      <c r="AV221" s="7" t="str">
        <f ca="1"/>
        <v>Item_160</v>
      </c>
      <c r="AW221" s="8">
        <f ca="1"/>
        <v>95.42</v>
      </c>
      <c r="AY221" s="7" t="str">
        <f ca="1"/>
        <v>Item_160</v>
      </c>
      <c r="AZ221">
        <f ca="1"/>
        <v>3.44</v>
      </c>
      <c r="BA221">
        <f ca="1"/>
        <v>-1.71</v>
      </c>
      <c r="BB221">
        <f ca="1"/>
        <v>-0.21</v>
      </c>
      <c r="BC221">
        <f ca="1"/>
        <v>1.86</v>
      </c>
      <c r="BD221" s="8" t="str">
        <f ca="1"/>
        <v>C</v>
      </c>
    </row>
    <row r="222" spans="4:56" x14ac:dyDescent="0.3">
      <c r="D222" s="32" t="s">
        <v>313</v>
      </c>
      <c r="E222" s="33">
        <v>-4.29</v>
      </c>
      <c r="F222" s="33">
        <v>-2.91</v>
      </c>
      <c r="G222" s="33">
        <v>2.06</v>
      </c>
      <c r="H222" s="33">
        <v>2.2200000000000002</v>
      </c>
      <c r="I222" s="34" t="s">
        <v>33</v>
      </c>
      <c r="N222" s="18" t="str">
        <f ca="1"/>
        <v>Item_241</v>
      </c>
      <c r="O222" s="18" t="str">
        <f ca="1"/>
        <v>Item_241</v>
      </c>
      <c r="X222" s="18" t="str">
        <f ca="1"/>
        <v>Item_288</v>
      </c>
      <c r="AA222" s="18" t="str">
        <f ca="1"/>
        <v>Item_288</v>
      </c>
      <c r="AF222" s="18" t="str">
        <f ca="1"/>
        <v>Item_152</v>
      </c>
      <c r="AO222" s="18" t="str">
        <f ca="1"/>
        <v>Item_288</v>
      </c>
      <c r="AR222" s="18" t="str">
        <f ca="1"/>
        <v>Item_288</v>
      </c>
      <c r="AV222" s="7" t="str">
        <f ca="1"/>
        <v>Item_288</v>
      </c>
      <c r="AW222" s="8">
        <f ca="1"/>
        <v>95.72</v>
      </c>
      <c r="AY222" s="7" t="str">
        <f ca="1"/>
        <v>Item_288</v>
      </c>
      <c r="AZ222">
        <f ca="1"/>
        <v>1.31</v>
      </c>
      <c r="BA222">
        <f ca="1"/>
        <v>0.03</v>
      </c>
      <c r="BB222">
        <f ca="1"/>
        <v>-0.4</v>
      </c>
      <c r="BC222">
        <f ca="1"/>
        <v>2.19</v>
      </c>
      <c r="BD222" s="8" t="str">
        <f ca="1"/>
        <v>C</v>
      </c>
    </row>
    <row r="223" spans="4:56" x14ac:dyDescent="0.3">
      <c r="D223" s="32" t="s">
        <v>314</v>
      </c>
      <c r="E223" s="33">
        <v>2.25</v>
      </c>
      <c r="F223" s="33">
        <v>-1.84</v>
      </c>
      <c r="G223" s="33">
        <v>1.58</v>
      </c>
      <c r="H223" s="33">
        <v>2.4900000000000002</v>
      </c>
      <c r="I223" s="34" t="s">
        <v>33</v>
      </c>
      <c r="N223" s="18" t="str">
        <f ca="1"/>
        <v>Item_176</v>
      </c>
      <c r="O223" s="18" t="str">
        <f ca="1"/>
        <v>Item_176</v>
      </c>
      <c r="X223" s="18" t="str">
        <f ca="1"/>
        <v>Item_169</v>
      </c>
      <c r="AA223" s="18" t="str">
        <f ca="1"/>
        <v>Item_169</v>
      </c>
      <c r="AF223" s="18" t="str">
        <f ca="1"/>
        <v>Item_226</v>
      </c>
      <c r="AO223" s="18" t="str">
        <f ca="1"/>
        <v>Item_169</v>
      </c>
      <c r="AR223" s="18" t="str">
        <f ca="1"/>
        <v>Item_169</v>
      </c>
      <c r="AV223" s="7" t="str">
        <f ca="1"/>
        <v>Item_169</v>
      </c>
      <c r="AW223" s="8">
        <f ca="1"/>
        <v>96.16</v>
      </c>
      <c r="AY223" s="7" t="str">
        <f ca="1"/>
        <v>Item_169</v>
      </c>
      <c r="AZ223">
        <f ca="1"/>
        <v>-0.12</v>
      </c>
      <c r="BA223">
        <f ca="1"/>
        <v>-0.97</v>
      </c>
      <c r="BB223">
        <f ca="1"/>
        <v>-1.5</v>
      </c>
      <c r="BC223">
        <f ca="1"/>
        <v>2.86</v>
      </c>
      <c r="BD223" s="8" t="str">
        <f ca="1"/>
        <v>A</v>
      </c>
    </row>
    <row r="224" spans="4:56" x14ac:dyDescent="0.3">
      <c r="D224" s="32" t="s">
        <v>315</v>
      </c>
      <c r="E224" s="33">
        <v>6.18</v>
      </c>
      <c r="F224" s="33">
        <v>-2.9</v>
      </c>
      <c r="G224" s="33">
        <v>2.11</v>
      </c>
      <c r="H224" s="33">
        <v>1.07</v>
      </c>
      <c r="I224" s="34" t="s">
        <v>32</v>
      </c>
      <c r="N224" s="18" t="str">
        <f ca="1"/>
        <v>Item_120</v>
      </c>
      <c r="O224" s="18" t="str">
        <f ca="1"/>
        <v>Item_120</v>
      </c>
      <c r="X224" s="18" t="str">
        <f ca="1"/>
        <v>Item_183</v>
      </c>
      <c r="AA224" s="18" t="str">
        <f ca="1"/>
        <v>Item_183</v>
      </c>
      <c r="AF224" s="18" t="str">
        <f ca="1"/>
        <v>Item_163</v>
      </c>
      <c r="AO224" s="18" t="str">
        <f ca="1"/>
        <v>Item_183</v>
      </c>
      <c r="AR224" s="18" t="str">
        <f ca="1"/>
        <v>Item_183</v>
      </c>
      <c r="AV224" s="7" t="str">
        <f ca="1"/>
        <v>Item_183</v>
      </c>
      <c r="AW224" s="8">
        <f ca="1"/>
        <v>96.25</v>
      </c>
      <c r="AY224" s="7" t="str">
        <f ca="1"/>
        <v>Item_183</v>
      </c>
      <c r="AZ224">
        <f ca="1"/>
        <v>3.96</v>
      </c>
      <c r="BA224">
        <f ca="1"/>
        <v>-1.35</v>
      </c>
      <c r="BB224">
        <f ca="1"/>
        <v>1.33</v>
      </c>
      <c r="BC224">
        <f ca="1"/>
        <v>2.04</v>
      </c>
      <c r="BD224" s="8" t="str">
        <f ca="1"/>
        <v>B</v>
      </c>
    </row>
    <row r="225" spans="4:56" x14ac:dyDescent="0.3">
      <c r="D225" s="32" t="s">
        <v>316</v>
      </c>
      <c r="E225" s="33">
        <v>-2.2999999999999998</v>
      </c>
      <c r="F225" s="33">
        <v>0.38</v>
      </c>
      <c r="G225" s="33">
        <v>0.32</v>
      </c>
      <c r="H225" s="33">
        <v>5.47</v>
      </c>
      <c r="I225" s="34" t="s">
        <v>32</v>
      </c>
      <c r="N225" s="18" t="str">
        <f ca="1"/>
        <v>Item_299</v>
      </c>
      <c r="O225" s="18" t="str">
        <f ca="1"/>
        <v>Item_299</v>
      </c>
      <c r="X225" s="18" t="str">
        <f ca="1"/>
        <v>Item_93</v>
      </c>
      <c r="AA225" s="18" t="str">
        <f ca="1"/>
        <v>Item_93</v>
      </c>
      <c r="AF225" s="18" t="str">
        <f ca="1"/>
        <v>Item_117</v>
      </c>
      <c r="AO225" s="18" t="str">
        <f ca="1"/>
        <v>Item_93</v>
      </c>
      <c r="AR225" s="18" t="str">
        <f ca="1"/>
        <v>Item_93</v>
      </c>
      <c r="AV225" s="7" t="str">
        <f ca="1"/>
        <v>Item_93</v>
      </c>
      <c r="AW225" s="8">
        <f ca="1"/>
        <v>96.37</v>
      </c>
      <c r="AY225" s="7" t="str">
        <f ca="1"/>
        <v>Item_93</v>
      </c>
      <c r="AZ225">
        <f ca="1"/>
        <v>2.68</v>
      </c>
      <c r="BA225">
        <f ca="1"/>
        <v>-1.87</v>
      </c>
      <c r="BB225">
        <f ca="1"/>
        <v>-0.82</v>
      </c>
      <c r="BC225">
        <f ca="1"/>
        <v>2.69</v>
      </c>
      <c r="BD225" s="8" t="str">
        <f ca="1"/>
        <v>C</v>
      </c>
    </row>
    <row r="226" spans="4:56" x14ac:dyDescent="0.3">
      <c r="D226" s="32" t="s">
        <v>317</v>
      </c>
      <c r="E226" s="33">
        <v>2.04</v>
      </c>
      <c r="F226" s="33">
        <v>-1.91</v>
      </c>
      <c r="G226" s="33">
        <v>1.69</v>
      </c>
      <c r="H226" s="33">
        <v>4.38</v>
      </c>
      <c r="I226" s="34" t="s">
        <v>34</v>
      </c>
      <c r="N226" s="18" t="str">
        <f ca="1"/>
        <v>Item_257</v>
      </c>
      <c r="O226" s="18" t="str">
        <f ca="1"/>
        <v>Item_257</v>
      </c>
      <c r="X226" s="18" t="str">
        <f ca="1"/>
        <v>Item_245</v>
      </c>
      <c r="AA226" s="18" t="str">
        <f ca="1"/>
        <v>Item_245</v>
      </c>
      <c r="AF226" s="18" t="str">
        <f ca="1"/>
        <v>Item_210</v>
      </c>
      <c r="AO226" s="18" t="str">
        <f ca="1"/>
        <v>Item_245</v>
      </c>
      <c r="AR226" s="18" t="str">
        <f ca="1"/>
        <v>Item_245</v>
      </c>
      <c r="AV226" s="7" t="str">
        <f ca="1"/>
        <v>Item_245</v>
      </c>
      <c r="AW226" s="8">
        <f ca="1"/>
        <v>96.93</v>
      </c>
      <c r="AY226" s="7" t="str">
        <f ca="1"/>
        <v>Item_245</v>
      </c>
      <c r="AZ226">
        <f ca="1"/>
        <v>2.2200000000000002</v>
      </c>
      <c r="BA226">
        <f ca="1"/>
        <v>-1.69</v>
      </c>
      <c r="BB226">
        <f ca="1"/>
        <v>0.52</v>
      </c>
      <c r="BC226">
        <f ca="1"/>
        <v>3.77</v>
      </c>
      <c r="BD226" s="8" t="str">
        <f ca="1"/>
        <v>A</v>
      </c>
    </row>
    <row r="227" spans="4:56" x14ac:dyDescent="0.3">
      <c r="D227" s="32" t="s">
        <v>318</v>
      </c>
      <c r="E227" s="33">
        <v>1.77</v>
      </c>
      <c r="F227" s="33">
        <v>-2.97</v>
      </c>
      <c r="G227" s="33">
        <v>0.26</v>
      </c>
      <c r="H227" s="33">
        <v>1.56</v>
      </c>
      <c r="I227" s="34" t="s">
        <v>34</v>
      </c>
      <c r="N227" s="18" t="str">
        <f ca="1"/>
        <v>Item_104</v>
      </c>
      <c r="O227" s="18" t="str">
        <f ca="1"/>
        <v>Item_104</v>
      </c>
      <c r="X227" s="18" t="str">
        <f ca="1"/>
        <v>Item_114</v>
      </c>
      <c r="AA227" s="18" t="str">
        <f ca="1"/>
        <v>Item_114</v>
      </c>
      <c r="AF227" s="18" t="str">
        <f ca="1"/>
        <v>Item_150</v>
      </c>
      <c r="AO227" s="18" t="str">
        <f ca="1"/>
        <v>Item_114</v>
      </c>
      <c r="AR227" s="18" t="str">
        <f ca="1"/>
        <v>Item_114</v>
      </c>
      <c r="AV227" s="7" t="str">
        <f ca="1"/>
        <v>Item_114</v>
      </c>
      <c r="AW227" s="8">
        <f ca="1"/>
        <v>97.08</v>
      </c>
      <c r="AY227" s="7" t="str">
        <f ca="1"/>
        <v>Item_114</v>
      </c>
      <c r="AZ227">
        <f ca="1"/>
        <v>3.86</v>
      </c>
      <c r="BA227">
        <f ca="1"/>
        <v>-3.47</v>
      </c>
      <c r="BB227">
        <f ca="1"/>
        <v>-0.16</v>
      </c>
      <c r="BC227">
        <f ca="1"/>
        <v>3.31</v>
      </c>
      <c r="BD227" s="8" t="str">
        <f ca="1"/>
        <v>A</v>
      </c>
    </row>
    <row r="228" spans="4:56" x14ac:dyDescent="0.3">
      <c r="D228" s="32" t="s">
        <v>319</v>
      </c>
      <c r="E228" s="33">
        <v>3.86</v>
      </c>
      <c r="F228" s="33">
        <v>-0.88</v>
      </c>
      <c r="G228" s="33">
        <v>1.52</v>
      </c>
      <c r="H228" s="33">
        <v>2.71</v>
      </c>
      <c r="I228" s="34" t="s">
        <v>34</v>
      </c>
      <c r="N228" s="18" t="str">
        <f ca="1"/>
        <v>Item_99</v>
      </c>
      <c r="O228" s="18" t="str">
        <f ca="1"/>
        <v>Item_99</v>
      </c>
      <c r="X228" s="18" t="str">
        <f ca="1"/>
        <v>Item_119</v>
      </c>
      <c r="AA228" s="18" t="str">
        <f ca="1"/>
        <v>Item_119</v>
      </c>
      <c r="AF228" s="18" t="str">
        <f ca="1"/>
        <v>Item_255</v>
      </c>
      <c r="AO228" s="18" t="str">
        <f ca="1"/>
        <v>Item_119</v>
      </c>
      <c r="AR228" s="18" t="str">
        <f ca="1"/>
        <v>Item_119</v>
      </c>
      <c r="AV228" s="7" t="str">
        <f ca="1"/>
        <v>Item_119</v>
      </c>
      <c r="AW228" s="8">
        <f ca="1"/>
        <v>97.22</v>
      </c>
      <c r="AY228" s="7" t="str">
        <f ca="1"/>
        <v>Item_119</v>
      </c>
      <c r="AZ228">
        <f ca="1"/>
        <v>0.62</v>
      </c>
      <c r="BA228">
        <f ca="1"/>
        <v>-1.18</v>
      </c>
      <c r="BB228">
        <f ca="1"/>
        <v>-1.56</v>
      </c>
      <c r="BC228">
        <f ca="1"/>
        <v>3.52</v>
      </c>
      <c r="BD228" s="8" t="str">
        <f ca="1"/>
        <v>C</v>
      </c>
    </row>
    <row r="229" spans="4:56" x14ac:dyDescent="0.3">
      <c r="D229" s="32" t="s">
        <v>320</v>
      </c>
      <c r="E229" s="33">
        <v>1.49</v>
      </c>
      <c r="F229" s="33">
        <v>-3.32</v>
      </c>
      <c r="G229" s="33">
        <v>-1.1299999999999999</v>
      </c>
      <c r="H229" s="33">
        <v>2.65</v>
      </c>
      <c r="I229" s="34" t="s">
        <v>33</v>
      </c>
      <c r="N229" s="18" t="str">
        <f ca="1"/>
        <v>Item_240</v>
      </c>
      <c r="O229" s="18" t="str">
        <f ca="1"/>
        <v>Item_240</v>
      </c>
      <c r="X229" s="18" t="str">
        <f ca="1"/>
        <v>Item_264</v>
      </c>
      <c r="AA229" s="18" t="str">
        <f ca="1"/>
        <v>Item_264</v>
      </c>
      <c r="AF229" s="18" t="str">
        <f ca="1"/>
        <v>Item_151</v>
      </c>
      <c r="AO229" s="18" t="str">
        <f ca="1"/>
        <v>Item_264</v>
      </c>
      <c r="AR229" s="18" t="str">
        <f ca="1"/>
        <v>Item_264</v>
      </c>
      <c r="AV229" s="7" t="str">
        <f ca="1"/>
        <v>Item_264</v>
      </c>
      <c r="AW229" s="8">
        <f ca="1"/>
        <v>97.58</v>
      </c>
      <c r="AY229" s="7" t="str">
        <f ca="1"/>
        <v>Item_264</v>
      </c>
      <c r="AZ229">
        <f ca="1"/>
        <v>5.98</v>
      </c>
      <c r="BA229">
        <f ca="1"/>
        <v>-2.2999999999999998</v>
      </c>
      <c r="BB229">
        <f ca="1"/>
        <v>1.98</v>
      </c>
      <c r="BC229">
        <f ca="1"/>
        <v>0.86</v>
      </c>
      <c r="BD229" s="8" t="str">
        <f ca="1"/>
        <v>C</v>
      </c>
    </row>
    <row r="230" spans="4:56" x14ac:dyDescent="0.3">
      <c r="D230" s="32" t="s">
        <v>321</v>
      </c>
      <c r="E230" s="33">
        <v>-1.45</v>
      </c>
      <c r="F230" s="33">
        <v>-1.83</v>
      </c>
      <c r="G230" s="33">
        <v>-1.41</v>
      </c>
      <c r="H230" s="33">
        <v>3.63</v>
      </c>
      <c r="I230" s="34" t="s">
        <v>34</v>
      </c>
      <c r="N230" s="18" t="str">
        <f ca="1"/>
        <v>Item_113</v>
      </c>
      <c r="O230" s="18" t="str">
        <f ca="1"/>
        <v>Item_113</v>
      </c>
      <c r="X230" s="18" t="str">
        <f ca="1"/>
        <v>Item_199</v>
      </c>
      <c r="AA230" s="18" t="str">
        <f ca="1"/>
        <v>Item_199</v>
      </c>
      <c r="AF230" s="18" t="str">
        <f ca="1"/>
        <v>Item_176</v>
      </c>
      <c r="AO230" s="18" t="str">
        <f ca="1"/>
        <v>Item_199</v>
      </c>
      <c r="AR230" s="18" t="str">
        <f ca="1"/>
        <v>Item_199</v>
      </c>
      <c r="AV230" s="7" t="str">
        <f ca="1"/>
        <v>Item_199</v>
      </c>
      <c r="AW230" s="8">
        <f ca="1"/>
        <v>97.91</v>
      </c>
      <c r="AY230" s="7" t="str">
        <f ca="1"/>
        <v>Item_199</v>
      </c>
      <c r="AZ230">
        <f ca="1"/>
        <v>3.08</v>
      </c>
      <c r="BA230">
        <f ca="1"/>
        <v>-1.23</v>
      </c>
      <c r="BB230">
        <f ca="1"/>
        <v>-0.26</v>
      </c>
      <c r="BC230">
        <f ca="1"/>
        <v>2.37</v>
      </c>
      <c r="BD230" s="8" t="str">
        <f ca="1"/>
        <v>C</v>
      </c>
    </row>
    <row r="231" spans="4:56" x14ac:dyDescent="0.3">
      <c r="D231" s="32" t="s">
        <v>322</v>
      </c>
      <c r="E231" s="33">
        <v>3.78</v>
      </c>
      <c r="F231" s="33">
        <v>-1.4</v>
      </c>
      <c r="G231" s="33">
        <v>0.36</v>
      </c>
      <c r="H231" s="33">
        <v>2.61</v>
      </c>
      <c r="I231" s="34" t="s">
        <v>33</v>
      </c>
      <c r="N231" s="18" t="str">
        <f ca="1"/>
        <v>Item_212</v>
      </c>
      <c r="O231" s="18" t="str">
        <f ca="1"/>
        <v>Item_212</v>
      </c>
      <c r="X231" s="18" t="str">
        <f ca="1"/>
        <v>Item_27</v>
      </c>
      <c r="AA231" s="18" t="str">
        <f ca="1"/>
        <v>Item_27</v>
      </c>
      <c r="AF231" s="18" t="str">
        <f ca="1"/>
        <v>Item_95</v>
      </c>
      <c r="AO231" s="18" t="str">
        <f ca="1"/>
        <v>Item_27</v>
      </c>
      <c r="AR231" s="18" t="str">
        <f ca="1"/>
        <v>Item_27</v>
      </c>
      <c r="AV231" s="7" t="str">
        <f ca="1"/>
        <v>Item_27</v>
      </c>
      <c r="AW231" s="8">
        <f ca="1"/>
        <v>98.24</v>
      </c>
      <c r="AY231" s="7" t="str">
        <f ca="1"/>
        <v>Item_27</v>
      </c>
      <c r="AZ231">
        <f ca="1"/>
        <v>0.54</v>
      </c>
      <c r="BA231">
        <f ca="1"/>
        <v>4.58</v>
      </c>
      <c r="BB231">
        <f ca="1"/>
        <v>5.87</v>
      </c>
      <c r="BC231">
        <f ca="1"/>
        <v>1.41</v>
      </c>
      <c r="BD231" s="8" t="str">
        <f ca="1"/>
        <v>C</v>
      </c>
    </row>
    <row r="232" spans="4:56" x14ac:dyDescent="0.3">
      <c r="D232" s="32" t="s">
        <v>323</v>
      </c>
      <c r="E232" s="33">
        <v>4.1100000000000003</v>
      </c>
      <c r="F232" s="33">
        <v>-1.1499999999999999</v>
      </c>
      <c r="G232" s="33">
        <v>7.0000000000000007E-2</v>
      </c>
      <c r="H232" s="33">
        <v>3.62</v>
      </c>
      <c r="I232" s="34" t="s">
        <v>33</v>
      </c>
      <c r="N232" s="18" t="str">
        <f ca="1"/>
        <v>Item_370</v>
      </c>
      <c r="O232" s="18" t="str">
        <f ca="1"/>
        <v>Item_370</v>
      </c>
      <c r="X232" s="18" t="str">
        <f ca="1"/>
        <v>Item_148</v>
      </c>
      <c r="AA232" s="18" t="str">
        <f ca="1"/>
        <v>Item_148</v>
      </c>
      <c r="AF232" s="18" t="str">
        <f ca="1"/>
        <v>Item_8</v>
      </c>
      <c r="AO232" s="18" t="str">
        <f ca="1"/>
        <v>Item_148</v>
      </c>
      <c r="AR232" s="18" t="str">
        <f ca="1"/>
        <v>Item_148</v>
      </c>
      <c r="AV232" s="7" t="str">
        <f ca="1"/>
        <v>Item_148</v>
      </c>
      <c r="AW232" s="8">
        <f ca="1"/>
        <v>99.11</v>
      </c>
      <c r="AY232" s="7" t="str">
        <f ca="1"/>
        <v>Item_148</v>
      </c>
      <c r="AZ232">
        <f ca="1"/>
        <v>2.25</v>
      </c>
      <c r="BA232">
        <f ca="1"/>
        <v>-3.9</v>
      </c>
      <c r="BB232">
        <f ca="1"/>
        <v>-2.66</v>
      </c>
      <c r="BC232">
        <f ca="1"/>
        <v>3.04</v>
      </c>
      <c r="BD232" s="8" t="str">
        <f ca="1"/>
        <v>A</v>
      </c>
    </row>
    <row r="233" spans="4:56" x14ac:dyDescent="0.3">
      <c r="D233" s="32" t="s">
        <v>324</v>
      </c>
      <c r="E233" s="33">
        <v>-1.43</v>
      </c>
      <c r="F233" s="33">
        <v>-2.87</v>
      </c>
      <c r="G233" s="33">
        <v>-0.61</v>
      </c>
      <c r="H233" s="33">
        <v>4.82</v>
      </c>
      <c r="I233" s="34" t="s">
        <v>34</v>
      </c>
      <c r="N233" s="18" t="str">
        <f ca="1"/>
        <v>Item_228</v>
      </c>
      <c r="O233" s="18" t="str">
        <f ca="1"/>
        <v>Item_228</v>
      </c>
      <c r="X233" s="18" t="str">
        <f ca="1"/>
        <v>Item_228</v>
      </c>
      <c r="AA233" s="18" t="str">
        <f ca="1"/>
        <v>Item_228</v>
      </c>
      <c r="AF233" s="18" t="str">
        <f ca="1"/>
        <v>Item_300</v>
      </c>
      <c r="AO233" s="18" t="str">
        <f ca="1"/>
        <v>Item_228</v>
      </c>
      <c r="AR233" s="18" t="str">
        <f ca="1"/>
        <v>Item_228</v>
      </c>
      <c r="AV233" s="7" t="str">
        <f ca="1"/>
        <v>Item_228</v>
      </c>
      <c r="AW233" s="8">
        <f ca="1"/>
        <v>99.35</v>
      </c>
      <c r="AY233" s="7" t="str">
        <f ca="1"/>
        <v>Item_228</v>
      </c>
      <c r="AZ233">
        <f ca="1"/>
        <v>3.68</v>
      </c>
      <c r="BA233">
        <f ca="1"/>
        <v>-1.57</v>
      </c>
      <c r="BB233">
        <f ca="1"/>
        <v>0.57999999999999996</v>
      </c>
      <c r="BC233">
        <f ca="1"/>
        <v>2.36</v>
      </c>
      <c r="BD233" s="8" t="str">
        <f ca="1"/>
        <v>A</v>
      </c>
    </row>
    <row r="234" spans="4:56" x14ac:dyDescent="0.3">
      <c r="D234" s="32" t="s">
        <v>325</v>
      </c>
      <c r="E234" s="33">
        <v>8.5</v>
      </c>
      <c r="F234" s="33">
        <v>-2.2000000000000002</v>
      </c>
      <c r="G234" s="33">
        <v>-0.73</v>
      </c>
      <c r="H234" s="33">
        <v>3.2</v>
      </c>
      <c r="I234" s="34" t="s">
        <v>34</v>
      </c>
      <c r="N234" s="18" t="str">
        <f ca="1"/>
        <v>Item_137</v>
      </c>
      <c r="O234" s="18" t="str">
        <f ca="1"/>
        <v>Item_137</v>
      </c>
      <c r="X234" s="18" t="str">
        <f ca="1"/>
        <v>Item_127</v>
      </c>
      <c r="AA234" s="18" t="str">
        <f ca="1"/>
        <v>Item_127</v>
      </c>
      <c r="AF234" s="18" t="str">
        <f ca="1"/>
        <v>Item_5</v>
      </c>
      <c r="AO234" s="18" t="str">
        <f ca="1"/>
        <v>Item_127</v>
      </c>
      <c r="AR234" s="18" t="str">
        <f ca="1"/>
        <v>Item_127</v>
      </c>
      <c r="AV234" s="7" t="str">
        <f ca="1"/>
        <v>Item_127</v>
      </c>
      <c r="AW234" s="8">
        <f ca="1"/>
        <v>99.53</v>
      </c>
      <c r="AY234" s="7" t="str">
        <f ca="1"/>
        <v>Item_127</v>
      </c>
      <c r="AZ234">
        <f ca="1"/>
        <v>2.0699999999999998</v>
      </c>
      <c r="BA234">
        <f ca="1"/>
        <v>-2.7</v>
      </c>
      <c r="BB234">
        <f ca="1"/>
        <v>-2.0699999999999998</v>
      </c>
      <c r="BC234">
        <f ca="1"/>
        <v>1.51</v>
      </c>
      <c r="BD234" s="8" t="str">
        <f ca="1"/>
        <v>B</v>
      </c>
    </row>
    <row r="235" spans="4:56" x14ac:dyDescent="0.3">
      <c r="D235" s="32" t="s">
        <v>326</v>
      </c>
      <c r="E235" s="33">
        <v>2.95</v>
      </c>
      <c r="F235" s="33">
        <v>-2.57</v>
      </c>
      <c r="G235" s="33">
        <v>-2.73</v>
      </c>
      <c r="H235" s="33">
        <v>3.64</v>
      </c>
      <c r="I235" s="34" t="s">
        <v>32</v>
      </c>
      <c r="N235" s="18" t="str">
        <f ca="1"/>
        <v>Item_219</v>
      </c>
      <c r="O235" s="18" t="str">
        <f ca="1"/>
        <v>Item_219</v>
      </c>
      <c r="X235" s="18" t="str">
        <f ca="1"/>
        <v>Item_179</v>
      </c>
      <c r="AA235" s="18" t="str">
        <f ca="1"/>
        <v>Item_179</v>
      </c>
      <c r="AF235" s="18" t="str">
        <f ca="1"/>
        <v>Item_225</v>
      </c>
      <c r="AO235" s="18" t="str">
        <f ca="1"/>
        <v>Item_179</v>
      </c>
      <c r="AR235" s="18" t="str">
        <f ca="1"/>
        <v>Item_179</v>
      </c>
      <c r="AV235" s="7" t="str">
        <f ca="1"/>
        <v>Item_179</v>
      </c>
      <c r="AW235" s="8">
        <f ca="1"/>
        <v>100.04</v>
      </c>
      <c r="AY235" s="7" t="str">
        <f ca="1"/>
        <v>Item_179</v>
      </c>
      <c r="AZ235">
        <f ca="1"/>
        <v>4.01</v>
      </c>
      <c r="BA235">
        <f ca="1"/>
        <v>-3.51</v>
      </c>
      <c r="BB235">
        <f ca="1"/>
        <v>-0.21</v>
      </c>
      <c r="BC235">
        <f ca="1"/>
        <v>3.74</v>
      </c>
      <c r="BD235" s="8" t="str">
        <f ca="1"/>
        <v>A</v>
      </c>
    </row>
    <row r="236" spans="4:56" x14ac:dyDescent="0.3">
      <c r="D236" s="32" t="s">
        <v>327</v>
      </c>
      <c r="E236" s="33">
        <v>4.12</v>
      </c>
      <c r="F236" s="33">
        <v>-0.03</v>
      </c>
      <c r="G236" s="33">
        <v>-2.1800000000000002</v>
      </c>
      <c r="H236" s="33">
        <v>4.2</v>
      </c>
      <c r="I236" s="34" t="s">
        <v>32</v>
      </c>
      <c r="N236" s="18" t="str">
        <f ca="1"/>
        <v>Item_239</v>
      </c>
      <c r="O236" s="18" t="str">
        <f ca="1"/>
        <v>Item_239</v>
      </c>
      <c r="X236" s="18" t="str">
        <f ca="1"/>
        <v>Item_257</v>
      </c>
      <c r="AA236" s="18" t="str">
        <f ca="1"/>
        <v>Item_257</v>
      </c>
      <c r="AF236" s="18" t="str">
        <f ca="1"/>
        <v>Item_293</v>
      </c>
      <c r="AO236" s="18" t="str">
        <f ca="1"/>
        <v>Item_257</v>
      </c>
      <c r="AR236" s="18" t="str">
        <f ca="1"/>
        <v>Item_257</v>
      </c>
      <c r="AV236" s="7" t="str">
        <f ca="1"/>
        <v>Item_257</v>
      </c>
      <c r="AW236" s="8">
        <f ca="1"/>
        <v>100.08</v>
      </c>
      <c r="AY236" s="7" t="str">
        <f ca="1"/>
        <v>Item_257</v>
      </c>
      <c r="AZ236">
        <f ca="1"/>
        <v>5.36</v>
      </c>
      <c r="BA236">
        <f ca="1"/>
        <v>-2.85</v>
      </c>
      <c r="BB236">
        <f ca="1"/>
        <v>0.66</v>
      </c>
      <c r="BC236">
        <f ca="1"/>
        <v>2.29</v>
      </c>
      <c r="BD236" s="8" t="str">
        <f ca="1"/>
        <v>A</v>
      </c>
    </row>
    <row r="237" spans="4:56" x14ac:dyDescent="0.3">
      <c r="D237" s="32" t="s">
        <v>328</v>
      </c>
      <c r="E237" s="33">
        <v>1.61</v>
      </c>
      <c r="F237" s="33">
        <v>-2.93</v>
      </c>
      <c r="G237" s="33">
        <v>0.57999999999999996</v>
      </c>
      <c r="H237" s="33">
        <v>3.44</v>
      </c>
      <c r="I237" s="34" t="s">
        <v>33</v>
      </c>
      <c r="N237" s="18" t="str">
        <f ca="1"/>
        <v>Item_108</v>
      </c>
      <c r="O237" s="18" t="str">
        <f ca="1"/>
        <v>Item_108</v>
      </c>
      <c r="X237" s="18" t="str">
        <f ca="1"/>
        <v>Item_214</v>
      </c>
      <c r="AA237" s="18" t="str">
        <f ca="1"/>
        <v>Item_214</v>
      </c>
      <c r="AF237" s="18" t="str">
        <f ca="1"/>
        <v>Item_146</v>
      </c>
      <c r="AO237" s="18" t="str">
        <f ca="1"/>
        <v>Item_214</v>
      </c>
      <c r="AR237" s="18" t="str">
        <f ca="1"/>
        <v>Item_214</v>
      </c>
      <c r="AV237" s="7" t="str">
        <f ca="1"/>
        <v>Item_214</v>
      </c>
      <c r="AW237" s="8">
        <f ca="1"/>
        <v>100.69</v>
      </c>
      <c r="AY237" s="7" t="str">
        <f ca="1"/>
        <v>Item_214</v>
      </c>
      <c r="AZ237">
        <f ca="1"/>
        <v>3.86</v>
      </c>
      <c r="BA237">
        <f ca="1"/>
        <v>-0.88</v>
      </c>
      <c r="BB237">
        <f ca="1"/>
        <v>1.52</v>
      </c>
      <c r="BC237">
        <f ca="1"/>
        <v>2.71</v>
      </c>
      <c r="BD237" s="8" t="str">
        <f ca="1"/>
        <v>B</v>
      </c>
    </row>
    <row r="238" spans="4:56" x14ac:dyDescent="0.3">
      <c r="D238" s="32" t="s">
        <v>329</v>
      </c>
      <c r="E238" s="33">
        <v>6.55</v>
      </c>
      <c r="F238" s="33">
        <v>-2.41</v>
      </c>
      <c r="G238" s="33">
        <v>0.44</v>
      </c>
      <c r="H238" s="33">
        <v>3.5</v>
      </c>
      <c r="I238" s="34" t="s">
        <v>34</v>
      </c>
      <c r="N238" s="18" t="str">
        <f ca="1"/>
        <v>Item_214</v>
      </c>
      <c r="O238" s="18" t="str">
        <f ca="1"/>
        <v>Item_214</v>
      </c>
      <c r="X238" s="18" t="str">
        <f ca="1"/>
        <v>Item_194</v>
      </c>
      <c r="AA238" s="18" t="str">
        <f ca="1"/>
        <v>Item_194</v>
      </c>
      <c r="AF238" s="18" t="str">
        <f ca="1"/>
        <v>Item_113</v>
      </c>
      <c r="AO238" s="18" t="str">
        <f ca="1"/>
        <v>Item_194</v>
      </c>
      <c r="AR238" s="18" t="str">
        <f ca="1"/>
        <v>Item_194</v>
      </c>
      <c r="AV238" s="7" t="str">
        <f ca="1"/>
        <v>Item_194</v>
      </c>
      <c r="AW238" s="8">
        <f ca="1"/>
        <v>101.15</v>
      </c>
      <c r="AY238" s="7" t="str">
        <f ca="1"/>
        <v>Item_194</v>
      </c>
      <c r="AZ238">
        <f ca="1"/>
        <v>3.55</v>
      </c>
      <c r="BA238">
        <f ca="1"/>
        <v>-1.35</v>
      </c>
      <c r="BB238">
        <f ca="1"/>
        <v>1.84</v>
      </c>
      <c r="BC238">
        <f ca="1"/>
        <v>4.28</v>
      </c>
      <c r="BD238" s="8" t="str">
        <f ca="1"/>
        <v>B</v>
      </c>
    </row>
    <row r="239" spans="4:56" x14ac:dyDescent="0.3">
      <c r="D239" s="32" t="s">
        <v>330</v>
      </c>
      <c r="E239" s="33">
        <v>1.63</v>
      </c>
      <c r="F239" s="33">
        <v>-0.76</v>
      </c>
      <c r="G239" s="33">
        <v>3.22</v>
      </c>
      <c r="H239" s="33">
        <v>5.73</v>
      </c>
      <c r="I239" s="34" t="s">
        <v>33</v>
      </c>
      <c r="N239" s="18" t="str">
        <f ca="1"/>
        <v>Item_121</v>
      </c>
      <c r="O239" s="18" t="str">
        <f ca="1"/>
        <v>Item_121</v>
      </c>
      <c r="X239" s="18" t="str">
        <f ca="1"/>
        <v>Item_261</v>
      </c>
      <c r="AA239" s="18" t="str">
        <f ca="1"/>
        <v>Item_261</v>
      </c>
      <c r="AF239" s="18" t="str">
        <f ca="1"/>
        <v>Item_292</v>
      </c>
      <c r="AO239" s="18" t="str">
        <f ca="1"/>
        <v>Item_261</v>
      </c>
      <c r="AR239" s="18" t="str">
        <f ca="1"/>
        <v>Item_261</v>
      </c>
      <c r="AV239" s="7" t="str">
        <f ca="1"/>
        <v>Item_261</v>
      </c>
      <c r="AW239" s="8">
        <f ca="1"/>
        <v>101.2</v>
      </c>
      <c r="AY239" s="7" t="str">
        <f ca="1"/>
        <v>Item_261</v>
      </c>
      <c r="AZ239">
        <f ca="1"/>
        <v>8.18</v>
      </c>
      <c r="BA239">
        <f ca="1"/>
        <v>-2.98</v>
      </c>
      <c r="BB239">
        <f ca="1"/>
        <v>5.67</v>
      </c>
      <c r="BC239">
        <f ca="1"/>
        <v>3.22</v>
      </c>
      <c r="BD239" s="8" t="str">
        <f ca="1"/>
        <v>A</v>
      </c>
    </row>
    <row r="240" spans="4:56" x14ac:dyDescent="0.3">
      <c r="D240" s="32" t="s">
        <v>331</v>
      </c>
      <c r="E240" s="33">
        <v>7.37</v>
      </c>
      <c r="F240" s="33">
        <v>-2.73</v>
      </c>
      <c r="G240" s="33">
        <v>3.18</v>
      </c>
      <c r="H240" s="33">
        <v>2.85</v>
      </c>
      <c r="I240" s="34" t="s">
        <v>32</v>
      </c>
      <c r="N240" s="18" t="str">
        <f ca="1"/>
        <v>Item_138</v>
      </c>
      <c r="O240" s="18" t="str">
        <f ca="1"/>
        <v>Item_138</v>
      </c>
      <c r="X240" s="18" t="str">
        <f ca="1"/>
        <v>Item_185</v>
      </c>
      <c r="AA240" s="18" t="str">
        <f ca="1"/>
        <v>Item_185</v>
      </c>
      <c r="AF240" s="18" t="str">
        <f ca="1"/>
        <v>Item_138</v>
      </c>
      <c r="AO240" s="18" t="str">
        <f ca="1"/>
        <v>Item_185</v>
      </c>
      <c r="AR240" s="18" t="str">
        <f ca="1"/>
        <v>Item_185</v>
      </c>
      <c r="AV240" s="7" t="str">
        <f ca="1"/>
        <v>Item_185</v>
      </c>
      <c r="AW240" s="8">
        <f ca="1"/>
        <v>101.72</v>
      </c>
      <c r="AY240" s="7" t="str">
        <f ca="1"/>
        <v>Item_185</v>
      </c>
      <c r="AZ240">
        <f ca="1"/>
        <v>2.9</v>
      </c>
      <c r="BA240">
        <f ca="1"/>
        <v>-2.62</v>
      </c>
      <c r="BB240">
        <f ca="1"/>
        <v>-1.08</v>
      </c>
      <c r="BC240">
        <f ca="1"/>
        <v>3.1</v>
      </c>
      <c r="BD240" s="8" t="str">
        <f ca="1"/>
        <v>A</v>
      </c>
    </row>
    <row r="241" spans="4:56" x14ac:dyDescent="0.3">
      <c r="D241" s="32" t="s">
        <v>332</v>
      </c>
      <c r="E241" s="33">
        <v>-0.66</v>
      </c>
      <c r="F241" s="33">
        <v>-0.5</v>
      </c>
      <c r="G241" s="33">
        <v>5.33</v>
      </c>
      <c r="H241" s="33">
        <v>2.97</v>
      </c>
      <c r="I241" s="34" t="s">
        <v>33</v>
      </c>
      <c r="N241" s="18" t="str">
        <f ca="1"/>
        <v>Item_216</v>
      </c>
      <c r="O241" s="18" t="str">
        <f ca="1"/>
        <v>Item_216</v>
      </c>
      <c r="X241" s="18" t="str">
        <f ca="1"/>
        <v>Item_137</v>
      </c>
      <c r="AA241" s="18" t="str">
        <f ca="1"/>
        <v>Item_137</v>
      </c>
      <c r="AF241" s="18" t="str">
        <f ca="1"/>
        <v>Item_280</v>
      </c>
      <c r="AO241" s="18" t="str">
        <f ca="1"/>
        <v>Item_137</v>
      </c>
      <c r="AR241" s="18" t="str">
        <f ca="1"/>
        <v>Item_137</v>
      </c>
      <c r="AV241" s="7" t="str">
        <f ca="1"/>
        <v>Item_137</v>
      </c>
      <c r="AW241" s="8">
        <f ca="1"/>
        <v>102.39</v>
      </c>
      <c r="AY241" s="7" t="str">
        <f ca="1"/>
        <v>Item_137</v>
      </c>
      <c r="AZ241">
        <f ca="1"/>
        <v>6.11</v>
      </c>
      <c r="BA241">
        <f ca="1"/>
        <v>-2.27</v>
      </c>
      <c r="BB241">
        <f ca="1"/>
        <v>2.2000000000000002</v>
      </c>
      <c r="BC241">
        <f ca="1"/>
        <v>3.08</v>
      </c>
      <c r="BD241" s="8" t="str">
        <f ca="1"/>
        <v>A</v>
      </c>
    </row>
    <row r="242" spans="4:56" x14ac:dyDescent="0.3">
      <c r="D242" s="32" t="s">
        <v>333</v>
      </c>
      <c r="E242" s="33">
        <v>3.68</v>
      </c>
      <c r="F242" s="33">
        <v>-1.57</v>
      </c>
      <c r="G242" s="33">
        <v>0.57999999999999996</v>
      </c>
      <c r="H242" s="33">
        <v>2.36</v>
      </c>
      <c r="I242" s="34" t="s">
        <v>33</v>
      </c>
      <c r="N242" s="18" t="str">
        <f ca="1"/>
        <v>Item_163</v>
      </c>
      <c r="O242" s="18" t="str">
        <f ca="1"/>
        <v>Item_163</v>
      </c>
      <c r="X242" s="18" t="str">
        <f ca="1"/>
        <v>Item_147</v>
      </c>
      <c r="AA242" s="18" t="str">
        <f ca="1"/>
        <v>Item_147</v>
      </c>
      <c r="AF242" s="18" t="str">
        <f ca="1"/>
        <v>Item_104</v>
      </c>
      <c r="AO242" s="18" t="str">
        <f ca="1"/>
        <v>Item_147</v>
      </c>
      <c r="AR242" s="18" t="str">
        <f ca="1"/>
        <v>Item_147</v>
      </c>
      <c r="AV242" s="7" t="str">
        <f ca="1"/>
        <v>Item_147</v>
      </c>
      <c r="AW242" s="8">
        <f ca="1"/>
        <v>102.56</v>
      </c>
      <c r="AY242" s="7" t="str">
        <f ca="1"/>
        <v>Item_147</v>
      </c>
      <c r="AZ242">
        <f ca="1"/>
        <v>5.98</v>
      </c>
      <c r="BA242">
        <f ca="1"/>
        <v>-1.29</v>
      </c>
      <c r="BB242">
        <f ca="1"/>
        <v>2.5099999999999998</v>
      </c>
      <c r="BC242">
        <f ca="1"/>
        <v>2.33</v>
      </c>
      <c r="BD242" s="8" t="str">
        <f ca="1"/>
        <v>A</v>
      </c>
    </row>
    <row r="243" spans="4:56" x14ac:dyDescent="0.3">
      <c r="D243" s="32" t="s">
        <v>334</v>
      </c>
      <c r="E243" s="33">
        <v>7.27</v>
      </c>
      <c r="F243" s="33">
        <v>-3.9</v>
      </c>
      <c r="G243" s="33">
        <v>0.01</v>
      </c>
      <c r="H243" s="33">
        <v>3.22</v>
      </c>
      <c r="I243" s="34" t="s">
        <v>33</v>
      </c>
      <c r="N243" s="18" t="str">
        <f ca="1"/>
        <v>Item_114</v>
      </c>
      <c r="O243" s="18" t="str">
        <f ca="1"/>
        <v>Item_114</v>
      </c>
      <c r="X243" s="18" t="str">
        <f ca="1"/>
        <v>Item_235</v>
      </c>
      <c r="AA243" s="18" t="str">
        <f ca="1"/>
        <v>Item_235</v>
      </c>
      <c r="AF243" s="18" t="str">
        <f ca="1"/>
        <v>Item_118</v>
      </c>
      <c r="AO243" s="18" t="str">
        <f ca="1"/>
        <v>Item_235</v>
      </c>
      <c r="AR243" s="18" t="str">
        <f ca="1"/>
        <v>Item_235</v>
      </c>
      <c r="AV243" s="7" t="str">
        <f ca="1"/>
        <v>Item_235</v>
      </c>
      <c r="AW243" s="8">
        <f ca="1"/>
        <v>102.58</v>
      </c>
      <c r="AY243" s="7" t="str">
        <f ca="1"/>
        <v>Item_235</v>
      </c>
      <c r="AZ243">
        <f ca="1"/>
        <v>5.74</v>
      </c>
      <c r="BA243">
        <f ca="1"/>
        <v>-2.1800000000000002</v>
      </c>
      <c r="BB243">
        <f ca="1"/>
        <v>0.59</v>
      </c>
      <c r="BC243">
        <f ca="1"/>
        <v>2.4700000000000002</v>
      </c>
      <c r="BD243" s="8" t="str">
        <f ca="1"/>
        <v>C</v>
      </c>
    </row>
    <row r="244" spans="4:56" x14ac:dyDescent="0.3">
      <c r="D244" s="32" t="s">
        <v>335</v>
      </c>
      <c r="E244" s="33">
        <v>2.61</v>
      </c>
      <c r="F244" s="33">
        <v>-2.72</v>
      </c>
      <c r="G244" s="33">
        <v>-0.1</v>
      </c>
      <c r="H244" s="33">
        <v>2.59</v>
      </c>
      <c r="I244" s="34" t="s">
        <v>34</v>
      </c>
      <c r="N244" s="18" t="str">
        <f ca="1"/>
        <v>Item_313</v>
      </c>
      <c r="O244" s="18" t="str">
        <f ca="1"/>
        <v>Item_313</v>
      </c>
      <c r="X244" s="18" t="str">
        <f ca="1"/>
        <v>Item_99</v>
      </c>
      <c r="AA244" s="18" t="str">
        <f ca="1"/>
        <v>Item_99</v>
      </c>
      <c r="AF244" s="18" t="str">
        <f ca="1"/>
        <v>Item_230</v>
      </c>
      <c r="AO244" s="18" t="str">
        <f ca="1"/>
        <v>Item_99</v>
      </c>
      <c r="AR244" s="18" t="str">
        <f ca="1"/>
        <v>Item_99</v>
      </c>
      <c r="AV244" s="7" t="str">
        <f ca="1"/>
        <v>Item_99</v>
      </c>
      <c r="AW244" s="8">
        <f ca="1"/>
        <v>102.63</v>
      </c>
      <c r="AY244" s="7" t="str">
        <f ca="1"/>
        <v>Item_99</v>
      </c>
      <c r="AZ244">
        <f ca="1"/>
        <v>3.92</v>
      </c>
      <c r="BA244">
        <f ca="1"/>
        <v>-3.22</v>
      </c>
      <c r="BB244">
        <f ca="1"/>
        <v>-0.95</v>
      </c>
      <c r="BC244">
        <f ca="1"/>
        <v>4.17</v>
      </c>
      <c r="BD244" s="8" t="str">
        <f ca="1"/>
        <v>C</v>
      </c>
    </row>
    <row r="245" spans="4:56" x14ac:dyDescent="0.3">
      <c r="D245" s="32" t="s">
        <v>336</v>
      </c>
      <c r="E245" s="33">
        <v>1.37</v>
      </c>
      <c r="F245" s="33">
        <v>-3.49</v>
      </c>
      <c r="G245" s="33">
        <v>0.57999999999999996</v>
      </c>
      <c r="H245" s="33">
        <v>3.66</v>
      </c>
      <c r="I245" s="34" t="s">
        <v>34</v>
      </c>
      <c r="N245" s="18" t="str">
        <f ca="1"/>
        <v>Item_295</v>
      </c>
      <c r="O245" s="18" t="str">
        <f ca="1"/>
        <v>Item_295</v>
      </c>
      <c r="X245" s="18" t="str">
        <f ca="1"/>
        <v>Item_278</v>
      </c>
      <c r="AA245" s="18" t="str">
        <f ca="1"/>
        <v>Item_278</v>
      </c>
      <c r="AF245" s="18" t="str">
        <f ca="1"/>
        <v>Item_262</v>
      </c>
      <c r="AO245" s="18" t="str">
        <f ca="1"/>
        <v>Item_278</v>
      </c>
      <c r="AR245" s="18" t="str">
        <f ca="1"/>
        <v>Item_278</v>
      </c>
      <c r="AV245" s="7" t="str">
        <f ca="1"/>
        <v>Item_278</v>
      </c>
      <c r="AW245" s="8">
        <f ca="1"/>
        <v>102.85</v>
      </c>
      <c r="AY245" s="7" t="str">
        <f ca="1"/>
        <v>Item_278</v>
      </c>
      <c r="AZ245">
        <f ca="1"/>
        <v>3.35</v>
      </c>
      <c r="BA245">
        <f ca="1"/>
        <v>-0.69</v>
      </c>
      <c r="BB245">
        <f ca="1"/>
        <v>0.61</v>
      </c>
      <c r="BC245">
        <f ca="1"/>
        <v>3.49</v>
      </c>
      <c r="BD245" s="8" t="str">
        <f ca="1"/>
        <v>C</v>
      </c>
    </row>
    <row r="246" spans="4:56" x14ac:dyDescent="0.3">
      <c r="D246" s="32" t="s">
        <v>337</v>
      </c>
      <c r="E246" s="33">
        <v>-4.34</v>
      </c>
      <c r="F246" s="33">
        <v>-1.07</v>
      </c>
      <c r="G246" s="33">
        <v>2.81</v>
      </c>
      <c r="H246" s="33">
        <v>1.69</v>
      </c>
      <c r="I246" s="34" t="s">
        <v>33</v>
      </c>
      <c r="N246" s="18" t="str">
        <f ca="1"/>
        <v>Item_250</v>
      </c>
      <c r="O246" s="18" t="str">
        <f ca="1"/>
        <v>Item_250</v>
      </c>
      <c r="X246" s="18" t="str">
        <f ca="1"/>
        <v>Item_103</v>
      </c>
      <c r="AA246" s="18" t="str">
        <f ca="1"/>
        <v>Item_103</v>
      </c>
      <c r="AF246" s="18" t="str">
        <f ca="1"/>
        <v>Item_270</v>
      </c>
      <c r="AO246" s="18" t="str">
        <f ca="1"/>
        <v>Item_103</v>
      </c>
      <c r="AR246" s="18" t="str">
        <f ca="1"/>
        <v>Item_103</v>
      </c>
      <c r="AV246" s="7" t="str">
        <f ca="1"/>
        <v>Item_103</v>
      </c>
      <c r="AW246" s="8">
        <f ca="1"/>
        <v>103.46</v>
      </c>
      <c r="AY246" s="7" t="str">
        <f ca="1"/>
        <v>Item_103</v>
      </c>
      <c r="AZ246">
        <f ca="1"/>
        <v>6.96</v>
      </c>
      <c r="BA246">
        <f ca="1"/>
        <v>-2.4500000000000002</v>
      </c>
      <c r="BB246">
        <f ca="1"/>
        <v>1.65</v>
      </c>
      <c r="BC246">
        <f ca="1"/>
        <v>2.91</v>
      </c>
      <c r="BD246" s="8" t="str">
        <f ca="1"/>
        <v>C</v>
      </c>
    </row>
    <row r="247" spans="4:56" x14ac:dyDescent="0.3">
      <c r="D247" s="32" t="s">
        <v>338</v>
      </c>
      <c r="E247" s="33">
        <v>1.54</v>
      </c>
      <c r="F247" s="33">
        <v>-2.86</v>
      </c>
      <c r="G247" s="33">
        <v>5.1100000000000003</v>
      </c>
      <c r="H247" s="33">
        <v>2.11</v>
      </c>
      <c r="I247" s="34" t="s">
        <v>32</v>
      </c>
      <c r="N247" s="18" t="str">
        <f ca="1"/>
        <v>Item_290</v>
      </c>
      <c r="O247" s="18" t="str">
        <f ca="1"/>
        <v>Item_290</v>
      </c>
      <c r="X247" s="18" t="str">
        <f ca="1"/>
        <v>Item_282</v>
      </c>
      <c r="AA247" s="18" t="str">
        <f ca="1"/>
        <v>Item_282</v>
      </c>
      <c r="AF247" s="18" t="str">
        <f ca="1"/>
        <v>Item_277</v>
      </c>
      <c r="AO247" s="18" t="str">
        <f ca="1"/>
        <v>Item_282</v>
      </c>
      <c r="AR247" s="18" t="str">
        <f ca="1"/>
        <v>Item_282</v>
      </c>
      <c r="AV247" s="7" t="str">
        <f ca="1"/>
        <v>Item_282</v>
      </c>
      <c r="AW247" s="8">
        <f ca="1"/>
        <v>103.57</v>
      </c>
      <c r="AY247" s="7" t="str">
        <f ca="1"/>
        <v>Item_282</v>
      </c>
      <c r="AZ247">
        <f ca="1"/>
        <v>4.05</v>
      </c>
      <c r="BA247">
        <f ca="1"/>
        <v>-2.72</v>
      </c>
      <c r="BB247">
        <f ca="1"/>
        <v>-0.4</v>
      </c>
      <c r="BC247">
        <f ca="1"/>
        <v>3.09</v>
      </c>
      <c r="BD247" s="8" t="str">
        <f ca="1"/>
        <v>B</v>
      </c>
    </row>
    <row r="248" spans="4:56" x14ac:dyDescent="0.3">
      <c r="D248" s="32" t="s">
        <v>339</v>
      </c>
      <c r="E248" s="33">
        <v>5.15</v>
      </c>
      <c r="F248" s="33">
        <v>-1.63</v>
      </c>
      <c r="G248" s="33">
        <v>0.35</v>
      </c>
      <c r="H248" s="33">
        <v>4.12</v>
      </c>
      <c r="I248" s="34" t="s">
        <v>33</v>
      </c>
      <c r="N248" s="18" t="str">
        <f ca="1"/>
        <v>Item_225</v>
      </c>
      <c r="O248" s="18" t="str">
        <f ca="1"/>
        <v>Item_225</v>
      </c>
      <c r="X248" s="18" t="str">
        <f ca="1"/>
        <v>Item_217</v>
      </c>
      <c r="AA248" s="18" t="str">
        <f ca="1"/>
        <v>Item_217</v>
      </c>
      <c r="AF248" s="18" t="str">
        <f ca="1"/>
        <v>Item_212</v>
      </c>
      <c r="AO248" s="18" t="str">
        <f ca="1"/>
        <v>Item_217</v>
      </c>
      <c r="AR248" s="18" t="str">
        <f ca="1"/>
        <v>Item_217</v>
      </c>
      <c r="AV248" s="7" t="str">
        <f ca="1"/>
        <v>Item_217</v>
      </c>
      <c r="AW248" s="8">
        <f ca="1"/>
        <v>103.59</v>
      </c>
      <c r="AY248" s="7" t="str">
        <f ca="1"/>
        <v>Item_217</v>
      </c>
      <c r="AZ248">
        <f ca="1"/>
        <v>3.78</v>
      </c>
      <c r="BA248">
        <f ca="1"/>
        <v>-1.4</v>
      </c>
      <c r="BB248">
        <f ca="1"/>
        <v>0.36</v>
      </c>
      <c r="BC248">
        <f ca="1"/>
        <v>2.61</v>
      </c>
      <c r="BD248" s="8" t="str">
        <f ca="1"/>
        <v>A</v>
      </c>
    </row>
    <row r="249" spans="4:56" x14ac:dyDescent="0.3">
      <c r="D249" s="32" t="s">
        <v>340</v>
      </c>
      <c r="E249" s="33">
        <v>5.74</v>
      </c>
      <c r="F249" s="33">
        <v>-2.1800000000000002</v>
      </c>
      <c r="G249" s="33">
        <v>0.59</v>
      </c>
      <c r="H249" s="33">
        <v>2.4700000000000002</v>
      </c>
      <c r="I249" s="34" t="s">
        <v>32</v>
      </c>
      <c r="N249" s="18" t="str">
        <f ca="1"/>
        <v>Item_118</v>
      </c>
      <c r="O249" s="18" t="str">
        <f ca="1"/>
        <v>Item_118</v>
      </c>
      <c r="X249" s="18" t="str">
        <f ca="1"/>
        <v>Item_206</v>
      </c>
      <c r="AA249" s="18" t="str">
        <f ca="1"/>
        <v>Item_206</v>
      </c>
      <c r="AF249" s="18" t="str">
        <f ca="1"/>
        <v>Item_284</v>
      </c>
      <c r="AO249" s="18" t="str">
        <f ca="1"/>
        <v>Item_206</v>
      </c>
      <c r="AR249" s="18" t="str">
        <f ca="1"/>
        <v>Item_206</v>
      </c>
      <c r="AV249" s="7" t="str">
        <f ca="1"/>
        <v>Item_206</v>
      </c>
      <c r="AW249" s="8">
        <f ca="1"/>
        <v>104.07</v>
      </c>
      <c r="AY249" s="7" t="str">
        <f ca="1"/>
        <v>Item_206</v>
      </c>
      <c r="AZ249">
        <f ca="1"/>
        <v>7.1</v>
      </c>
      <c r="BA249">
        <f ca="1"/>
        <v>-1.52</v>
      </c>
      <c r="BB249">
        <f ca="1"/>
        <v>3.14</v>
      </c>
      <c r="BC249">
        <f ca="1"/>
        <v>2.4</v>
      </c>
      <c r="BD249" s="8" t="str">
        <f ca="1"/>
        <v>B</v>
      </c>
    </row>
    <row r="250" spans="4:56" x14ac:dyDescent="0.3">
      <c r="D250" s="32" t="s">
        <v>341</v>
      </c>
      <c r="E250" s="33">
        <v>3.49</v>
      </c>
      <c r="F250" s="33">
        <v>-0.52</v>
      </c>
      <c r="G250" s="33">
        <v>4.53</v>
      </c>
      <c r="H250" s="33">
        <v>3.06</v>
      </c>
      <c r="I250" s="34" t="s">
        <v>32</v>
      </c>
      <c r="N250" s="18" t="str">
        <f ca="1"/>
        <v>Item_217</v>
      </c>
      <c r="O250" s="18" t="str">
        <f ca="1"/>
        <v>Item_217</v>
      </c>
      <c r="X250" s="18" t="str">
        <f ca="1"/>
        <v>Item_258</v>
      </c>
      <c r="AA250" s="18" t="str">
        <f ca="1"/>
        <v>Item_258</v>
      </c>
      <c r="AF250" s="18" t="str">
        <f ca="1"/>
        <v>Item_75</v>
      </c>
      <c r="AO250" s="18" t="str">
        <f ca="1"/>
        <v>Item_258</v>
      </c>
      <c r="AR250" s="18" t="str">
        <f ca="1"/>
        <v>Item_258</v>
      </c>
      <c r="AV250" s="7" t="str">
        <f ca="1"/>
        <v>Item_258</v>
      </c>
      <c r="AW250" s="8">
        <f ca="1"/>
        <v>104.26</v>
      </c>
      <c r="AY250" s="7" t="str">
        <f ca="1"/>
        <v>Item_258</v>
      </c>
      <c r="AZ250">
        <f ca="1"/>
        <v>5.36</v>
      </c>
      <c r="BA250">
        <f ca="1"/>
        <v>-2.91</v>
      </c>
      <c r="BB250">
        <f ca="1"/>
        <v>0.98</v>
      </c>
      <c r="BC250">
        <f ca="1"/>
        <v>3.69</v>
      </c>
      <c r="BD250" s="8" t="str">
        <f ca="1"/>
        <v>B</v>
      </c>
    </row>
    <row r="251" spans="4:56" x14ac:dyDescent="0.3">
      <c r="D251" s="32" t="s">
        <v>342</v>
      </c>
      <c r="E251" s="33">
        <v>4.88</v>
      </c>
      <c r="F251" s="33">
        <v>-1.62</v>
      </c>
      <c r="G251" s="33">
        <v>-1.2</v>
      </c>
      <c r="H251" s="33">
        <v>4.25</v>
      </c>
      <c r="I251" s="34" t="s">
        <v>33</v>
      </c>
      <c r="N251" s="18" t="str">
        <f ca="1"/>
        <v>Item_245</v>
      </c>
      <c r="O251" s="18" t="str">
        <f ca="1"/>
        <v>Item_245</v>
      </c>
      <c r="X251" s="18" t="str">
        <f ca="1"/>
        <v>Item_180</v>
      </c>
      <c r="AA251" s="18" t="str">
        <f ca="1"/>
        <v>Item_180</v>
      </c>
      <c r="AF251" s="18" t="str">
        <f ca="1"/>
        <v>Item_173</v>
      </c>
      <c r="AO251" s="18" t="str">
        <f ca="1"/>
        <v>Item_180</v>
      </c>
      <c r="AR251" s="18" t="str">
        <f ca="1"/>
        <v>Item_180</v>
      </c>
      <c r="AV251" s="7" t="str">
        <f ca="1"/>
        <v>Item_180</v>
      </c>
      <c r="AW251" s="8">
        <f ca="1"/>
        <v>104.36</v>
      </c>
      <c r="AY251" s="7" t="str">
        <f ca="1"/>
        <v>Item_180</v>
      </c>
      <c r="AZ251">
        <f ca="1"/>
        <v>2.2799999999999998</v>
      </c>
      <c r="BA251">
        <f ca="1"/>
        <v>-2.5299999999999998</v>
      </c>
      <c r="BB251">
        <f ca="1"/>
        <v>-2.82</v>
      </c>
      <c r="BC251">
        <f ca="1"/>
        <v>2</v>
      </c>
      <c r="BD251" s="8" t="str">
        <f ca="1"/>
        <v>A</v>
      </c>
    </row>
    <row r="252" spans="4:56" x14ac:dyDescent="0.3">
      <c r="D252" s="32" t="s">
        <v>343</v>
      </c>
      <c r="E252" s="33">
        <v>0.33</v>
      </c>
      <c r="F252" s="33">
        <v>-2.2999999999999998</v>
      </c>
      <c r="G252" s="33">
        <v>1.46</v>
      </c>
      <c r="H252" s="33">
        <v>2.61</v>
      </c>
      <c r="I252" s="34" t="s">
        <v>33</v>
      </c>
      <c r="N252" s="18" t="str">
        <f ca="1"/>
        <v>Item_308</v>
      </c>
      <c r="O252" s="18" t="str">
        <f ca="1"/>
        <v>Item_308</v>
      </c>
      <c r="X252" s="18" t="str">
        <f ca="1"/>
        <v>Item_102</v>
      </c>
      <c r="AA252" s="18" t="str">
        <f ca="1"/>
        <v>Item_102</v>
      </c>
      <c r="AF252" s="18" t="str">
        <f ca="1"/>
        <v>Item_190</v>
      </c>
      <c r="AO252" s="18" t="str">
        <f ca="1"/>
        <v>Item_102</v>
      </c>
      <c r="AR252" s="18" t="str">
        <f ca="1"/>
        <v>Item_102</v>
      </c>
      <c r="AV252" s="7" t="str">
        <f ca="1"/>
        <v>Item_102</v>
      </c>
      <c r="AW252" s="8">
        <f ca="1"/>
        <v>104.51</v>
      </c>
      <c r="AY252" s="7" t="str">
        <f ca="1"/>
        <v>Item_102</v>
      </c>
      <c r="AZ252">
        <f ca="1"/>
        <v>3.35</v>
      </c>
      <c r="BA252">
        <f ca="1"/>
        <v>-2.27</v>
      </c>
      <c r="BB252">
        <f ca="1"/>
        <v>-0.81</v>
      </c>
      <c r="BC252">
        <f ca="1"/>
        <v>3</v>
      </c>
      <c r="BD252" s="8" t="str">
        <f ca="1"/>
        <v>B</v>
      </c>
    </row>
    <row r="253" spans="4:56" x14ac:dyDescent="0.3">
      <c r="D253" s="32" t="s">
        <v>344</v>
      </c>
      <c r="E253" s="33">
        <v>9.1999999999999993</v>
      </c>
      <c r="F253" s="33">
        <v>-2.3199999999999998</v>
      </c>
      <c r="G253" s="33">
        <v>4.96</v>
      </c>
      <c r="H253" s="33">
        <v>3.56</v>
      </c>
      <c r="I253" s="34" t="s">
        <v>33</v>
      </c>
      <c r="N253" s="18" t="str">
        <f ca="1"/>
        <v>Item_129</v>
      </c>
      <c r="O253" s="18" t="str">
        <f ca="1"/>
        <v>Item_129</v>
      </c>
      <c r="X253" s="18" t="str">
        <f ca="1"/>
        <v>Item_240</v>
      </c>
      <c r="AA253" s="18" t="str">
        <f ca="1"/>
        <v>Item_240</v>
      </c>
      <c r="AF253" s="18" t="str">
        <f ca="1"/>
        <v>Item_108</v>
      </c>
      <c r="AO253" s="18" t="str">
        <f ca="1"/>
        <v>Item_240</v>
      </c>
      <c r="AR253" s="18" t="str">
        <f ca="1"/>
        <v>Item_240</v>
      </c>
      <c r="AV253" s="7" t="str">
        <f ca="1"/>
        <v>Item_240</v>
      </c>
      <c r="AW253" s="8">
        <f ca="1"/>
        <v>104.77</v>
      </c>
      <c r="AY253" s="7" t="str">
        <f ca="1"/>
        <v>Item_240</v>
      </c>
      <c r="AZ253">
        <f ca="1"/>
        <v>5.79</v>
      </c>
      <c r="BA253">
        <f ca="1"/>
        <v>-1.27</v>
      </c>
      <c r="BB253">
        <f ca="1"/>
        <v>1.78</v>
      </c>
      <c r="BC253">
        <f ca="1"/>
        <v>2.04</v>
      </c>
      <c r="BD253" s="8" t="str">
        <f ca="1"/>
        <v>B</v>
      </c>
    </row>
    <row r="254" spans="4:56" x14ac:dyDescent="0.3">
      <c r="D254" s="32" t="s">
        <v>345</v>
      </c>
      <c r="E254" s="33">
        <v>5.79</v>
      </c>
      <c r="F254" s="33">
        <v>-1.27</v>
      </c>
      <c r="G254" s="33">
        <v>1.78</v>
      </c>
      <c r="H254" s="33">
        <v>2.04</v>
      </c>
      <c r="I254" s="34" t="s">
        <v>34</v>
      </c>
      <c r="N254" s="18" t="str">
        <f ca="1"/>
        <v>Item_107</v>
      </c>
      <c r="O254" s="18" t="str">
        <f ca="1"/>
        <v>Item_107</v>
      </c>
      <c r="X254" s="18" t="str">
        <f ca="1"/>
        <v>Item_207</v>
      </c>
      <c r="AA254" s="18" t="str">
        <f ca="1"/>
        <v>Item_207</v>
      </c>
      <c r="AF254" s="18" t="str">
        <f ca="1"/>
        <v>Item_203</v>
      </c>
      <c r="AO254" s="18" t="str">
        <f ca="1"/>
        <v>Item_207</v>
      </c>
      <c r="AR254" s="18" t="str">
        <f ca="1"/>
        <v>Item_207</v>
      </c>
      <c r="AV254" s="7" t="str">
        <f ca="1"/>
        <v>Item_207</v>
      </c>
      <c r="AW254" s="8">
        <f ca="1"/>
        <v>105.31</v>
      </c>
      <c r="AY254" s="7" t="str">
        <f ca="1"/>
        <v>Item_207</v>
      </c>
      <c r="AZ254">
        <f ca="1"/>
        <v>6.43</v>
      </c>
      <c r="BA254">
        <f ca="1"/>
        <v>-0.72</v>
      </c>
      <c r="BB254">
        <f ca="1"/>
        <v>3.36</v>
      </c>
      <c r="BC254">
        <f ca="1"/>
        <v>3.84</v>
      </c>
      <c r="BD254" s="8" t="str">
        <f ca="1"/>
        <v>C</v>
      </c>
    </row>
    <row r="255" spans="4:56" x14ac:dyDescent="0.3">
      <c r="D255" s="32" t="s">
        <v>346</v>
      </c>
      <c r="E255" s="33">
        <v>1.93</v>
      </c>
      <c r="F255" s="33">
        <v>-2.5</v>
      </c>
      <c r="G255" s="33">
        <v>1.36</v>
      </c>
      <c r="H255" s="33">
        <v>4.2699999999999996</v>
      </c>
      <c r="I255" s="34" t="s">
        <v>34</v>
      </c>
      <c r="N255" s="18" t="str">
        <f ca="1"/>
        <v>Item_263</v>
      </c>
      <c r="O255" s="18" t="str">
        <f ca="1"/>
        <v>Item_263</v>
      </c>
      <c r="X255" s="18" t="str">
        <f ca="1"/>
        <v>Item_276</v>
      </c>
      <c r="AA255" s="18" t="str">
        <f ca="1"/>
        <v>Item_276</v>
      </c>
      <c r="AF255" s="18" t="str">
        <f ca="1"/>
        <v>Item_243</v>
      </c>
      <c r="AO255" s="18" t="str">
        <f ca="1"/>
        <v>Item_276</v>
      </c>
      <c r="AR255" s="18" t="str">
        <f ca="1"/>
        <v>Item_276</v>
      </c>
      <c r="AV255" s="7" t="str">
        <f ca="1"/>
        <v>Item_276</v>
      </c>
      <c r="AW255" s="8">
        <f ca="1"/>
        <v>105.4</v>
      </c>
      <c r="AY255" s="7" t="str">
        <f ca="1"/>
        <v>Item_276</v>
      </c>
      <c r="AZ255">
        <f ca="1"/>
        <v>5.48</v>
      </c>
      <c r="BA255">
        <f ca="1"/>
        <v>-2.2999999999999998</v>
      </c>
      <c r="BB255">
        <f ca="1"/>
        <v>0.45</v>
      </c>
      <c r="BC255">
        <f ca="1"/>
        <v>3.38</v>
      </c>
      <c r="BD255" s="8" t="str">
        <f ca="1"/>
        <v>C</v>
      </c>
    </row>
    <row r="256" spans="4:56" x14ac:dyDescent="0.3">
      <c r="D256" s="32" t="s">
        <v>347</v>
      </c>
      <c r="E256" s="33">
        <v>5.82</v>
      </c>
      <c r="F256" s="33">
        <v>-1.17</v>
      </c>
      <c r="G256" s="33">
        <v>3.49</v>
      </c>
      <c r="H256" s="33">
        <v>4.46</v>
      </c>
      <c r="I256" s="34" t="s">
        <v>33</v>
      </c>
      <c r="N256" s="18" t="str">
        <f ca="1"/>
        <v>Item_169</v>
      </c>
      <c r="O256" s="18" t="str">
        <f ca="1"/>
        <v>Item_169</v>
      </c>
      <c r="X256" s="18" t="str">
        <f ca="1"/>
        <v>Item_242</v>
      </c>
      <c r="AA256" s="18" t="str">
        <f ca="1"/>
        <v>Item_242</v>
      </c>
      <c r="AF256" s="18" t="str">
        <f ca="1"/>
        <v>Item_157</v>
      </c>
      <c r="AO256" s="18" t="str">
        <f ca="1"/>
        <v>Item_242</v>
      </c>
      <c r="AR256" s="18" t="str">
        <f ca="1"/>
        <v>Item_242</v>
      </c>
      <c r="AV256" s="7" t="str">
        <f ca="1"/>
        <v>Item_242</v>
      </c>
      <c r="AW256" s="8">
        <f ca="1"/>
        <v>106.27</v>
      </c>
      <c r="AY256" s="7" t="str">
        <f ca="1"/>
        <v>Item_242</v>
      </c>
      <c r="AZ256">
        <f ca="1"/>
        <v>5.82</v>
      </c>
      <c r="BA256">
        <f ca="1"/>
        <v>-1.17</v>
      </c>
      <c r="BB256">
        <f ca="1"/>
        <v>3.49</v>
      </c>
      <c r="BC256">
        <f ca="1"/>
        <v>4.46</v>
      </c>
      <c r="BD256" s="8" t="str">
        <f ca="1"/>
        <v>A</v>
      </c>
    </row>
    <row r="257" spans="4:56" x14ac:dyDescent="0.3">
      <c r="D257" s="32" t="s">
        <v>348</v>
      </c>
      <c r="E257" s="33">
        <v>-0.85</v>
      </c>
      <c r="F257" s="33">
        <v>-2.62</v>
      </c>
      <c r="G257" s="33">
        <v>-2.5499999999999998</v>
      </c>
      <c r="H257" s="33">
        <v>4.04</v>
      </c>
      <c r="I257" s="34" t="s">
        <v>32</v>
      </c>
      <c r="N257" s="18" t="str">
        <f ca="1"/>
        <v>Item_221</v>
      </c>
      <c r="O257" s="18" t="str">
        <f ca="1"/>
        <v>Item_221</v>
      </c>
      <c r="X257" s="18" t="str">
        <f ca="1"/>
        <v>Item_263</v>
      </c>
      <c r="AA257" s="18" t="str">
        <f ca="1"/>
        <v>Item_263</v>
      </c>
      <c r="AF257" s="18" t="str">
        <f ca="1"/>
        <v>Item_211</v>
      </c>
      <c r="AO257" s="18" t="str">
        <f ca="1"/>
        <v>Item_263</v>
      </c>
      <c r="AR257" s="18" t="str">
        <f ca="1"/>
        <v>Item_263</v>
      </c>
      <c r="AV257" s="7" t="str">
        <f ca="1"/>
        <v>Item_263</v>
      </c>
      <c r="AW257" s="8">
        <f ca="1"/>
        <v>106.79</v>
      </c>
      <c r="AY257" s="7" t="str">
        <f ca="1"/>
        <v>Item_263</v>
      </c>
      <c r="AZ257">
        <f ca="1"/>
        <v>4.6100000000000003</v>
      </c>
      <c r="BA257">
        <f ca="1"/>
        <v>-1.35</v>
      </c>
      <c r="BB257">
        <f ca="1"/>
        <v>0.7</v>
      </c>
      <c r="BC257">
        <f ca="1"/>
        <v>2.63</v>
      </c>
      <c r="BD257" s="8" t="str">
        <f ca="1"/>
        <v>A</v>
      </c>
    </row>
    <row r="258" spans="4:56" x14ac:dyDescent="0.3">
      <c r="D258" s="32" t="s">
        <v>349</v>
      </c>
      <c r="E258" s="33">
        <v>3.96</v>
      </c>
      <c r="F258" s="33">
        <v>-0.1</v>
      </c>
      <c r="G258" s="33">
        <v>0.1</v>
      </c>
      <c r="H258" s="33">
        <v>4.05</v>
      </c>
      <c r="I258" s="34" t="s">
        <v>32</v>
      </c>
      <c r="N258" s="18" t="str">
        <f ca="1"/>
        <v>Item_357</v>
      </c>
      <c r="O258" s="18" t="str">
        <f ca="1"/>
        <v>Item_357</v>
      </c>
      <c r="X258" s="18" t="str">
        <f ca="1"/>
        <v>Item_192</v>
      </c>
      <c r="AA258" s="18" t="str">
        <f ca="1"/>
        <v>Item_192</v>
      </c>
      <c r="AF258" s="18" t="str">
        <f ca="1"/>
        <v>Item_265</v>
      </c>
      <c r="AO258" s="18" t="str">
        <f ca="1"/>
        <v>Item_192</v>
      </c>
      <c r="AR258" s="18" t="str">
        <f ca="1"/>
        <v>Item_192</v>
      </c>
      <c r="AV258" s="7" t="str">
        <f ca="1"/>
        <v>Item_192</v>
      </c>
      <c r="AW258" s="8">
        <f ca="1"/>
        <v>106.88</v>
      </c>
      <c r="AY258" s="7" t="str">
        <f ca="1"/>
        <v>Item_192</v>
      </c>
      <c r="AZ258">
        <f ca="1"/>
        <v>5</v>
      </c>
      <c r="BA258">
        <f ca="1"/>
        <v>-2.75</v>
      </c>
      <c r="BB258">
        <f ca="1"/>
        <v>0.68</v>
      </c>
      <c r="BC258">
        <f ca="1"/>
        <v>4.08</v>
      </c>
      <c r="BD258" s="8" t="str">
        <f ca="1"/>
        <v>B</v>
      </c>
    </row>
    <row r="259" spans="4:56" x14ac:dyDescent="0.3">
      <c r="D259" s="32" t="s">
        <v>350</v>
      </c>
      <c r="E259" s="33">
        <v>2.2200000000000002</v>
      </c>
      <c r="F259" s="33">
        <v>-1.69</v>
      </c>
      <c r="G259" s="33">
        <v>0.52</v>
      </c>
      <c r="H259" s="33">
        <v>3.77</v>
      </c>
      <c r="I259" s="34" t="s">
        <v>33</v>
      </c>
      <c r="N259" s="18" t="str">
        <f ca="1"/>
        <v>Item_127</v>
      </c>
      <c r="O259" s="18" t="str">
        <f ca="1"/>
        <v>Item_127</v>
      </c>
      <c r="X259" s="18" t="str">
        <f ca="1"/>
        <v>Item_105</v>
      </c>
      <c r="AA259" s="18" t="str">
        <f ca="1"/>
        <v>Item_105</v>
      </c>
      <c r="AF259" s="18" t="str">
        <f ca="1"/>
        <v>Item_186</v>
      </c>
      <c r="AO259" s="18" t="str">
        <f ca="1"/>
        <v>Item_105</v>
      </c>
      <c r="AR259" s="18" t="str">
        <f ca="1"/>
        <v>Item_105</v>
      </c>
      <c r="AV259" s="7" t="str">
        <f ca="1"/>
        <v>Item_105</v>
      </c>
      <c r="AW259" s="8">
        <f ca="1"/>
        <v>107.08</v>
      </c>
      <c r="AY259" s="7" t="str">
        <f ca="1"/>
        <v>Item_105</v>
      </c>
      <c r="AZ259">
        <f ca="1"/>
        <v>4.7</v>
      </c>
      <c r="BA259">
        <f ca="1"/>
        <v>-1.37</v>
      </c>
      <c r="BB259">
        <f ca="1"/>
        <v>1.77</v>
      </c>
      <c r="BC259">
        <f ca="1"/>
        <v>4.03</v>
      </c>
      <c r="BD259" s="8" t="str">
        <f ca="1"/>
        <v>A</v>
      </c>
    </row>
    <row r="260" spans="4:56" x14ac:dyDescent="0.3">
      <c r="D260" s="32" t="s">
        <v>351</v>
      </c>
      <c r="E260" s="33">
        <v>4.1900000000000004</v>
      </c>
      <c r="F260" s="33">
        <v>-0.98</v>
      </c>
      <c r="G260" s="33">
        <v>0.3</v>
      </c>
      <c r="H260" s="33">
        <v>4.78</v>
      </c>
      <c r="I260" s="34" t="s">
        <v>34</v>
      </c>
      <c r="N260" s="18" t="str">
        <f ca="1"/>
        <v>Item_242</v>
      </c>
      <c r="O260" s="18" t="str">
        <f ca="1"/>
        <v>Item_242</v>
      </c>
      <c r="X260" s="18" t="str">
        <f ca="1"/>
        <v>Item_266</v>
      </c>
      <c r="AA260" s="18" t="str">
        <f ca="1"/>
        <v>Item_266</v>
      </c>
      <c r="AF260" s="18" t="str">
        <f ca="1"/>
        <v>Item_215</v>
      </c>
      <c r="AO260" s="18" t="str">
        <f ca="1"/>
        <v>Item_266</v>
      </c>
      <c r="AR260" s="18" t="str">
        <f ca="1"/>
        <v>Item_266</v>
      </c>
      <c r="AV260" s="7" t="str">
        <f ca="1"/>
        <v>Item_266</v>
      </c>
      <c r="AW260" s="8">
        <f ca="1"/>
        <v>107.11</v>
      </c>
      <c r="AY260" s="7" t="str">
        <f ca="1"/>
        <v>Item_266</v>
      </c>
      <c r="AZ260">
        <f ca="1"/>
        <v>1.79</v>
      </c>
      <c r="BA260">
        <f ca="1"/>
        <v>-2.39</v>
      </c>
      <c r="BB260">
        <f ca="1"/>
        <v>-3.24</v>
      </c>
      <c r="BC260">
        <f ca="1"/>
        <v>2.4500000000000002</v>
      </c>
      <c r="BD260" s="8" t="str">
        <f ca="1"/>
        <v>B</v>
      </c>
    </row>
    <row r="261" spans="4:56" x14ac:dyDescent="0.3">
      <c r="D261" s="32" t="s">
        <v>352</v>
      </c>
      <c r="E261" s="33">
        <v>0.24</v>
      </c>
      <c r="F261" s="33">
        <v>-1.98</v>
      </c>
      <c r="G261" s="33">
        <v>1.52</v>
      </c>
      <c r="H261" s="33">
        <v>3.67</v>
      </c>
      <c r="I261" s="34" t="s">
        <v>32</v>
      </c>
      <c r="N261" s="18" t="str">
        <f ca="1"/>
        <v>Item_258</v>
      </c>
      <c r="O261" s="18" t="str">
        <f ca="1"/>
        <v>Item_258</v>
      </c>
      <c r="X261" s="18" t="str">
        <f ca="1"/>
        <v>Item_273</v>
      </c>
      <c r="AA261" s="18" t="str">
        <f ca="1"/>
        <v>Item_273</v>
      </c>
      <c r="AF261" s="18" t="str">
        <f ca="1"/>
        <v>Item_241</v>
      </c>
      <c r="AO261" s="18" t="str">
        <f ca="1"/>
        <v>Item_273</v>
      </c>
      <c r="AR261" s="18" t="str">
        <f ca="1"/>
        <v>Item_273</v>
      </c>
      <c r="AV261" s="7" t="str">
        <f ca="1"/>
        <v>Item_273</v>
      </c>
      <c r="AW261" s="8">
        <f ca="1"/>
        <v>107.33</v>
      </c>
      <c r="AY261" s="7" t="str">
        <f ca="1"/>
        <v>Item_273</v>
      </c>
      <c r="AZ261">
        <f ca="1"/>
        <v>4.8099999999999996</v>
      </c>
      <c r="BA261">
        <f ca="1"/>
        <v>-1.06</v>
      </c>
      <c r="BB261">
        <f ca="1"/>
        <v>2.69</v>
      </c>
      <c r="BC261">
        <f ca="1"/>
        <v>4.74</v>
      </c>
      <c r="BD261" s="8" t="str">
        <f ca="1"/>
        <v>B</v>
      </c>
    </row>
    <row r="262" spans="4:56" x14ac:dyDescent="0.3">
      <c r="D262" s="32" t="s">
        <v>353</v>
      </c>
      <c r="E262" s="33">
        <v>-5.3</v>
      </c>
      <c r="F262" s="33">
        <v>-2.81</v>
      </c>
      <c r="G262" s="33">
        <v>0.09</v>
      </c>
      <c r="H262" s="33">
        <v>2.2599999999999998</v>
      </c>
      <c r="I262" s="34" t="s">
        <v>32</v>
      </c>
      <c r="N262" s="18" t="str">
        <f ca="1"/>
        <v>Item_194</v>
      </c>
      <c r="O262" s="18" t="str">
        <f ca="1"/>
        <v>Item_194</v>
      </c>
      <c r="X262" s="18" t="str">
        <f ca="1"/>
        <v>Item_274</v>
      </c>
      <c r="AA262" s="18" t="str">
        <f ca="1"/>
        <v>Item_274</v>
      </c>
      <c r="AF262" s="18" t="str">
        <f ca="1"/>
        <v>Item_132</v>
      </c>
      <c r="AO262" s="18" t="str">
        <f ca="1"/>
        <v>Item_274</v>
      </c>
      <c r="AR262" s="18" t="str">
        <f ca="1"/>
        <v>Item_274</v>
      </c>
      <c r="AV262" s="7" t="str">
        <f ca="1"/>
        <v>Item_274</v>
      </c>
      <c r="AW262" s="8">
        <f ca="1"/>
        <v>108.13</v>
      </c>
      <c r="AY262" s="7" t="str">
        <f ca="1"/>
        <v>Item_274</v>
      </c>
      <c r="AZ262">
        <f ca="1"/>
        <v>1.24</v>
      </c>
      <c r="BA262">
        <f ca="1"/>
        <v>-1.08</v>
      </c>
      <c r="BB262">
        <f ca="1"/>
        <v>-1.94</v>
      </c>
      <c r="BC262">
        <f ca="1"/>
        <v>4.42</v>
      </c>
      <c r="BD262" s="8" t="str">
        <f ca="1"/>
        <v>C</v>
      </c>
    </row>
    <row r="263" spans="4:56" x14ac:dyDescent="0.3">
      <c r="D263" s="32" t="s">
        <v>354</v>
      </c>
      <c r="E263" s="33">
        <v>-2.72</v>
      </c>
      <c r="F263" s="33">
        <v>-0.85</v>
      </c>
      <c r="G263" s="33">
        <v>-0.33</v>
      </c>
      <c r="H263" s="33">
        <v>3.04</v>
      </c>
      <c r="I263" s="34" t="s">
        <v>33</v>
      </c>
      <c r="N263" s="18" t="str">
        <f ca="1"/>
        <v>Item_179</v>
      </c>
      <c r="O263" s="18" t="str">
        <f ca="1"/>
        <v>Item_179</v>
      </c>
      <c r="X263" s="18" t="str">
        <f ca="1"/>
        <v>Item_239</v>
      </c>
      <c r="AA263" s="18" t="str">
        <f ca="1"/>
        <v>Item_239</v>
      </c>
      <c r="AF263" s="18" t="str">
        <f ca="1"/>
        <v>Item_159</v>
      </c>
      <c r="AO263" s="18" t="str">
        <f ca="1"/>
        <v>Item_239</v>
      </c>
      <c r="AR263" s="18" t="str">
        <f ca="1"/>
        <v>Item_239</v>
      </c>
      <c r="AV263" s="7" t="str">
        <f ca="1"/>
        <v>Item_239</v>
      </c>
      <c r="AW263" s="8">
        <f ca="1"/>
        <v>108.69</v>
      </c>
      <c r="AY263" s="7" t="str">
        <f ca="1"/>
        <v>Item_239</v>
      </c>
      <c r="AZ263">
        <f ca="1"/>
        <v>9.1999999999999993</v>
      </c>
      <c r="BA263">
        <f ca="1"/>
        <v>-2.3199999999999998</v>
      </c>
      <c r="BB263">
        <f ca="1"/>
        <v>4.96</v>
      </c>
      <c r="BC263">
        <f ca="1"/>
        <v>3.56</v>
      </c>
      <c r="BD263" s="8" t="str">
        <f ca="1"/>
        <v>A</v>
      </c>
    </row>
    <row r="264" spans="4:56" x14ac:dyDescent="0.3">
      <c r="D264" s="32" t="s">
        <v>355</v>
      </c>
      <c r="E264" s="33">
        <v>8.7899999999999991</v>
      </c>
      <c r="F264" s="33">
        <v>0.28000000000000003</v>
      </c>
      <c r="G264" s="33">
        <v>5.13</v>
      </c>
      <c r="H264" s="33">
        <v>2.2799999999999998</v>
      </c>
      <c r="I264" s="34" t="s">
        <v>33</v>
      </c>
      <c r="N264" s="18" t="str">
        <f ca="1"/>
        <v>Item_244</v>
      </c>
      <c r="O264" s="18" t="str">
        <f ca="1"/>
        <v>Item_244</v>
      </c>
      <c r="X264" s="18" t="str">
        <f ca="1"/>
        <v>Item_125</v>
      </c>
      <c r="AA264" s="18" t="str">
        <f ca="1"/>
        <v>Item_125</v>
      </c>
      <c r="AF264" s="18" t="str">
        <f ca="1"/>
        <v>Item_294</v>
      </c>
      <c r="AO264" s="18" t="str">
        <f ca="1"/>
        <v>Item_125</v>
      </c>
      <c r="AR264" s="18" t="str">
        <f ca="1"/>
        <v>Item_125</v>
      </c>
      <c r="AV264" s="7" t="str">
        <f ca="1"/>
        <v>Item_125</v>
      </c>
      <c r="AW264" s="8">
        <f ca="1"/>
        <v>108.79</v>
      </c>
      <c r="AY264" s="7" t="str">
        <f ca="1"/>
        <v>Item_125</v>
      </c>
      <c r="AZ264">
        <f ca="1"/>
        <v>5.4</v>
      </c>
      <c r="BA264">
        <f ca="1"/>
        <v>-1.35</v>
      </c>
      <c r="BB264">
        <f ca="1"/>
        <v>1.9</v>
      </c>
      <c r="BC264">
        <f ca="1"/>
        <v>3.66</v>
      </c>
      <c r="BD264" s="8" t="str">
        <f ca="1"/>
        <v>B</v>
      </c>
    </row>
    <row r="265" spans="4:56" x14ac:dyDescent="0.3">
      <c r="D265" s="32" t="s">
        <v>356</v>
      </c>
      <c r="E265" s="33">
        <v>-0.59</v>
      </c>
      <c r="F265" s="33">
        <v>-1</v>
      </c>
      <c r="G265" s="33">
        <v>-0.14000000000000001</v>
      </c>
      <c r="H265" s="33">
        <v>3.52</v>
      </c>
      <c r="I265" s="34" t="s">
        <v>32</v>
      </c>
      <c r="N265" s="18" t="str">
        <f ca="1"/>
        <v>Item_282</v>
      </c>
      <c r="O265" s="18" t="str">
        <f ca="1"/>
        <v>Item_282</v>
      </c>
      <c r="X265" s="18" t="str">
        <f ca="1"/>
        <v>Item_221</v>
      </c>
      <c r="AA265" s="18" t="str">
        <f ca="1"/>
        <v>Item_221</v>
      </c>
      <c r="AF265" s="18" t="str">
        <f ca="1"/>
        <v>Item_271</v>
      </c>
      <c r="AO265" s="18" t="str">
        <f ca="1"/>
        <v>Item_221</v>
      </c>
      <c r="AR265" s="18" t="str">
        <f ca="1"/>
        <v>Item_221</v>
      </c>
      <c r="AV265" s="7" t="str">
        <f ca="1"/>
        <v>Item_221</v>
      </c>
      <c r="AW265" s="8">
        <f ca="1"/>
        <v>109.78</v>
      </c>
      <c r="AY265" s="7" t="str">
        <f ca="1"/>
        <v>Item_221</v>
      </c>
      <c r="AZ265">
        <f ca="1"/>
        <v>2.95</v>
      </c>
      <c r="BA265">
        <f ca="1"/>
        <v>-2.57</v>
      </c>
      <c r="BB265">
        <f ca="1"/>
        <v>-2.73</v>
      </c>
      <c r="BC265">
        <f ca="1"/>
        <v>3.64</v>
      </c>
      <c r="BD265" s="8" t="str">
        <f ca="1"/>
        <v>C</v>
      </c>
    </row>
    <row r="266" spans="4:56" x14ac:dyDescent="0.3">
      <c r="D266" s="32" t="s">
        <v>357</v>
      </c>
      <c r="E266" s="33">
        <v>6.89</v>
      </c>
      <c r="F266" s="33">
        <v>-2.38</v>
      </c>
      <c r="G266" s="33">
        <v>0.28000000000000003</v>
      </c>
      <c r="H266" s="33">
        <v>3.86</v>
      </c>
      <c r="I266" s="34" t="s">
        <v>33</v>
      </c>
      <c r="N266" s="18" t="str">
        <f ca="1"/>
        <v>Item_122</v>
      </c>
      <c r="O266" s="18" t="str">
        <f ca="1"/>
        <v>Item_122</v>
      </c>
      <c r="X266" s="18" t="str">
        <f ca="1"/>
        <v>Item_295</v>
      </c>
      <c r="AA266" s="18" t="str">
        <f ca="1"/>
        <v>Item_295</v>
      </c>
      <c r="AF266" s="18" t="str">
        <f ca="1"/>
        <v>Item_216</v>
      </c>
      <c r="AO266" s="18" t="str">
        <f ca="1"/>
        <v>Item_295</v>
      </c>
      <c r="AR266" s="18" t="str">
        <f ca="1"/>
        <v>Item_295</v>
      </c>
      <c r="AV266" s="7" t="str">
        <f ca="1"/>
        <v>Item_295</v>
      </c>
      <c r="AW266" s="8">
        <f ca="1"/>
        <v>111.68</v>
      </c>
      <c r="AY266" s="7" t="str">
        <f ca="1"/>
        <v>Item_295</v>
      </c>
      <c r="AZ266">
        <f ca="1"/>
        <v>8.7100000000000009</v>
      </c>
      <c r="BA266">
        <f ca="1"/>
        <v>-3.81</v>
      </c>
      <c r="BB266">
        <f ca="1"/>
        <v>0.81</v>
      </c>
      <c r="BC266">
        <f ca="1"/>
        <v>2.08</v>
      </c>
      <c r="BD266" s="8" t="str">
        <f ca="1"/>
        <v>A</v>
      </c>
    </row>
    <row r="267" spans="4:56" x14ac:dyDescent="0.3">
      <c r="D267" s="32" t="s">
        <v>358</v>
      </c>
      <c r="E267" s="33">
        <v>6.6</v>
      </c>
      <c r="F267" s="33">
        <v>-0.72</v>
      </c>
      <c r="G267" s="33">
        <v>5.0999999999999996</v>
      </c>
      <c r="H267" s="33">
        <v>5.34</v>
      </c>
      <c r="I267" s="34" t="s">
        <v>34</v>
      </c>
      <c r="N267" s="18" t="str">
        <f ca="1"/>
        <v>Item_185</v>
      </c>
      <c r="O267" s="18" t="str">
        <f ca="1"/>
        <v>Item_185</v>
      </c>
      <c r="X267" s="18" t="str">
        <f ca="1"/>
        <v>Item_106</v>
      </c>
      <c r="AA267" s="18" t="str">
        <f ca="1"/>
        <v>Item_106</v>
      </c>
      <c r="AF267" s="18" t="str">
        <f ca="1"/>
        <v>Item_30</v>
      </c>
      <c r="AO267" s="18" t="str">
        <f ca="1"/>
        <v>Item_106</v>
      </c>
      <c r="AR267" s="18" t="str">
        <f ca="1"/>
        <v>Item_106</v>
      </c>
      <c r="AV267" s="7" t="str">
        <f ca="1"/>
        <v>Item_106</v>
      </c>
      <c r="AW267" s="8">
        <f ca="1"/>
        <v>112.37</v>
      </c>
      <c r="AY267" s="7" t="str">
        <f ca="1"/>
        <v>Item_106</v>
      </c>
      <c r="AZ267">
        <f ca="1"/>
        <v>4.0599999999999996</v>
      </c>
      <c r="BA267">
        <f ca="1"/>
        <v>-1.68</v>
      </c>
      <c r="BB267">
        <f ca="1"/>
        <v>-0.48</v>
      </c>
      <c r="BC267">
        <f ca="1"/>
        <v>3.4</v>
      </c>
      <c r="BD267" s="8" t="str">
        <f ca="1"/>
        <v>A</v>
      </c>
    </row>
    <row r="268" spans="4:56" x14ac:dyDescent="0.3">
      <c r="D268" s="32" t="s">
        <v>359</v>
      </c>
      <c r="E268" s="33">
        <v>7.12</v>
      </c>
      <c r="F268" s="33">
        <v>-0.61</v>
      </c>
      <c r="G268" s="33">
        <v>1.91</v>
      </c>
      <c r="H268" s="33">
        <v>3.46</v>
      </c>
      <c r="I268" s="34" t="s">
        <v>34</v>
      </c>
      <c r="N268" s="18" t="str">
        <f ca="1"/>
        <v>Item_274</v>
      </c>
      <c r="O268" s="18" t="str">
        <f ca="1"/>
        <v>Item_274</v>
      </c>
      <c r="X268" s="18" t="str">
        <f ca="1"/>
        <v>Item_205</v>
      </c>
      <c r="AA268" s="18" t="str">
        <f ca="1"/>
        <v>Item_205</v>
      </c>
      <c r="AF268" s="18" t="str">
        <f ca="1"/>
        <v>Item_171</v>
      </c>
      <c r="AO268" s="18" t="str">
        <f ca="1"/>
        <v>Item_205</v>
      </c>
      <c r="AR268" s="18" t="str">
        <f ca="1"/>
        <v>Item_205</v>
      </c>
      <c r="AV268" s="7" t="str">
        <f ca="1"/>
        <v>Item_205</v>
      </c>
      <c r="AW268" s="8">
        <f ca="1"/>
        <v>112.67</v>
      </c>
      <c r="AY268" s="7" t="str">
        <f ca="1"/>
        <v>Item_205</v>
      </c>
      <c r="AZ268">
        <f ca="1"/>
        <v>2.21</v>
      </c>
      <c r="BA268">
        <f ca="1"/>
        <v>-1.57</v>
      </c>
      <c r="BB268">
        <f ca="1"/>
        <v>-1.87</v>
      </c>
      <c r="BC268">
        <f ca="1"/>
        <v>3.79</v>
      </c>
      <c r="BD268" s="8" t="str">
        <f ca="1"/>
        <v>B</v>
      </c>
    </row>
    <row r="269" spans="4:56" x14ac:dyDescent="0.3">
      <c r="D269" s="32" t="s">
        <v>360</v>
      </c>
      <c r="E269" s="33">
        <v>4.91</v>
      </c>
      <c r="F269" s="33">
        <v>-1.07</v>
      </c>
      <c r="G269" s="33">
        <v>2.88</v>
      </c>
      <c r="H269" s="33">
        <v>2.84</v>
      </c>
      <c r="I269" s="34" t="s">
        <v>32</v>
      </c>
      <c r="N269" s="18" t="str">
        <f ca="1"/>
        <v>Item_125</v>
      </c>
      <c r="O269" s="18" t="str">
        <f ca="1"/>
        <v>Item_125</v>
      </c>
      <c r="X269" s="18" t="str">
        <f ca="1"/>
        <v>Item_229</v>
      </c>
      <c r="AA269" s="18" t="str">
        <f ca="1"/>
        <v>Item_229</v>
      </c>
      <c r="AF269" s="18" t="str">
        <f ca="1"/>
        <v>Item_115</v>
      </c>
      <c r="AO269" s="18" t="str">
        <f ca="1"/>
        <v>Item_229</v>
      </c>
      <c r="AR269" s="18" t="str">
        <f ca="1"/>
        <v>Item_229</v>
      </c>
      <c r="AV269" s="7" t="str">
        <f ca="1"/>
        <v>Item_229</v>
      </c>
      <c r="AW269" s="8">
        <f ca="1"/>
        <v>112.93</v>
      </c>
      <c r="AY269" s="7" t="str">
        <f ca="1"/>
        <v>Item_229</v>
      </c>
      <c r="AZ269">
        <f ca="1"/>
        <v>7.27</v>
      </c>
      <c r="BA269">
        <f ca="1"/>
        <v>-3.9</v>
      </c>
      <c r="BB269">
        <f ca="1"/>
        <v>0.01</v>
      </c>
      <c r="BC269">
        <f ca="1"/>
        <v>3.22</v>
      </c>
      <c r="BD269" s="8" t="str">
        <f ca="1"/>
        <v>A</v>
      </c>
    </row>
    <row r="270" spans="4:56" x14ac:dyDescent="0.3">
      <c r="D270" s="32" t="s">
        <v>361</v>
      </c>
      <c r="E270" s="33">
        <v>6.36</v>
      </c>
      <c r="F270" s="33">
        <v>-0.54</v>
      </c>
      <c r="G270" s="33">
        <v>-1.61</v>
      </c>
      <c r="H270" s="33">
        <v>2.12</v>
      </c>
      <c r="I270" s="34" t="s">
        <v>33</v>
      </c>
      <c r="N270" s="18" t="str">
        <f ca="1"/>
        <v>Item_300</v>
      </c>
      <c r="O270" s="18" t="str">
        <f ca="1"/>
        <v>Item_300</v>
      </c>
      <c r="X270" s="18" t="str">
        <f ca="1"/>
        <v>Item_253</v>
      </c>
      <c r="AA270" s="18" t="str">
        <f ca="1"/>
        <v>Item_253</v>
      </c>
      <c r="AF270" s="18" t="str">
        <f ca="1"/>
        <v>Item_260</v>
      </c>
      <c r="AO270" s="18" t="str">
        <f ca="1"/>
        <v>Item_253</v>
      </c>
      <c r="AR270" s="18" t="str">
        <f ca="1"/>
        <v>Item_253</v>
      </c>
      <c r="AV270" s="7" t="str">
        <f ca="1"/>
        <v>Item_253</v>
      </c>
      <c r="AW270" s="8">
        <f ca="1"/>
        <v>113.01</v>
      </c>
      <c r="AY270" s="7" t="str">
        <f ca="1"/>
        <v>Item_253</v>
      </c>
      <c r="AZ270">
        <f ca="1"/>
        <v>6.6</v>
      </c>
      <c r="BA270">
        <f ca="1"/>
        <v>-0.72</v>
      </c>
      <c r="BB270">
        <f ca="1"/>
        <v>5.0999999999999996</v>
      </c>
      <c r="BC270">
        <f ca="1"/>
        <v>5.34</v>
      </c>
      <c r="BD270" s="8" t="str">
        <f ca="1"/>
        <v>B</v>
      </c>
    </row>
    <row r="271" spans="4:56" x14ac:dyDescent="0.3">
      <c r="D271" s="32" t="s">
        <v>362</v>
      </c>
      <c r="E271" s="33">
        <v>5.36</v>
      </c>
      <c r="F271" s="33">
        <v>-2.85</v>
      </c>
      <c r="G271" s="33">
        <v>0.66</v>
      </c>
      <c r="H271" s="33">
        <v>2.29</v>
      </c>
      <c r="I271" s="34" t="s">
        <v>33</v>
      </c>
      <c r="N271" s="18" t="str">
        <f ca="1"/>
        <v>Item_148</v>
      </c>
      <c r="O271" s="18" t="str">
        <f ca="1"/>
        <v>Item_148</v>
      </c>
      <c r="X271" s="18" t="str">
        <f ca="1"/>
        <v>Item_269</v>
      </c>
      <c r="AA271" s="18" t="str">
        <f ca="1"/>
        <v>Item_269</v>
      </c>
      <c r="AF271" s="18" t="str">
        <f ca="1"/>
        <v>Item_291</v>
      </c>
      <c r="AO271" s="18" t="str">
        <f ca="1"/>
        <v>Item_269</v>
      </c>
      <c r="AR271" s="18" t="str">
        <f ca="1"/>
        <v>Item_269</v>
      </c>
      <c r="AV271" s="7" t="str">
        <f ca="1"/>
        <v>Item_269</v>
      </c>
      <c r="AW271" s="8">
        <f ca="1"/>
        <v>113.52</v>
      </c>
      <c r="AY271" s="7" t="str">
        <f ca="1"/>
        <v>Item_269</v>
      </c>
      <c r="AZ271">
        <f ca="1"/>
        <v>5.26</v>
      </c>
      <c r="BA271">
        <f ca="1"/>
        <v>-2.08</v>
      </c>
      <c r="BB271">
        <f ca="1"/>
        <v>0.3</v>
      </c>
      <c r="BC271">
        <f ca="1"/>
        <v>3.73</v>
      </c>
      <c r="BD271" s="8" t="str">
        <f ca="1"/>
        <v>B</v>
      </c>
    </row>
    <row r="272" spans="4:56" x14ac:dyDescent="0.3">
      <c r="D272" s="32" t="s">
        <v>363</v>
      </c>
      <c r="E272" s="33">
        <v>5.36</v>
      </c>
      <c r="F272" s="33">
        <v>-2.91</v>
      </c>
      <c r="G272" s="33">
        <v>0.98</v>
      </c>
      <c r="H272" s="33">
        <v>3.69</v>
      </c>
      <c r="I272" s="34" t="s">
        <v>34</v>
      </c>
      <c r="N272" s="18" t="str">
        <f ca="1"/>
        <v>Item_102</v>
      </c>
      <c r="O272" s="18" t="str">
        <f ca="1"/>
        <v>Item_102</v>
      </c>
      <c r="X272" s="18" t="str">
        <f ca="1"/>
        <v>Item_218</v>
      </c>
      <c r="AA272" s="18" t="str">
        <f ca="1"/>
        <v>Item_218</v>
      </c>
      <c r="AF272" s="18" t="str">
        <f ca="1"/>
        <v>Item_155</v>
      </c>
      <c r="AO272" s="18" t="str">
        <f ca="1"/>
        <v>Item_218</v>
      </c>
      <c r="AR272" s="18" t="str">
        <f ca="1"/>
        <v>Item_218</v>
      </c>
      <c r="AV272" s="7" t="str">
        <f ca="1"/>
        <v>Item_218</v>
      </c>
      <c r="AW272" s="8">
        <f ca="1"/>
        <v>113.72</v>
      </c>
      <c r="AY272" s="7" t="str">
        <f ca="1"/>
        <v>Item_218</v>
      </c>
      <c r="AZ272">
        <f ca="1"/>
        <v>4.1100000000000003</v>
      </c>
      <c r="BA272">
        <f ca="1"/>
        <v>-1.1499999999999999</v>
      </c>
      <c r="BB272">
        <f ca="1"/>
        <v>7.0000000000000007E-2</v>
      </c>
      <c r="BC272">
        <f ca="1"/>
        <v>3.62</v>
      </c>
      <c r="BD272" s="8" t="str">
        <f ca="1"/>
        <v>A</v>
      </c>
    </row>
    <row r="273" spans="4:56" x14ac:dyDescent="0.3">
      <c r="D273" s="32" t="s">
        <v>364</v>
      </c>
      <c r="E273" s="33">
        <v>3.43</v>
      </c>
      <c r="F273" s="33">
        <v>-1</v>
      </c>
      <c r="G273" s="33">
        <v>4.2</v>
      </c>
      <c r="H273" s="33">
        <v>2.16</v>
      </c>
      <c r="I273" s="34" t="s">
        <v>34</v>
      </c>
      <c r="N273" s="18" t="str">
        <f ca="1"/>
        <v>Item_105</v>
      </c>
      <c r="O273" s="18" t="str">
        <f ca="1"/>
        <v>Item_105</v>
      </c>
      <c r="X273" s="18" t="str">
        <f ca="1"/>
        <v>Item_204</v>
      </c>
      <c r="AA273" s="18" t="str">
        <f ca="1"/>
        <v>Item_204</v>
      </c>
      <c r="AF273" s="18" t="str">
        <f ca="1"/>
        <v>Item_289</v>
      </c>
      <c r="AO273" s="18" t="str">
        <f ca="1"/>
        <v>Item_204</v>
      </c>
      <c r="AR273" s="18" t="str">
        <f ca="1"/>
        <v>Item_204</v>
      </c>
      <c r="AV273" s="7" t="str">
        <f ca="1"/>
        <v>Item_204</v>
      </c>
      <c r="AW273" s="8">
        <f ca="1"/>
        <v>114.54</v>
      </c>
      <c r="AY273" s="7" t="str">
        <f ca="1"/>
        <v>Item_204</v>
      </c>
      <c r="AZ273">
        <f ca="1"/>
        <v>6.9</v>
      </c>
      <c r="BA273">
        <f ca="1"/>
        <v>-2.84</v>
      </c>
      <c r="BB273">
        <f ca="1"/>
        <v>0.63</v>
      </c>
      <c r="BC273">
        <f ca="1"/>
        <v>3.38</v>
      </c>
      <c r="BD273" s="8" t="str">
        <f ca="1"/>
        <v>A</v>
      </c>
    </row>
    <row r="274" spans="4:56" x14ac:dyDescent="0.3">
      <c r="D274" s="32" t="s">
        <v>365</v>
      </c>
      <c r="E274" s="33">
        <v>4.2</v>
      </c>
      <c r="F274" s="33">
        <v>-2.2599999999999998</v>
      </c>
      <c r="G274" s="33">
        <v>3.1</v>
      </c>
      <c r="H274" s="33">
        <v>2.8</v>
      </c>
      <c r="I274" s="34" t="s">
        <v>33</v>
      </c>
      <c r="N274" s="18" t="str">
        <f ca="1"/>
        <v>Item_180</v>
      </c>
      <c r="O274" s="18" t="str">
        <f ca="1"/>
        <v>Item_180</v>
      </c>
      <c r="X274" s="18" t="str">
        <f ca="1"/>
        <v>Item_107</v>
      </c>
      <c r="AA274" s="18" t="str">
        <f ca="1"/>
        <v>Item_107</v>
      </c>
      <c r="AF274" s="18" t="str">
        <f ca="1"/>
        <v>Item_209</v>
      </c>
      <c r="AO274" s="18" t="str">
        <f ca="1"/>
        <v>Item_107</v>
      </c>
      <c r="AR274" s="18" t="str">
        <f ca="1"/>
        <v>Item_107</v>
      </c>
      <c r="AV274" s="7" t="str">
        <f ca="1"/>
        <v>Item_107</v>
      </c>
      <c r="AW274" s="8">
        <f ca="1"/>
        <v>115.03</v>
      </c>
      <c r="AY274" s="7" t="str">
        <f ca="1"/>
        <v>Item_107</v>
      </c>
      <c r="AZ274">
        <f ca="1"/>
        <v>6.97</v>
      </c>
      <c r="BA274">
        <f ca="1"/>
        <v>-0.35</v>
      </c>
      <c r="BB274">
        <f ca="1"/>
        <v>2.29</v>
      </c>
      <c r="BC274">
        <f ca="1"/>
        <v>1.84</v>
      </c>
      <c r="BD274" s="8" t="str">
        <f ca="1"/>
        <v>A</v>
      </c>
    </row>
    <row r="275" spans="4:56" x14ac:dyDescent="0.3">
      <c r="D275" s="32" t="s">
        <v>366</v>
      </c>
      <c r="E275" s="33">
        <v>8.18</v>
      </c>
      <c r="F275" s="33">
        <v>-2.98</v>
      </c>
      <c r="G275" s="33">
        <v>5.67</v>
      </c>
      <c r="H275" s="33">
        <v>3.22</v>
      </c>
      <c r="I275" s="34" t="s">
        <v>33</v>
      </c>
      <c r="N275" s="18" t="str">
        <f ca="1"/>
        <v>Item_410</v>
      </c>
      <c r="O275" s="18" t="str">
        <f ca="1"/>
        <v>Item_410</v>
      </c>
      <c r="X275" s="18" t="str">
        <f ca="1"/>
        <v>Item_109</v>
      </c>
      <c r="AA275" s="18" t="str">
        <f ca="1"/>
        <v>Item_109</v>
      </c>
      <c r="AF275" s="18" t="str">
        <f ca="1"/>
        <v>Item_223</v>
      </c>
      <c r="AO275" s="18" t="str">
        <f ca="1"/>
        <v>Item_109</v>
      </c>
      <c r="AR275" s="18" t="str">
        <f ca="1"/>
        <v>Item_109</v>
      </c>
      <c r="AV275" s="7" t="str">
        <f ca="1"/>
        <v>Item_109</v>
      </c>
      <c r="AW275" s="8">
        <f ca="1"/>
        <v>115.71</v>
      </c>
      <c r="AY275" s="7" t="str">
        <f ca="1"/>
        <v>Item_109</v>
      </c>
      <c r="AZ275">
        <f ca="1"/>
        <v>4.66</v>
      </c>
      <c r="BA275">
        <f ca="1"/>
        <v>-2.65</v>
      </c>
      <c r="BB275">
        <f ca="1"/>
        <v>-0.38</v>
      </c>
      <c r="BC275">
        <f ca="1"/>
        <v>4.84</v>
      </c>
      <c r="BD275" s="8" t="str">
        <f ca="1"/>
        <v>A</v>
      </c>
    </row>
    <row r="276" spans="4:56" x14ac:dyDescent="0.3">
      <c r="D276" s="32" t="s">
        <v>367</v>
      </c>
      <c r="E276" s="33">
        <v>4.6399999999999997</v>
      </c>
      <c r="F276" s="33">
        <v>-1.75</v>
      </c>
      <c r="G276" s="33">
        <v>5.43</v>
      </c>
      <c r="H276" s="33">
        <v>4.05</v>
      </c>
      <c r="I276" s="34" t="s">
        <v>33</v>
      </c>
      <c r="N276" s="18" t="str">
        <f ca="1"/>
        <v>Item_273</v>
      </c>
      <c r="O276" s="18" t="str">
        <f ca="1"/>
        <v>Item_273</v>
      </c>
      <c r="X276" s="18" t="str">
        <f ca="1"/>
        <v>Item_244</v>
      </c>
      <c r="AA276" s="18" t="str">
        <f ca="1"/>
        <v>Item_244</v>
      </c>
      <c r="AF276" s="18" t="str">
        <f ca="1"/>
        <v>Item_121</v>
      </c>
      <c r="AO276" s="18" t="str">
        <f ca="1"/>
        <v>Item_244</v>
      </c>
      <c r="AR276" s="18" t="str">
        <f ca="1"/>
        <v>Item_244</v>
      </c>
      <c r="AV276" s="7" t="str">
        <f ca="1"/>
        <v>Item_244</v>
      </c>
      <c r="AW276" s="8">
        <f ca="1"/>
        <v>116.12</v>
      </c>
      <c r="AY276" s="7" t="str">
        <f ca="1"/>
        <v>Item_244</v>
      </c>
      <c r="AZ276">
        <f ca="1"/>
        <v>3.96</v>
      </c>
      <c r="BA276">
        <f ca="1"/>
        <v>-0.1</v>
      </c>
      <c r="BB276">
        <f ca="1"/>
        <v>0.1</v>
      </c>
      <c r="BC276">
        <f ca="1"/>
        <v>4.05</v>
      </c>
      <c r="BD276" s="8" t="str">
        <f ca="1"/>
        <v>C</v>
      </c>
    </row>
    <row r="277" spans="4:56" x14ac:dyDescent="0.3">
      <c r="D277" s="32" t="s">
        <v>368</v>
      </c>
      <c r="E277" s="33">
        <v>4.6100000000000003</v>
      </c>
      <c r="F277" s="33">
        <v>-1.35</v>
      </c>
      <c r="G277" s="33">
        <v>0.7</v>
      </c>
      <c r="H277" s="33">
        <v>2.63</v>
      </c>
      <c r="I277" s="34" t="s">
        <v>33</v>
      </c>
      <c r="N277" s="18" t="str">
        <f ca="1"/>
        <v>Item_165</v>
      </c>
      <c r="O277" s="18" t="str">
        <f ca="1"/>
        <v>Item_165</v>
      </c>
      <c r="X277" s="18" t="str">
        <f ca="1"/>
        <v>Item_165</v>
      </c>
      <c r="AA277" s="18" t="str">
        <f ca="1"/>
        <v>Item_165</v>
      </c>
      <c r="AF277" s="18" t="str">
        <f ca="1"/>
        <v>Item_92</v>
      </c>
      <c r="AO277" s="18" t="str">
        <f ca="1"/>
        <v>Item_165</v>
      </c>
      <c r="AR277" s="18" t="str">
        <f ca="1"/>
        <v>Item_165</v>
      </c>
      <c r="AV277" s="7" t="str">
        <f ca="1"/>
        <v>Item_165</v>
      </c>
      <c r="AW277" s="8">
        <f ca="1"/>
        <v>116.73</v>
      </c>
      <c r="AY277" s="7" t="str">
        <f ca="1"/>
        <v>Item_165</v>
      </c>
      <c r="AZ277">
        <f ca="1"/>
        <v>6.74</v>
      </c>
      <c r="BA277">
        <f ca="1"/>
        <v>-0.5</v>
      </c>
      <c r="BB277">
        <f ca="1"/>
        <v>2.35</v>
      </c>
      <c r="BC277">
        <f ca="1"/>
        <v>3.08</v>
      </c>
      <c r="BD277" s="8" t="str">
        <f ca="1"/>
        <v>B</v>
      </c>
    </row>
    <row r="278" spans="4:56" x14ac:dyDescent="0.3">
      <c r="D278" s="32" t="s">
        <v>369</v>
      </c>
      <c r="E278" s="33">
        <v>5.98</v>
      </c>
      <c r="F278" s="33">
        <v>-2.2999999999999998</v>
      </c>
      <c r="G278" s="33">
        <v>1.98</v>
      </c>
      <c r="H278" s="33">
        <v>0.86</v>
      </c>
      <c r="I278" s="34" t="s">
        <v>32</v>
      </c>
      <c r="N278" s="18" t="str">
        <f ca="1"/>
        <v>Item_192</v>
      </c>
      <c r="O278" s="18" t="str">
        <f ca="1"/>
        <v>Item_192</v>
      </c>
      <c r="X278" s="18" t="str">
        <f ca="1"/>
        <v>Item_299</v>
      </c>
      <c r="AA278" s="18" t="str">
        <f ca="1"/>
        <v>Item_299</v>
      </c>
      <c r="AF278" s="18" t="str">
        <f ca="1"/>
        <v>Item_251</v>
      </c>
      <c r="AO278" s="18" t="str">
        <f ca="1"/>
        <v>Item_299</v>
      </c>
      <c r="AR278" s="18" t="str">
        <f ca="1"/>
        <v>Item_299</v>
      </c>
      <c r="AV278" s="7" t="str">
        <f ca="1"/>
        <v>Item_299</v>
      </c>
      <c r="AW278" s="8">
        <f ca="1"/>
        <v>117</v>
      </c>
      <c r="AY278" s="7" t="str">
        <f ca="1"/>
        <v>Item_299</v>
      </c>
      <c r="AZ278">
        <f ca="1"/>
        <v>8.9700000000000006</v>
      </c>
      <c r="BA278">
        <f ca="1"/>
        <v>-2.04</v>
      </c>
      <c r="BB278">
        <f ca="1"/>
        <v>2.54</v>
      </c>
      <c r="BC278">
        <f ca="1"/>
        <v>3.88</v>
      </c>
      <c r="BD278" s="8" t="str">
        <f ca="1"/>
        <v>C</v>
      </c>
    </row>
    <row r="279" spans="4:56" x14ac:dyDescent="0.3">
      <c r="D279" s="32" t="s">
        <v>370</v>
      </c>
      <c r="E279" s="33">
        <v>2.2799999999999998</v>
      </c>
      <c r="F279" s="33">
        <v>-1.1100000000000001</v>
      </c>
      <c r="G279" s="33">
        <v>2.09</v>
      </c>
      <c r="H279" s="33">
        <v>2.92</v>
      </c>
      <c r="I279" s="34" t="s">
        <v>33</v>
      </c>
      <c r="N279" s="18" t="str">
        <f ca="1"/>
        <v>Item_229</v>
      </c>
      <c r="O279" s="18" t="str">
        <f ca="1"/>
        <v>Item_229</v>
      </c>
      <c r="X279" s="18" t="str">
        <f ca="1"/>
        <v>Item_224</v>
      </c>
      <c r="AA279" s="18" t="str">
        <f ca="1"/>
        <v>Item_224</v>
      </c>
      <c r="AF279" s="18" t="str">
        <f ca="1"/>
        <v>Item_124</v>
      </c>
      <c r="AO279" s="18" t="str">
        <f ca="1"/>
        <v>Item_224</v>
      </c>
      <c r="AR279" s="18" t="str">
        <f ca="1"/>
        <v>Item_224</v>
      </c>
      <c r="AV279" s="7" t="str">
        <f ca="1"/>
        <v>Item_224</v>
      </c>
      <c r="AW279" s="8">
        <f ca="1"/>
        <v>117.03</v>
      </c>
      <c r="AY279" s="7" t="str">
        <f ca="1"/>
        <v>Item_224</v>
      </c>
      <c r="AZ279">
        <f ca="1"/>
        <v>6.55</v>
      </c>
      <c r="BA279">
        <f ca="1"/>
        <v>-2.41</v>
      </c>
      <c r="BB279">
        <f ca="1"/>
        <v>0.44</v>
      </c>
      <c r="BC279">
        <f ca="1"/>
        <v>3.5</v>
      </c>
      <c r="BD279" s="8" t="str">
        <f ca="1"/>
        <v>B</v>
      </c>
    </row>
    <row r="280" spans="4:56" x14ac:dyDescent="0.3">
      <c r="D280" s="32" t="s">
        <v>371</v>
      </c>
      <c r="E280" s="33">
        <v>1.79</v>
      </c>
      <c r="F280" s="33">
        <v>-2.39</v>
      </c>
      <c r="G280" s="33">
        <v>-3.24</v>
      </c>
      <c r="H280" s="33">
        <v>2.4500000000000002</v>
      </c>
      <c r="I280" s="34" t="s">
        <v>34</v>
      </c>
      <c r="N280" s="18" t="str">
        <f ca="1"/>
        <v>Item_333</v>
      </c>
      <c r="O280" s="18" t="str">
        <f ca="1"/>
        <v>Item_333</v>
      </c>
      <c r="X280" s="18" t="str">
        <f ca="1"/>
        <v>Item_234</v>
      </c>
      <c r="AA280" s="18" t="str">
        <f ca="1"/>
        <v>Item_234</v>
      </c>
      <c r="AF280" s="18" t="str">
        <f ca="1"/>
        <v>Item_154</v>
      </c>
      <c r="AO280" s="18" t="str">
        <f ca="1"/>
        <v>Item_234</v>
      </c>
      <c r="AR280" s="18" t="str">
        <f ca="1"/>
        <v>Item_234</v>
      </c>
      <c r="AV280" s="7" t="str">
        <f ca="1"/>
        <v>Item_234</v>
      </c>
      <c r="AW280" s="8">
        <f ca="1"/>
        <v>117.33</v>
      </c>
      <c r="AY280" s="7" t="str">
        <f ca="1"/>
        <v>Item_234</v>
      </c>
      <c r="AZ280">
        <f ca="1"/>
        <v>5.15</v>
      </c>
      <c r="BA280">
        <f ca="1"/>
        <v>-1.63</v>
      </c>
      <c r="BB280">
        <f ca="1"/>
        <v>0.35</v>
      </c>
      <c r="BC280">
        <f ca="1"/>
        <v>4.12</v>
      </c>
      <c r="BD280" s="8" t="str">
        <f ca="1"/>
        <v>A</v>
      </c>
    </row>
    <row r="281" spans="4:56" x14ac:dyDescent="0.3">
      <c r="D281" s="32" t="s">
        <v>372</v>
      </c>
      <c r="E281" s="33">
        <v>8.7799999999999994</v>
      </c>
      <c r="F281" s="33">
        <v>-3.62</v>
      </c>
      <c r="G281" s="33">
        <v>0.12</v>
      </c>
      <c r="H281" s="33">
        <v>2.5</v>
      </c>
      <c r="I281" s="34" t="s">
        <v>33</v>
      </c>
      <c r="N281" s="18" t="str">
        <f ca="1"/>
        <v>Item_267</v>
      </c>
      <c r="O281" s="18" t="str">
        <f ca="1"/>
        <v>Item_267</v>
      </c>
      <c r="X281" s="18" t="str">
        <f ca="1"/>
        <v>Item_250</v>
      </c>
      <c r="AA281" s="18" t="str">
        <f ca="1"/>
        <v>Item_250</v>
      </c>
      <c r="AF281" s="18" t="str">
        <f ca="1"/>
        <v>Item_74</v>
      </c>
      <c r="AO281" s="18" t="str">
        <f ca="1"/>
        <v>Item_250</v>
      </c>
      <c r="AR281" s="18" t="str">
        <f ca="1"/>
        <v>Item_250</v>
      </c>
      <c r="AV281" s="7" t="str">
        <f ca="1"/>
        <v>Item_250</v>
      </c>
      <c r="AW281" s="8">
        <f ca="1"/>
        <v>118.31</v>
      </c>
      <c r="AY281" s="7" t="str">
        <f ca="1"/>
        <v>Item_250</v>
      </c>
      <c r="AZ281">
        <f ca="1"/>
        <v>8.7899999999999991</v>
      </c>
      <c r="BA281">
        <f ca="1"/>
        <v>0.28000000000000003</v>
      </c>
      <c r="BB281">
        <f ca="1"/>
        <v>5.13</v>
      </c>
      <c r="BC281">
        <f ca="1"/>
        <v>2.2799999999999998</v>
      </c>
      <c r="BD281" s="8" t="str">
        <f ca="1"/>
        <v>A</v>
      </c>
    </row>
    <row r="282" spans="4:56" x14ac:dyDescent="0.3">
      <c r="D282" s="32" t="s">
        <v>373</v>
      </c>
      <c r="E282" s="33">
        <v>-0.67</v>
      </c>
      <c r="F282" s="33">
        <v>-0.05</v>
      </c>
      <c r="G282" s="33">
        <v>2.46</v>
      </c>
      <c r="H282" s="33">
        <v>2.2799999999999998</v>
      </c>
      <c r="I282" s="34" t="s">
        <v>33</v>
      </c>
      <c r="N282" s="18" t="str">
        <f ca="1"/>
        <v>Item_204</v>
      </c>
      <c r="O282" s="18" t="str">
        <f ca="1"/>
        <v>Item_204</v>
      </c>
      <c r="X282" s="18" t="str">
        <f ca="1"/>
        <v>Item_98</v>
      </c>
      <c r="AA282" s="18" t="str">
        <f ca="1"/>
        <v>Item_98</v>
      </c>
      <c r="AF282" s="18" t="str">
        <f ca="1"/>
        <v>Item_213</v>
      </c>
      <c r="AO282" s="18" t="str">
        <f ca="1"/>
        <v>Item_98</v>
      </c>
      <c r="AR282" s="18" t="str">
        <f ca="1"/>
        <v>Item_98</v>
      </c>
      <c r="AV282" s="7" t="str">
        <f ca="1"/>
        <v>Item_98</v>
      </c>
      <c r="AW282" s="8">
        <f ca="1"/>
        <v>118.73</v>
      </c>
      <c r="AY282" s="7" t="str">
        <f ca="1"/>
        <v>Item_98</v>
      </c>
      <c r="AZ282">
        <f ca="1"/>
        <v>5.75</v>
      </c>
      <c r="BA282">
        <f ca="1"/>
        <v>-1.62</v>
      </c>
      <c r="BB282">
        <f ca="1"/>
        <v>0.32</v>
      </c>
      <c r="BC282">
        <f ca="1"/>
        <v>3.61</v>
      </c>
      <c r="BD282" s="8" t="str">
        <f ca="1"/>
        <v>A</v>
      </c>
    </row>
    <row r="283" spans="4:56" x14ac:dyDescent="0.3">
      <c r="D283" s="32" t="s">
        <v>374</v>
      </c>
      <c r="E283" s="33">
        <v>5.26</v>
      </c>
      <c r="F283" s="33">
        <v>-2.08</v>
      </c>
      <c r="G283" s="33">
        <v>0.3</v>
      </c>
      <c r="H283" s="33">
        <v>3.73</v>
      </c>
      <c r="I283" s="34" t="s">
        <v>34</v>
      </c>
      <c r="N283" s="18" t="str">
        <f ca="1"/>
        <v>Item_253</v>
      </c>
      <c r="O283" s="18" t="str">
        <f ca="1"/>
        <v>Item_253</v>
      </c>
      <c r="X283" s="18" t="str">
        <f ca="1"/>
        <v>Item_96</v>
      </c>
      <c r="AA283" s="18" t="str">
        <f ca="1"/>
        <v>Item_96</v>
      </c>
      <c r="AF283" s="18" t="str">
        <f ca="1"/>
        <v>Item_189</v>
      </c>
      <c r="AO283" s="18" t="str">
        <f ca="1"/>
        <v>Item_96</v>
      </c>
      <c r="AR283" s="18" t="str">
        <f ca="1"/>
        <v>Item_96</v>
      </c>
      <c r="AV283" s="7" t="str">
        <f ca="1"/>
        <v>Item_96</v>
      </c>
      <c r="AW283" s="8">
        <f ca="1"/>
        <v>118.75</v>
      </c>
      <c r="AY283" s="7" t="str">
        <f ca="1"/>
        <v>Item_96</v>
      </c>
      <c r="AZ283">
        <f ca="1"/>
        <v>4.91</v>
      </c>
      <c r="BA283">
        <f ca="1"/>
        <v>0.14000000000000001</v>
      </c>
      <c r="BB283">
        <f ca="1"/>
        <v>0.92</v>
      </c>
      <c r="BC283">
        <f ca="1"/>
        <v>3.02</v>
      </c>
      <c r="BD283" s="8" t="str">
        <f ca="1"/>
        <v>B</v>
      </c>
    </row>
    <row r="284" spans="4:56" x14ac:dyDescent="0.3">
      <c r="D284" s="32" t="s">
        <v>375</v>
      </c>
      <c r="E284" s="33">
        <v>4.18</v>
      </c>
      <c r="F284" s="33">
        <v>-1.24</v>
      </c>
      <c r="G284" s="33">
        <v>3.12</v>
      </c>
      <c r="H284" s="33">
        <v>2.76</v>
      </c>
      <c r="I284" s="34" t="s">
        <v>33</v>
      </c>
      <c r="N284" s="18" t="str">
        <f ca="1"/>
        <v>Item_323</v>
      </c>
      <c r="O284" s="18" t="str">
        <f ca="1"/>
        <v>Item_323</v>
      </c>
      <c r="X284" s="18" t="str">
        <f ca="1"/>
        <v>Item_246</v>
      </c>
      <c r="AA284" s="18" t="str">
        <f ca="1"/>
        <v>Item_246</v>
      </c>
      <c r="AF284" s="18" t="str">
        <f ca="1"/>
        <v>Item_286</v>
      </c>
      <c r="AO284" s="18" t="str">
        <f ca="1"/>
        <v>Item_246</v>
      </c>
      <c r="AR284" s="18" t="str">
        <f ca="1"/>
        <v>Item_246</v>
      </c>
      <c r="AV284" s="7" t="str">
        <f ca="1"/>
        <v>Item_246</v>
      </c>
      <c r="AW284" s="8">
        <f ca="1"/>
        <v>119.31</v>
      </c>
      <c r="AY284" s="7" t="str">
        <f ca="1"/>
        <v>Item_246</v>
      </c>
      <c r="AZ284">
        <f ca="1"/>
        <v>4.1900000000000004</v>
      </c>
      <c r="BA284">
        <f ca="1"/>
        <v>-0.98</v>
      </c>
      <c r="BB284">
        <f ca="1"/>
        <v>0.3</v>
      </c>
      <c r="BC284">
        <f ca="1"/>
        <v>4.78</v>
      </c>
      <c r="BD284" s="8" t="str">
        <f ca="1"/>
        <v>B</v>
      </c>
    </row>
    <row r="285" spans="4:56" x14ac:dyDescent="0.3">
      <c r="D285" s="32" t="s">
        <v>376</v>
      </c>
      <c r="E285" s="33">
        <v>5.44</v>
      </c>
      <c r="F285" s="33">
        <v>-1.71</v>
      </c>
      <c r="G285" s="33">
        <v>4.54</v>
      </c>
      <c r="H285" s="33">
        <v>2.75</v>
      </c>
      <c r="I285" s="34" t="s">
        <v>33</v>
      </c>
      <c r="N285" s="18" t="str">
        <f ca="1"/>
        <v>Item_340</v>
      </c>
      <c r="O285" s="18" t="str">
        <f ca="1"/>
        <v>Item_340</v>
      </c>
      <c r="X285" s="18" t="str">
        <f ca="1"/>
        <v>Item_267</v>
      </c>
      <c r="AA285" s="18" t="str">
        <f ca="1"/>
        <v>Item_267</v>
      </c>
      <c r="AF285" s="18" t="str">
        <f ca="1"/>
        <v>Item_219</v>
      </c>
      <c r="AO285" s="18" t="str">
        <f ca="1"/>
        <v>Item_267</v>
      </c>
      <c r="AR285" s="18" t="str">
        <f ca="1"/>
        <v>Item_267</v>
      </c>
      <c r="AV285" s="7" t="str">
        <f ca="1"/>
        <v>Item_267</v>
      </c>
      <c r="AW285" s="8">
        <f ca="1"/>
        <v>119.61</v>
      </c>
      <c r="AY285" s="7" t="str">
        <f ca="1"/>
        <v>Item_267</v>
      </c>
      <c r="AZ285">
        <f ca="1"/>
        <v>8.7799999999999994</v>
      </c>
      <c r="BA285">
        <f ca="1"/>
        <v>-3.62</v>
      </c>
      <c r="BB285">
        <f ca="1"/>
        <v>0.12</v>
      </c>
      <c r="BC285">
        <f ca="1"/>
        <v>2.5</v>
      </c>
      <c r="BD285" s="8" t="str">
        <f ca="1"/>
        <v>A</v>
      </c>
    </row>
    <row r="286" spans="4:56" x14ac:dyDescent="0.3">
      <c r="D286" s="32" t="s">
        <v>377</v>
      </c>
      <c r="E286" s="33">
        <v>3.85</v>
      </c>
      <c r="F286" s="33">
        <v>-1.45</v>
      </c>
      <c r="G286" s="33">
        <v>1.07</v>
      </c>
      <c r="H286" s="33">
        <v>2.73</v>
      </c>
      <c r="I286" s="34" t="s">
        <v>32</v>
      </c>
      <c r="N286" s="18" t="str">
        <f ca="1"/>
        <v>Item_266</v>
      </c>
      <c r="O286" s="18" t="str">
        <f ca="1"/>
        <v>Item_266</v>
      </c>
      <c r="X286" s="18" t="str">
        <f ca="1"/>
        <v>Item_156</v>
      </c>
      <c r="AA286" s="18" t="str">
        <f ca="1"/>
        <v>Item_156</v>
      </c>
      <c r="AF286" s="18" t="str">
        <f ca="1"/>
        <v>Item_283</v>
      </c>
      <c r="AO286" s="18" t="str">
        <f ca="1"/>
        <v>Item_156</v>
      </c>
      <c r="AR286" s="18" t="str">
        <f ca="1"/>
        <v>Item_156</v>
      </c>
      <c r="AV286" s="7" t="str">
        <f ca="1"/>
        <v>Item_156</v>
      </c>
      <c r="AW286" s="8">
        <f ca="1"/>
        <v>120.18</v>
      </c>
      <c r="AY286" s="7" t="str">
        <f ca="1"/>
        <v>Item_156</v>
      </c>
      <c r="AZ286">
        <f ca="1"/>
        <v>5.52</v>
      </c>
      <c r="BA286">
        <f ca="1"/>
        <v>-1.06</v>
      </c>
      <c r="BB286">
        <f ca="1"/>
        <v>-0.13</v>
      </c>
      <c r="BC286">
        <f ca="1"/>
        <v>2.83</v>
      </c>
      <c r="BD286" s="8" t="str">
        <f ca="1"/>
        <v>B</v>
      </c>
    </row>
    <row r="287" spans="4:56" x14ac:dyDescent="0.3">
      <c r="D287" s="32" t="s">
        <v>378</v>
      </c>
      <c r="E287" s="33">
        <v>4.8099999999999996</v>
      </c>
      <c r="F287" s="33">
        <v>-1.06</v>
      </c>
      <c r="G287" s="33">
        <v>2.69</v>
      </c>
      <c r="H287" s="33">
        <v>4.74</v>
      </c>
      <c r="I287" s="34" t="s">
        <v>34</v>
      </c>
      <c r="N287" s="18" t="str">
        <f ca="1"/>
        <v>Item_269</v>
      </c>
      <c r="O287" s="18" t="str">
        <f ca="1"/>
        <v>Item_269</v>
      </c>
      <c r="X287" s="18" t="str">
        <f ca="1"/>
        <v>Item_129</v>
      </c>
      <c r="AA287" s="18" t="str">
        <f ca="1"/>
        <v>Item_129</v>
      </c>
      <c r="AF287" s="18" t="str">
        <f ca="1"/>
        <v>Item_128</v>
      </c>
      <c r="AO287" s="18" t="str">
        <f ca="1"/>
        <v>Item_129</v>
      </c>
      <c r="AR287" s="18" t="str">
        <f ca="1"/>
        <v>Item_129</v>
      </c>
      <c r="AV287" s="7" t="str">
        <f ca="1"/>
        <v>Item_129</v>
      </c>
      <c r="AW287" s="8">
        <f ca="1"/>
        <v>120.27</v>
      </c>
      <c r="AY287" s="7" t="str">
        <f ca="1"/>
        <v>Item_129</v>
      </c>
      <c r="AZ287">
        <f ca="1"/>
        <v>6.19</v>
      </c>
      <c r="BA287">
        <f ca="1"/>
        <v>-1.79</v>
      </c>
      <c r="BB287">
        <f ca="1"/>
        <v>-1.29</v>
      </c>
      <c r="BC287">
        <f ca="1"/>
        <v>2.63</v>
      </c>
      <c r="BD287" s="8" t="str">
        <f ca="1"/>
        <v>C</v>
      </c>
    </row>
    <row r="288" spans="4:56" x14ac:dyDescent="0.3">
      <c r="D288" s="32" t="s">
        <v>379</v>
      </c>
      <c r="E288" s="33">
        <v>1.24</v>
      </c>
      <c r="F288" s="33">
        <v>-1.08</v>
      </c>
      <c r="G288" s="33">
        <v>-1.94</v>
      </c>
      <c r="H288" s="33">
        <v>4.42</v>
      </c>
      <c r="I288" s="34" t="s">
        <v>32</v>
      </c>
      <c r="N288" s="18" t="str">
        <f ca="1"/>
        <v>Item_106</v>
      </c>
      <c r="O288" s="18" t="str">
        <f ca="1"/>
        <v>Item_106</v>
      </c>
      <c r="X288" s="18" t="str">
        <f ca="1"/>
        <v>Item_370</v>
      </c>
      <c r="AA288" s="18" t="str">
        <f ca="1"/>
        <v>Item_370</v>
      </c>
      <c r="AF288" s="18" t="str">
        <f ca="1"/>
        <v>Item_231</v>
      </c>
      <c r="AO288" s="18" t="str">
        <f ca="1"/>
        <v>Item_370</v>
      </c>
      <c r="AR288" s="18" t="str">
        <f ca="1"/>
        <v>Item_370</v>
      </c>
      <c r="AV288" s="7" t="str">
        <f ca="1"/>
        <v>Item_370</v>
      </c>
      <c r="AW288" s="8">
        <f ca="1"/>
        <v>121.31</v>
      </c>
      <c r="AY288" s="7" t="str">
        <f ca="1"/>
        <v>Item_370</v>
      </c>
      <c r="AZ288">
        <f ca="1"/>
        <v>5.28</v>
      </c>
      <c r="BA288">
        <f ca="1"/>
        <v>4.0599999999999996</v>
      </c>
      <c r="BB288">
        <f ca="1"/>
        <v>4.13</v>
      </c>
      <c r="BC288">
        <f ca="1"/>
        <v>3.07</v>
      </c>
      <c r="BD288" s="8" t="str">
        <f ca="1"/>
        <v>C</v>
      </c>
    </row>
    <row r="289" spans="4:56" x14ac:dyDescent="0.3">
      <c r="D289" s="32" t="s">
        <v>380</v>
      </c>
      <c r="E289" s="33">
        <v>14.02</v>
      </c>
      <c r="F289" s="33">
        <v>-3.15</v>
      </c>
      <c r="G289" s="33">
        <v>2.2000000000000002</v>
      </c>
      <c r="H289" s="33">
        <v>3.46</v>
      </c>
      <c r="I289" s="34" t="s">
        <v>33</v>
      </c>
      <c r="N289" s="18" t="str">
        <f ca="1"/>
        <v>Item_281</v>
      </c>
      <c r="O289" s="18" t="str">
        <f ca="1"/>
        <v>Item_281</v>
      </c>
      <c r="X289" s="18" t="str">
        <f ca="1"/>
        <v>Item_252</v>
      </c>
      <c r="AA289" s="18" t="str">
        <f ca="1"/>
        <v>Item_252</v>
      </c>
      <c r="AF289" s="18" t="str">
        <f ca="1"/>
        <v>Item_197</v>
      </c>
      <c r="AO289" s="18" t="str">
        <f ca="1"/>
        <v>Item_252</v>
      </c>
      <c r="AR289" s="18" t="str">
        <f ca="1"/>
        <v>Item_252</v>
      </c>
      <c r="AV289" s="7" t="str">
        <f ca="1"/>
        <v>Item_252</v>
      </c>
      <c r="AW289" s="8">
        <f ca="1"/>
        <v>121.92</v>
      </c>
      <c r="AY289" s="7" t="str">
        <f ca="1"/>
        <v>Item_252</v>
      </c>
      <c r="AZ289">
        <f ca="1"/>
        <v>6.89</v>
      </c>
      <c r="BA289">
        <f ca="1"/>
        <v>-2.38</v>
      </c>
      <c r="BB289">
        <f ca="1"/>
        <v>0.28000000000000003</v>
      </c>
      <c r="BC289">
        <f ca="1"/>
        <v>3.86</v>
      </c>
      <c r="BD289" s="8" t="str">
        <f ca="1"/>
        <v>A</v>
      </c>
    </row>
    <row r="290" spans="4:56" x14ac:dyDescent="0.3">
      <c r="D290" s="32" t="s">
        <v>381</v>
      </c>
      <c r="E290" s="33">
        <v>5.48</v>
      </c>
      <c r="F290" s="33">
        <v>-2.2999999999999998</v>
      </c>
      <c r="G290" s="33">
        <v>0.45</v>
      </c>
      <c r="H290" s="33">
        <v>3.38</v>
      </c>
      <c r="I290" s="34" t="s">
        <v>32</v>
      </c>
      <c r="N290" s="18" t="str">
        <f ca="1"/>
        <v>Item_224</v>
      </c>
      <c r="O290" s="18" t="str">
        <f ca="1"/>
        <v>Item_224</v>
      </c>
      <c r="X290" s="18" t="str">
        <f ca="1"/>
        <v>Item_302</v>
      </c>
      <c r="AA290" s="18" t="str">
        <f ca="1"/>
        <v>Item_302</v>
      </c>
      <c r="AF290" s="18" t="str">
        <f ca="1"/>
        <v>Item_172</v>
      </c>
      <c r="AO290" s="18" t="str">
        <f ca="1"/>
        <v>Item_302</v>
      </c>
      <c r="AR290" s="18" t="str">
        <f ca="1"/>
        <v>Item_302</v>
      </c>
      <c r="AV290" s="7" t="str">
        <f ca="1"/>
        <v>Item_302</v>
      </c>
      <c r="AW290" s="8">
        <f ca="1"/>
        <v>122.33</v>
      </c>
      <c r="AY290" s="7" t="str">
        <f ca="1"/>
        <v>Item_302</v>
      </c>
      <c r="AZ290">
        <f ca="1"/>
        <v>3.52</v>
      </c>
      <c r="BA290">
        <f ca="1"/>
        <v>-0.56000000000000005</v>
      </c>
      <c r="BB290">
        <f ca="1"/>
        <v>-0.01</v>
      </c>
      <c r="BC290">
        <f ca="1"/>
        <v>5.27</v>
      </c>
      <c r="BD290" s="8" t="str">
        <f ca="1"/>
        <v>B</v>
      </c>
    </row>
    <row r="291" spans="4:56" x14ac:dyDescent="0.3">
      <c r="D291" s="32" t="s">
        <v>382</v>
      </c>
      <c r="E291" s="33">
        <v>6.38</v>
      </c>
      <c r="F291" s="33">
        <v>-3.76</v>
      </c>
      <c r="G291" s="33">
        <v>2.7</v>
      </c>
      <c r="H291" s="33">
        <v>2.92</v>
      </c>
      <c r="I291" s="34" t="s">
        <v>34</v>
      </c>
      <c r="N291" s="18" t="str">
        <f ca="1"/>
        <v>Item_96</v>
      </c>
      <c r="O291" s="18" t="str">
        <f ca="1"/>
        <v>Item_96</v>
      </c>
      <c r="X291" s="18" t="str">
        <f ca="1"/>
        <v>Item_254</v>
      </c>
      <c r="AA291" s="18" t="str">
        <f ca="1"/>
        <v>Item_254</v>
      </c>
      <c r="AF291" s="18" t="str">
        <f ca="1"/>
        <v>Item_296</v>
      </c>
      <c r="AO291" s="18" t="str">
        <f ca="1"/>
        <v>Item_254</v>
      </c>
      <c r="AR291" s="18" t="str">
        <f ca="1"/>
        <v>Item_254</v>
      </c>
      <c r="AV291" s="7" t="str">
        <f ca="1"/>
        <v>Item_254</v>
      </c>
      <c r="AW291" s="8">
        <f ca="1"/>
        <v>122.78</v>
      </c>
      <c r="AY291" s="7" t="str">
        <f ca="1"/>
        <v>Item_254</v>
      </c>
      <c r="AZ291">
        <f ca="1"/>
        <v>7.12</v>
      </c>
      <c r="BA291">
        <f ca="1"/>
        <v>-0.61</v>
      </c>
      <c r="BB291">
        <f ca="1"/>
        <v>1.91</v>
      </c>
      <c r="BC291">
        <f ca="1"/>
        <v>3.46</v>
      </c>
      <c r="BD291" s="8" t="str">
        <f ca="1"/>
        <v>B</v>
      </c>
    </row>
    <row r="292" spans="4:56" x14ac:dyDescent="0.3">
      <c r="D292" s="32" t="s">
        <v>383</v>
      </c>
      <c r="E292" s="33">
        <v>3.35</v>
      </c>
      <c r="F292" s="33">
        <v>-0.69</v>
      </c>
      <c r="G292" s="33">
        <v>0.61</v>
      </c>
      <c r="H292" s="33">
        <v>3.49</v>
      </c>
      <c r="I292" s="34" t="s">
        <v>32</v>
      </c>
      <c r="N292" s="18" t="str">
        <f ca="1"/>
        <v>Item_218</v>
      </c>
      <c r="O292" s="18" t="str">
        <f ca="1"/>
        <v>Item_218</v>
      </c>
      <c r="X292" s="18" t="str">
        <f ca="1"/>
        <v>Item_122</v>
      </c>
      <c r="AA292" s="18" t="str">
        <f ca="1"/>
        <v>Item_122</v>
      </c>
      <c r="AF292" s="18" t="str">
        <f ca="1"/>
        <v>Item_174</v>
      </c>
      <c r="AO292" s="18" t="str">
        <f ca="1"/>
        <v>Item_122</v>
      </c>
      <c r="AR292" s="18" t="str">
        <f ca="1"/>
        <v>Item_122</v>
      </c>
      <c r="AV292" s="7" t="str">
        <f ca="1"/>
        <v>Item_122</v>
      </c>
      <c r="AW292" s="8">
        <f ca="1"/>
        <v>124.11</v>
      </c>
      <c r="AY292" s="7" t="str">
        <f ca="1"/>
        <v>Item_122</v>
      </c>
      <c r="AZ292">
        <f ca="1"/>
        <v>6.47</v>
      </c>
      <c r="BA292">
        <f ca="1"/>
        <v>-0.8</v>
      </c>
      <c r="BB292">
        <f ca="1"/>
        <v>-0.5</v>
      </c>
      <c r="BC292">
        <f ca="1"/>
        <v>2.77</v>
      </c>
      <c r="BD292" s="8" t="str">
        <f ca="1"/>
        <v>C</v>
      </c>
    </row>
    <row r="293" spans="4:56" x14ac:dyDescent="0.3">
      <c r="D293" s="32" t="s">
        <v>384</v>
      </c>
      <c r="E293" s="33">
        <v>-0.84</v>
      </c>
      <c r="F293" s="33">
        <v>-2.13</v>
      </c>
      <c r="G293" s="33">
        <v>2.5099999999999998</v>
      </c>
      <c r="H293" s="33">
        <v>0.97</v>
      </c>
      <c r="I293" s="34" t="s">
        <v>34</v>
      </c>
      <c r="N293" s="18" t="str">
        <f ca="1"/>
        <v>Item_317</v>
      </c>
      <c r="O293" s="18" t="str">
        <f ca="1"/>
        <v>Item_317</v>
      </c>
      <c r="X293" s="18" t="str">
        <f ca="1"/>
        <v>Item_323</v>
      </c>
      <c r="AA293" s="18" t="str">
        <f ca="1"/>
        <v>Item_323</v>
      </c>
      <c r="AF293" s="18" t="str">
        <f ca="1"/>
        <v>Item_236</v>
      </c>
      <c r="AO293" s="18" t="str">
        <f ca="1"/>
        <v>Item_323</v>
      </c>
      <c r="AR293" s="18" t="str">
        <f ca="1"/>
        <v>Item_323</v>
      </c>
      <c r="AV293" s="7" t="str">
        <f ca="1"/>
        <v>Item_323</v>
      </c>
      <c r="AW293" s="8">
        <f ca="1"/>
        <v>126.05</v>
      </c>
      <c r="AY293" s="7" t="str">
        <f ca="1"/>
        <v>Item_323</v>
      </c>
      <c r="AZ293">
        <f ca="1"/>
        <v>6.64</v>
      </c>
      <c r="BA293">
        <f ca="1"/>
        <v>3.38</v>
      </c>
      <c r="BB293">
        <f ca="1"/>
        <v>4.54</v>
      </c>
      <c r="BC293">
        <f ca="1"/>
        <v>2.71</v>
      </c>
      <c r="BD293" s="8" t="str">
        <f ca="1"/>
        <v>B</v>
      </c>
    </row>
    <row r="294" spans="4:56" x14ac:dyDescent="0.3">
      <c r="D294" s="32" t="s">
        <v>385</v>
      </c>
      <c r="E294" s="33">
        <v>2.2000000000000002</v>
      </c>
      <c r="F294" s="33">
        <v>-1.26</v>
      </c>
      <c r="G294" s="33">
        <v>1.1499999999999999</v>
      </c>
      <c r="H294" s="33">
        <v>2.82</v>
      </c>
      <c r="I294" s="34" t="s">
        <v>33</v>
      </c>
      <c r="N294" s="18" t="str">
        <f ca="1"/>
        <v>Item_381</v>
      </c>
      <c r="O294" s="18" t="str">
        <f ca="1"/>
        <v>Item_381</v>
      </c>
      <c r="X294" s="18" t="str">
        <f ca="1"/>
        <v>Item_237</v>
      </c>
      <c r="AA294" s="18" t="str">
        <f ca="1"/>
        <v>Item_237</v>
      </c>
      <c r="AF294" s="18" t="str">
        <f ca="1"/>
        <v>Item_259</v>
      </c>
      <c r="AO294" s="18" t="str">
        <f ca="1"/>
        <v>Item_237</v>
      </c>
      <c r="AR294" s="18" t="str">
        <f ca="1"/>
        <v>Item_237</v>
      </c>
      <c r="AV294" s="7" t="str">
        <f ca="1"/>
        <v>Item_237</v>
      </c>
      <c r="AW294" s="8">
        <f ca="1"/>
        <v>126.09</v>
      </c>
      <c r="AY294" s="7" t="str">
        <f ca="1"/>
        <v>Item_237</v>
      </c>
      <c r="AZ294">
        <f ca="1"/>
        <v>4.88</v>
      </c>
      <c r="BA294">
        <f ca="1"/>
        <v>-1.62</v>
      </c>
      <c r="BB294">
        <f ca="1"/>
        <v>-1.2</v>
      </c>
      <c r="BC294">
        <f ca="1"/>
        <v>4.25</v>
      </c>
      <c r="BD294" s="8" t="str">
        <f ca="1"/>
        <v>A</v>
      </c>
    </row>
    <row r="295" spans="4:56" x14ac:dyDescent="0.3">
      <c r="D295" s="32" t="s">
        <v>386</v>
      </c>
      <c r="E295" s="33">
        <v>8.6999999999999993</v>
      </c>
      <c r="F295" s="33">
        <v>-3.25</v>
      </c>
      <c r="G295" s="33">
        <v>-2.42</v>
      </c>
      <c r="H295" s="33">
        <v>2.75</v>
      </c>
      <c r="I295" s="34" t="s">
        <v>32</v>
      </c>
      <c r="N295" s="18" t="str">
        <f ca="1"/>
        <v>Item_254</v>
      </c>
      <c r="O295" s="18" t="str">
        <f ca="1"/>
        <v>Item_254</v>
      </c>
      <c r="X295" s="18" t="str">
        <f ca="1"/>
        <v>Item_290</v>
      </c>
      <c r="AA295" s="18" t="str">
        <f ca="1"/>
        <v>Item_290</v>
      </c>
      <c r="AF295" s="18" t="str">
        <f ca="1"/>
        <v>Item_298</v>
      </c>
      <c r="AO295" s="18" t="str">
        <f ca="1"/>
        <v>Item_290</v>
      </c>
      <c r="AR295" s="18" t="str">
        <f ca="1"/>
        <v>Item_290</v>
      </c>
      <c r="AV295" s="7" t="str">
        <f ca="1"/>
        <v>Item_290</v>
      </c>
      <c r="AW295" s="8">
        <f ca="1"/>
        <v>126.4</v>
      </c>
      <c r="AY295" s="7" t="str">
        <f ca="1"/>
        <v>Item_290</v>
      </c>
      <c r="AZ295">
        <f ca="1"/>
        <v>10.07</v>
      </c>
      <c r="BA295">
        <f ca="1"/>
        <v>-2.46</v>
      </c>
      <c r="BB295">
        <f ca="1"/>
        <v>0.87</v>
      </c>
      <c r="BC295">
        <f ca="1"/>
        <v>2.86</v>
      </c>
      <c r="BD295" s="8" t="str">
        <f ca="1"/>
        <v>C</v>
      </c>
    </row>
    <row r="296" spans="4:56" x14ac:dyDescent="0.3">
      <c r="D296" s="32" t="s">
        <v>387</v>
      </c>
      <c r="E296" s="33">
        <v>4.05</v>
      </c>
      <c r="F296" s="33">
        <v>-2.72</v>
      </c>
      <c r="G296" s="33">
        <v>-0.4</v>
      </c>
      <c r="H296" s="33">
        <v>3.09</v>
      </c>
      <c r="I296" s="34" t="s">
        <v>34</v>
      </c>
      <c r="N296" s="18" t="str">
        <f ca="1"/>
        <v>Item_324</v>
      </c>
      <c r="O296" s="18" t="str">
        <f ca="1"/>
        <v>Item_324</v>
      </c>
      <c r="X296" s="18" t="str">
        <f ca="1"/>
        <v>Item_369</v>
      </c>
      <c r="AA296" s="18" t="str">
        <f ca="1"/>
        <v>Item_369</v>
      </c>
      <c r="AF296" s="18" t="str">
        <f ca="1"/>
        <v>Item_168</v>
      </c>
      <c r="AO296" s="18" t="str">
        <f ca="1"/>
        <v>Item_369</v>
      </c>
      <c r="AR296" s="18" t="str">
        <f ca="1"/>
        <v>Item_369</v>
      </c>
      <c r="AV296" s="7" t="str">
        <f ca="1"/>
        <v>Item_369</v>
      </c>
      <c r="AW296" s="8">
        <f ca="1"/>
        <v>126.98</v>
      </c>
      <c r="AY296" s="7" t="str">
        <f ca="1"/>
        <v>Item_369</v>
      </c>
      <c r="AZ296">
        <f ca="1"/>
        <v>6.49</v>
      </c>
      <c r="BA296">
        <f ca="1"/>
        <v>1.27</v>
      </c>
      <c r="BB296">
        <f ca="1"/>
        <v>4.05</v>
      </c>
      <c r="BC296">
        <f ca="1"/>
        <v>5.38</v>
      </c>
      <c r="BD296" s="8" t="str">
        <f ca="1"/>
        <v>A</v>
      </c>
    </row>
    <row r="297" spans="4:56" x14ac:dyDescent="0.3">
      <c r="D297" s="32" t="s">
        <v>388</v>
      </c>
      <c r="E297" s="33">
        <v>0.26</v>
      </c>
      <c r="F297" s="33">
        <v>-1.34</v>
      </c>
      <c r="G297" s="33">
        <v>2.16</v>
      </c>
      <c r="H297" s="33">
        <v>4.2300000000000004</v>
      </c>
      <c r="I297" s="34" t="s">
        <v>34</v>
      </c>
      <c r="N297" s="18" t="str">
        <f ca="1"/>
        <v>Item_156</v>
      </c>
      <c r="O297" s="18" t="str">
        <f ca="1"/>
        <v>Item_156</v>
      </c>
      <c r="X297" s="18" t="str">
        <f ca="1"/>
        <v>Item_308</v>
      </c>
      <c r="AA297" s="18" t="str">
        <f ca="1"/>
        <v>Item_308</v>
      </c>
      <c r="AF297" s="18" t="str">
        <f ca="1"/>
        <v>Item_140</v>
      </c>
      <c r="AO297" s="18" t="str">
        <f ca="1"/>
        <v>Item_308</v>
      </c>
      <c r="AR297" s="18" t="str">
        <f ca="1"/>
        <v>Item_308</v>
      </c>
      <c r="AV297" s="7" t="str">
        <f ca="1"/>
        <v>Item_308</v>
      </c>
      <c r="AW297" s="8">
        <f ca="1"/>
        <v>127.36</v>
      </c>
      <c r="AY297" s="7" t="str">
        <f ca="1"/>
        <v>Item_308</v>
      </c>
      <c r="AZ297">
        <f ca="1"/>
        <v>6.71</v>
      </c>
      <c r="BA297">
        <f ca="1"/>
        <v>1.98</v>
      </c>
      <c r="BB297">
        <f ca="1"/>
        <v>2.06</v>
      </c>
      <c r="BC297">
        <f ca="1"/>
        <v>2.7</v>
      </c>
      <c r="BD297" s="8" t="str">
        <f ca="1"/>
        <v>C</v>
      </c>
    </row>
    <row r="298" spans="4:56" x14ac:dyDescent="0.3">
      <c r="D298" s="32" t="s">
        <v>389</v>
      </c>
      <c r="E298" s="33">
        <v>1.06</v>
      </c>
      <c r="F298" s="33">
        <v>-2.19</v>
      </c>
      <c r="G298" s="33">
        <v>-0.97</v>
      </c>
      <c r="H298" s="33">
        <v>1.62</v>
      </c>
      <c r="I298" s="34" t="s">
        <v>33</v>
      </c>
      <c r="N298" s="18" t="str">
        <f ca="1"/>
        <v>Item_380</v>
      </c>
      <c r="O298" s="18" t="str">
        <f ca="1"/>
        <v>Item_380</v>
      </c>
      <c r="X298" s="18" t="str">
        <f ca="1"/>
        <v>Item_187</v>
      </c>
      <c r="AA298" s="18" t="str">
        <f ca="1"/>
        <v>Item_187</v>
      </c>
      <c r="AF298" s="18" t="str">
        <f ca="1"/>
        <v>Item_164</v>
      </c>
      <c r="AO298" s="18" t="str">
        <f ca="1"/>
        <v>Item_187</v>
      </c>
      <c r="AR298" s="18" t="str">
        <f ca="1"/>
        <v>Item_187</v>
      </c>
      <c r="AV298" s="7" t="str">
        <f ca="1"/>
        <v>Item_187</v>
      </c>
      <c r="AW298" s="8">
        <f ca="1"/>
        <v>128.13</v>
      </c>
      <c r="AY298" s="7" t="str">
        <f ca="1"/>
        <v>Item_187</v>
      </c>
      <c r="AZ298">
        <f ca="1"/>
        <v>3.11</v>
      </c>
      <c r="BA298">
        <f ca="1"/>
        <v>0.69</v>
      </c>
      <c r="BB298">
        <f ca="1"/>
        <v>-2.34</v>
      </c>
      <c r="BC298">
        <f ca="1"/>
        <v>1.8</v>
      </c>
      <c r="BD298" s="8" t="str">
        <f ca="1"/>
        <v>A</v>
      </c>
    </row>
    <row r="299" spans="4:56" x14ac:dyDescent="0.3">
      <c r="D299" s="32" t="s">
        <v>390</v>
      </c>
      <c r="E299" s="33">
        <v>-0.46</v>
      </c>
      <c r="F299" s="33">
        <v>-1.22</v>
      </c>
      <c r="G299" s="33">
        <v>6.23</v>
      </c>
      <c r="H299" s="33">
        <v>1.26</v>
      </c>
      <c r="I299" s="34" t="s">
        <v>32</v>
      </c>
      <c r="N299" s="18" t="str">
        <f ca="1"/>
        <v>Item_98</v>
      </c>
      <c r="O299" s="18" t="str">
        <f ca="1"/>
        <v>Item_98</v>
      </c>
      <c r="X299" s="18" t="str">
        <f ca="1"/>
        <v>Item_381</v>
      </c>
      <c r="AA299" s="18" t="str">
        <f ca="1"/>
        <v>Item_381</v>
      </c>
      <c r="AF299" s="18" t="str">
        <f ca="1"/>
        <v>Item_249</v>
      </c>
      <c r="AO299" s="18" t="str">
        <f ca="1"/>
        <v>Item_381</v>
      </c>
      <c r="AR299" s="18" t="str">
        <f ca="1"/>
        <v>Item_381</v>
      </c>
      <c r="AV299" s="7" t="str">
        <f ca="1"/>
        <v>Item_381</v>
      </c>
      <c r="AW299" s="8">
        <f ca="1"/>
        <v>128.56</v>
      </c>
      <c r="AY299" s="7" t="str">
        <f ca="1"/>
        <v>Item_381</v>
      </c>
      <c r="AZ299">
        <f ca="1"/>
        <v>5.59</v>
      </c>
      <c r="BA299">
        <f ca="1"/>
        <v>3.31</v>
      </c>
      <c r="BB299">
        <f ca="1"/>
        <v>2.6</v>
      </c>
      <c r="BC299">
        <f ca="1"/>
        <v>1.9</v>
      </c>
      <c r="BD299" s="8" t="str">
        <f ca="1"/>
        <v>B</v>
      </c>
    </row>
    <row r="300" spans="4:56" x14ac:dyDescent="0.3">
      <c r="D300" s="32" t="s">
        <v>391</v>
      </c>
      <c r="E300" s="33">
        <v>0.05</v>
      </c>
      <c r="F300" s="33">
        <v>-1.1200000000000001</v>
      </c>
      <c r="G300" s="33">
        <v>0.76</v>
      </c>
      <c r="H300" s="33">
        <v>1.5</v>
      </c>
      <c r="I300" s="34" t="s">
        <v>33</v>
      </c>
      <c r="N300" s="18" t="str">
        <f ca="1"/>
        <v>Item_355</v>
      </c>
      <c r="O300" s="18" t="str">
        <f ca="1"/>
        <v>Item_355</v>
      </c>
      <c r="X300" s="18" t="str">
        <f ca="1"/>
        <v>Item_377</v>
      </c>
      <c r="AA300" s="18" t="str">
        <f ca="1"/>
        <v>Item_377</v>
      </c>
      <c r="AF300" s="18" t="str">
        <f ca="1"/>
        <v>Item_297</v>
      </c>
      <c r="AO300" s="18" t="str">
        <f ca="1"/>
        <v>Item_377</v>
      </c>
      <c r="AR300" s="18" t="str">
        <f ca="1"/>
        <v>Item_377</v>
      </c>
      <c r="AV300" s="7" t="str">
        <f ca="1"/>
        <v>Item_377</v>
      </c>
      <c r="AW300" s="8">
        <f ca="1"/>
        <v>128.96</v>
      </c>
      <c r="AY300" s="7" t="str">
        <f ca="1"/>
        <v>Item_377</v>
      </c>
      <c r="AZ300">
        <f ca="1"/>
        <v>4.68</v>
      </c>
      <c r="BA300">
        <f ca="1"/>
        <v>4.6500000000000004</v>
      </c>
      <c r="BB300">
        <f ca="1"/>
        <v>4.66</v>
      </c>
      <c r="BC300">
        <f ca="1"/>
        <v>4.1900000000000004</v>
      </c>
      <c r="BD300" s="8" t="str">
        <f ca="1"/>
        <v>B</v>
      </c>
    </row>
    <row r="301" spans="4:56" x14ac:dyDescent="0.3">
      <c r="D301" s="32" t="s">
        <v>392</v>
      </c>
      <c r="E301" s="33">
        <v>-2.36</v>
      </c>
      <c r="F301" s="33">
        <v>-3.08</v>
      </c>
      <c r="G301" s="33">
        <v>2.19</v>
      </c>
      <c r="H301" s="33">
        <v>4.1399999999999997</v>
      </c>
      <c r="I301" s="34" t="s">
        <v>33</v>
      </c>
      <c r="N301" s="18" t="str">
        <f ca="1"/>
        <v>Item_411</v>
      </c>
      <c r="O301" s="18" t="str">
        <f ca="1"/>
        <v>Item_411</v>
      </c>
      <c r="X301" s="18" t="str">
        <f ca="1"/>
        <v>Item_357</v>
      </c>
      <c r="AA301" s="18" t="str">
        <f ca="1"/>
        <v>Item_357</v>
      </c>
      <c r="AF301" s="18" t="str">
        <f ca="1"/>
        <v>Item_191</v>
      </c>
      <c r="AO301" s="18" t="str">
        <f ca="1"/>
        <v>Item_357</v>
      </c>
      <c r="AR301" s="18" t="str">
        <f ca="1"/>
        <v>Item_357</v>
      </c>
      <c r="AV301" s="7" t="str">
        <f ca="1"/>
        <v>Item_357</v>
      </c>
      <c r="AW301" s="8">
        <f ca="1"/>
        <v>129</v>
      </c>
      <c r="AY301" s="7" t="str">
        <f ca="1"/>
        <v>Item_357</v>
      </c>
      <c r="AZ301">
        <f ca="1"/>
        <v>7.56</v>
      </c>
      <c r="BA301">
        <f ca="1"/>
        <v>2.95</v>
      </c>
      <c r="BB301">
        <f ca="1"/>
        <v>4.54</v>
      </c>
      <c r="BC301">
        <f ca="1"/>
        <v>0.05</v>
      </c>
      <c r="BD301" s="8" t="str">
        <f ca="1"/>
        <v>C</v>
      </c>
    </row>
    <row r="302" spans="4:56" x14ac:dyDescent="0.3">
      <c r="D302" s="32" t="s">
        <v>393</v>
      </c>
      <c r="E302" s="33">
        <v>1.31</v>
      </c>
      <c r="F302" s="33">
        <v>0.03</v>
      </c>
      <c r="G302" s="33">
        <v>-0.4</v>
      </c>
      <c r="H302" s="33">
        <v>2.19</v>
      </c>
      <c r="I302" s="34" t="s">
        <v>32</v>
      </c>
      <c r="N302" s="18" t="str">
        <f ca="1"/>
        <v>Item_367</v>
      </c>
      <c r="O302" s="18" t="str">
        <f ca="1"/>
        <v>Item_367</v>
      </c>
      <c r="X302" s="18" t="str">
        <f ca="1"/>
        <v>Item_340</v>
      </c>
      <c r="AA302" s="18" t="str">
        <f ca="1"/>
        <v>Item_340</v>
      </c>
      <c r="AF302" s="18" t="str">
        <f ca="1"/>
        <v>Item_134</v>
      </c>
      <c r="AO302" s="18" t="str">
        <f ca="1"/>
        <v>Item_340</v>
      </c>
      <c r="AR302" s="18" t="str">
        <f ca="1"/>
        <v>Item_340</v>
      </c>
      <c r="AV302" s="7" t="str">
        <f ca="1"/>
        <v>Item_340</v>
      </c>
      <c r="AW302" s="8">
        <f ca="1"/>
        <v>129.01</v>
      </c>
      <c r="AY302" s="7" t="str">
        <f ca="1"/>
        <v>Item_340</v>
      </c>
      <c r="AZ302">
        <f ca="1"/>
        <v>6.8</v>
      </c>
      <c r="BA302">
        <f ca="1"/>
        <v>3.4</v>
      </c>
      <c r="BB302">
        <f ca="1"/>
        <v>3.78</v>
      </c>
      <c r="BC302">
        <f ca="1"/>
        <v>2.1</v>
      </c>
      <c r="BD302" s="8" t="str">
        <f ca="1"/>
        <v>B</v>
      </c>
    </row>
    <row r="303" spans="4:56" x14ac:dyDescent="0.3">
      <c r="D303" s="32" t="s">
        <v>394</v>
      </c>
      <c r="E303" s="33">
        <v>3.56</v>
      </c>
      <c r="F303" s="33">
        <v>-2.37</v>
      </c>
      <c r="G303" s="33">
        <v>3.14</v>
      </c>
      <c r="H303" s="33">
        <v>3.66</v>
      </c>
      <c r="I303" s="34" t="s">
        <v>34</v>
      </c>
      <c r="N303" s="18" t="str">
        <f ca="1"/>
        <v>Item_365</v>
      </c>
      <c r="O303" s="18" t="str">
        <f ca="1"/>
        <v>Item_365</v>
      </c>
      <c r="X303" s="18" t="str">
        <f ca="1"/>
        <v>Item_94</v>
      </c>
      <c r="AA303" s="18" t="str">
        <f ca="1"/>
        <v>Item_94</v>
      </c>
      <c r="AF303" s="18" t="str">
        <f ca="1"/>
        <v>Item_65</v>
      </c>
      <c r="AO303" s="18" t="str">
        <f ca="1"/>
        <v>Item_94</v>
      </c>
      <c r="AR303" s="18" t="str">
        <f ca="1"/>
        <v>Item_94</v>
      </c>
      <c r="AV303" s="7" t="str">
        <f ca="1"/>
        <v>Item_94</v>
      </c>
      <c r="AW303" s="8">
        <f ca="1"/>
        <v>129.06</v>
      </c>
      <c r="AY303" s="7" t="str">
        <f ca="1"/>
        <v>Item_94</v>
      </c>
      <c r="AZ303">
        <f ca="1"/>
        <v>7.87</v>
      </c>
      <c r="BA303">
        <f ca="1"/>
        <v>-1.3</v>
      </c>
      <c r="BB303">
        <f ca="1"/>
        <v>0.69</v>
      </c>
      <c r="BC303">
        <f ca="1"/>
        <v>3.19</v>
      </c>
      <c r="BD303" s="8" t="str">
        <f ca="1"/>
        <v>A</v>
      </c>
    </row>
    <row r="304" spans="4:56" x14ac:dyDescent="0.3">
      <c r="D304" s="32" t="s">
        <v>395</v>
      </c>
      <c r="E304" s="33">
        <v>10.07</v>
      </c>
      <c r="F304" s="33">
        <v>-2.46</v>
      </c>
      <c r="G304" s="33">
        <v>0.87</v>
      </c>
      <c r="H304" s="33">
        <v>2.86</v>
      </c>
      <c r="I304" s="34" t="s">
        <v>32</v>
      </c>
      <c r="N304" s="18" t="str">
        <f ca="1"/>
        <v>Item_123</v>
      </c>
      <c r="O304" s="18" t="str">
        <f ca="1"/>
        <v>Item_123</v>
      </c>
      <c r="X304" s="18" t="str">
        <f ca="1"/>
        <v>Item_365</v>
      </c>
      <c r="AA304" s="18" t="str">
        <f ca="1"/>
        <v>Item_365</v>
      </c>
      <c r="AF304" s="18" t="str">
        <f ca="1"/>
        <v>Item_198</v>
      </c>
      <c r="AO304" s="18" t="str">
        <f ca="1"/>
        <v>Item_365</v>
      </c>
      <c r="AR304" s="18" t="str">
        <f ca="1"/>
        <v>Item_365</v>
      </c>
      <c r="AV304" s="7" t="str">
        <f ca="1"/>
        <v>Item_365</v>
      </c>
      <c r="AW304" s="8">
        <f ca="1"/>
        <v>130.33000000000001</v>
      </c>
      <c r="AY304" s="7" t="str">
        <f ca="1"/>
        <v>Item_365</v>
      </c>
      <c r="AZ304">
        <f ca="1"/>
        <v>6.11</v>
      </c>
      <c r="BA304">
        <f ca="1"/>
        <v>4.03</v>
      </c>
      <c r="BB304">
        <f ca="1"/>
        <v>4.79</v>
      </c>
      <c r="BC304">
        <f ca="1"/>
        <v>0.53</v>
      </c>
      <c r="BD304" s="8" t="str">
        <f ca="1"/>
        <v>A</v>
      </c>
    </row>
    <row r="305" spans="4:56" x14ac:dyDescent="0.3">
      <c r="D305" s="32" t="s">
        <v>396</v>
      </c>
      <c r="E305" s="33">
        <v>3.39</v>
      </c>
      <c r="F305" s="33">
        <v>-3.15</v>
      </c>
      <c r="G305" s="33">
        <v>2.0099999999999998</v>
      </c>
      <c r="H305" s="33">
        <v>3.6</v>
      </c>
      <c r="I305" s="34" t="s">
        <v>33</v>
      </c>
      <c r="N305" s="18" t="str">
        <f ca="1"/>
        <v>Item_234</v>
      </c>
      <c r="O305" s="18" t="str">
        <f ca="1"/>
        <v>Item_234</v>
      </c>
      <c r="X305" s="18" t="str">
        <f ca="1"/>
        <v>Item_145</v>
      </c>
      <c r="AA305" s="18" t="str">
        <f ca="1"/>
        <v>Item_145</v>
      </c>
      <c r="AF305" s="18" t="str">
        <f ca="1"/>
        <v>Item_153</v>
      </c>
      <c r="AO305" s="18" t="str">
        <f ca="1"/>
        <v>Item_145</v>
      </c>
      <c r="AR305" s="18" t="str">
        <f ca="1"/>
        <v>Item_145</v>
      </c>
      <c r="AV305" s="7" t="str">
        <f ca="1"/>
        <v>Item_145</v>
      </c>
      <c r="AW305" s="8">
        <f ca="1"/>
        <v>132.37</v>
      </c>
      <c r="AY305" s="7" t="str">
        <f ca="1"/>
        <v>Item_145</v>
      </c>
      <c r="AZ305">
        <f ca="1"/>
        <v>7.77</v>
      </c>
      <c r="BA305">
        <f ca="1"/>
        <v>-2.0099999999999998</v>
      </c>
      <c r="BB305">
        <f ca="1"/>
        <v>-0.85</v>
      </c>
      <c r="BC305">
        <f ca="1"/>
        <v>2.96</v>
      </c>
      <c r="BD305" s="8" t="str">
        <f ca="1"/>
        <v>A</v>
      </c>
    </row>
    <row r="306" spans="4:56" x14ac:dyDescent="0.3">
      <c r="D306" s="32" t="s">
        <v>397</v>
      </c>
      <c r="E306" s="33">
        <v>3.53</v>
      </c>
      <c r="F306" s="33">
        <v>-0.36</v>
      </c>
      <c r="G306" s="33">
        <v>2.33</v>
      </c>
      <c r="H306" s="33">
        <v>2.67</v>
      </c>
      <c r="I306" s="34" t="s">
        <v>32</v>
      </c>
      <c r="N306" s="18" t="str">
        <f ca="1"/>
        <v>Item_408</v>
      </c>
      <c r="O306" s="18" t="str">
        <f ca="1"/>
        <v>Item_408</v>
      </c>
      <c r="X306" s="18" t="str">
        <f ca="1"/>
        <v>Item_222</v>
      </c>
      <c r="AA306" s="18" t="str">
        <f ca="1"/>
        <v>Item_222</v>
      </c>
      <c r="AF306" s="18" t="str">
        <f ca="1"/>
        <v>Item_14</v>
      </c>
      <c r="AO306" s="18" t="str">
        <f ca="1"/>
        <v>Item_222</v>
      </c>
      <c r="AR306" s="18" t="str">
        <f ca="1"/>
        <v>Item_222</v>
      </c>
      <c r="AV306" s="7" t="str">
        <f ca="1"/>
        <v>Item_222</v>
      </c>
      <c r="AW306" s="8">
        <f ca="1"/>
        <v>132.46</v>
      </c>
      <c r="AY306" s="7" t="str">
        <f ca="1"/>
        <v>Item_222</v>
      </c>
      <c r="AZ306">
        <f ca="1"/>
        <v>4.12</v>
      </c>
      <c r="BA306">
        <f ca="1"/>
        <v>-0.03</v>
      </c>
      <c r="BB306">
        <f ca="1"/>
        <v>-2.1800000000000002</v>
      </c>
      <c r="BC306">
        <f ca="1"/>
        <v>4.2</v>
      </c>
      <c r="BD306" s="8" t="str">
        <f ca="1"/>
        <v>C</v>
      </c>
    </row>
    <row r="307" spans="4:56" x14ac:dyDescent="0.3">
      <c r="D307" s="32" t="s">
        <v>398</v>
      </c>
      <c r="E307" s="33">
        <v>2.84</v>
      </c>
      <c r="F307" s="33">
        <v>-1.99</v>
      </c>
      <c r="G307" s="33">
        <v>1.1000000000000001</v>
      </c>
      <c r="H307" s="33">
        <v>0.89</v>
      </c>
      <c r="I307" s="34" t="s">
        <v>34</v>
      </c>
      <c r="N307" s="18" t="str">
        <f ca="1"/>
        <v>Item_135</v>
      </c>
      <c r="O307" s="18" t="str">
        <f ca="1"/>
        <v>Item_135</v>
      </c>
      <c r="X307" s="18" t="str">
        <f ca="1"/>
        <v>Item_135</v>
      </c>
      <c r="AA307" s="18" t="str">
        <f ca="1"/>
        <v>Item_135</v>
      </c>
      <c r="AF307" s="18" t="str">
        <f ca="1"/>
        <v>Item_195</v>
      </c>
      <c r="AO307" s="18" t="str">
        <f ca="1"/>
        <v>Item_135</v>
      </c>
      <c r="AR307" s="18" t="str">
        <f ca="1"/>
        <v>Item_135</v>
      </c>
      <c r="AV307" s="7" t="str">
        <f ca="1"/>
        <v>Item_135</v>
      </c>
      <c r="AW307" s="8">
        <f ca="1"/>
        <v>132.54</v>
      </c>
      <c r="AY307" s="7" t="str">
        <f ca="1"/>
        <v>Item_135</v>
      </c>
      <c r="AZ307">
        <f ca="1"/>
        <v>10.37</v>
      </c>
      <c r="BA307">
        <f ca="1"/>
        <v>-2.64</v>
      </c>
      <c r="BB307">
        <f ca="1"/>
        <v>0.63</v>
      </c>
      <c r="BC307">
        <f ca="1"/>
        <v>2.57</v>
      </c>
      <c r="BD307" s="8" t="str">
        <f ca="1"/>
        <v>A</v>
      </c>
    </row>
    <row r="308" spans="4:56" x14ac:dyDescent="0.3">
      <c r="D308" s="32" t="s">
        <v>399</v>
      </c>
      <c r="E308" s="33">
        <v>1.62</v>
      </c>
      <c r="F308" s="33">
        <v>-2.74</v>
      </c>
      <c r="G308" s="33">
        <v>0.02</v>
      </c>
      <c r="H308" s="33">
        <v>3</v>
      </c>
      <c r="I308" s="34" t="s">
        <v>33</v>
      </c>
      <c r="N308" s="18" t="str">
        <f ca="1"/>
        <v>Item_252</v>
      </c>
      <c r="O308" s="18" t="str">
        <f ca="1"/>
        <v>Item_252</v>
      </c>
      <c r="X308" s="18" t="str">
        <f ca="1"/>
        <v>Item_313</v>
      </c>
      <c r="AA308" s="18" t="str">
        <f ca="1"/>
        <v>Item_313</v>
      </c>
      <c r="AF308" s="18" t="str">
        <f ca="1"/>
        <v>Item_130</v>
      </c>
      <c r="AO308" s="18" t="str">
        <f ca="1"/>
        <v>Item_313</v>
      </c>
      <c r="AR308" s="18" t="str">
        <f ca="1"/>
        <v>Item_313</v>
      </c>
      <c r="AV308" s="7" t="str">
        <f ca="1"/>
        <v>Item_313</v>
      </c>
      <c r="AW308" s="8">
        <f ca="1"/>
        <v>132.54</v>
      </c>
      <c r="AY308" s="7" t="str">
        <f ca="1"/>
        <v>Item_313</v>
      </c>
      <c r="AZ308">
        <f ca="1"/>
        <v>7.82</v>
      </c>
      <c r="BA308">
        <f ca="1"/>
        <v>3.75</v>
      </c>
      <c r="BB308">
        <f ca="1"/>
        <v>5.73</v>
      </c>
      <c r="BC308">
        <f ca="1"/>
        <v>1.92</v>
      </c>
      <c r="BD308" s="8" t="str">
        <f ca="1"/>
        <v>C</v>
      </c>
    </row>
    <row r="309" spans="4:56" x14ac:dyDescent="0.3">
      <c r="D309" s="32" t="s">
        <v>400</v>
      </c>
      <c r="E309" s="33">
        <v>8.7100000000000009</v>
      </c>
      <c r="F309" s="33">
        <v>-3.81</v>
      </c>
      <c r="G309" s="33">
        <v>0.81</v>
      </c>
      <c r="H309" s="33">
        <v>2.08</v>
      </c>
      <c r="I309" s="34" t="s">
        <v>33</v>
      </c>
      <c r="N309" s="18" t="str">
        <f ca="1"/>
        <v>Item_391</v>
      </c>
      <c r="O309" s="18" t="str">
        <f ca="1"/>
        <v>Item_391</v>
      </c>
      <c r="X309" s="18" t="str">
        <f ca="1"/>
        <v>Item_281</v>
      </c>
      <c r="AA309" s="18" t="str">
        <f ca="1"/>
        <v>Item_281</v>
      </c>
      <c r="AF309" s="18" t="str">
        <f ca="1"/>
        <v>Item_268</v>
      </c>
      <c r="AO309" s="18" t="str">
        <f ca="1"/>
        <v>Item_281</v>
      </c>
      <c r="AR309" s="18" t="str">
        <f ca="1"/>
        <v>Item_281</v>
      </c>
      <c r="AV309" s="7" t="str">
        <f ca="1"/>
        <v>Item_281</v>
      </c>
      <c r="AW309" s="8">
        <f ca="1"/>
        <v>133.18</v>
      </c>
      <c r="AY309" s="7" t="str">
        <f ca="1"/>
        <v>Item_281</v>
      </c>
      <c r="AZ309">
        <f ca="1"/>
        <v>8.6999999999999993</v>
      </c>
      <c r="BA309">
        <f ca="1"/>
        <v>-3.25</v>
      </c>
      <c r="BB309">
        <f ca="1"/>
        <v>-2.42</v>
      </c>
      <c r="BC309">
        <f ca="1"/>
        <v>2.75</v>
      </c>
      <c r="BD309" s="8" t="str">
        <f ca="1"/>
        <v>C</v>
      </c>
    </row>
    <row r="310" spans="4:56" x14ac:dyDescent="0.3">
      <c r="D310" s="32" t="s">
        <v>401</v>
      </c>
      <c r="E310" s="33">
        <v>0</v>
      </c>
      <c r="F310" s="33">
        <v>-0.98</v>
      </c>
      <c r="G310" s="33">
        <v>1.97</v>
      </c>
      <c r="H310" s="33">
        <v>3.59</v>
      </c>
      <c r="I310" s="34" t="s">
        <v>33</v>
      </c>
      <c r="N310" s="18" t="str">
        <f ca="1"/>
        <v>Item_205</v>
      </c>
      <c r="O310" s="18" t="str">
        <f ca="1"/>
        <v>Item_205</v>
      </c>
      <c r="X310" s="18" t="str">
        <f ca="1"/>
        <v>Item_355</v>
      </c>
      <c r="AA310" s="18" t="str">
        <f ca="1"/>
        <v>Item_355</v>
      </c>
      <c r="AF310" s="18" t="str">
        <f ca="1"/>
        <v>Item_13</v>
      </c>
      <c r="AO310" s="18" t="str">
        <f ca="1"/>
        <v>Item_355</v>
      </c>
      <c r="AR310" s="18" t="str">
        <f ca="1"/>
        <v>Item_355</v>
      </c>
      <c r="AV310" s="7" t="str">
        <f ca="1"/>
        <v>Item_355</v>
      </c>
      <c r="AW310" s="8">
        <f ca="1"/>
        <v>133.80000000000001</v>
      </c>
      <c r="AY310" s="7" t="str">
        <f ca="1"/>
        <v>Item_355</v>
      </c>
      <c r="AZ310">
        <f ca="1"/>
        <v>6.19</v>
      </c>
      <c r="BA310">
        <f ca="1"/>
        <v>5</v>
      </c>
      <c r="BB310">
        <f ca="1"/>
        <v>4.38</v>
      </c>
      <c r="BC310">
        <f ca="1"/>
        <v>1.52</v>
      </c>
      <c r="BD310" s="8" t="str">
        <f ca="1"/>
        <v>A</v>
      </c>
    </row>
    <row r="311" spans="4:56" x14ac:dyDescent="0.3">
      <c r="D311" s="32" t="s">
        <v>402</v>
      </c>
      <c r="E311" s="33">
        <v>0.91</v>
      </c>
      <c r="F311" s="33">
        <v>-3.94</v>
      </c>
      <c r="G311" s="33">
        <v>-0.25</v>
      </c>
      <c r="H311" s="33">
        <v>2.67</v>
      </c>
      <c r="I311" s="34" t="s">
        <v>33</v>
      </c>
      <c r="N311" s="18" t="str">
        <f ca="1"/>
        <v>Item_339</v>
      </c>
      <c r="O311" s="18" t="str">
        <f ca="1"/>
        <v>Item_339</v>
      </c>
      <c r="X311" s="18" t="str">
        <f ca="1"/>
        <v>Item_144</v>
      </c>
      <c r="AA311" s="18" t="str">
        <f ca="1"/>
        <v>Item_144</v>
      </c>
      <c r="AF311" s="18" t="str">
        <f ca="1"/>
        <v>Item_247</v>
      </c>
      <c r="AO311" s="18" t="str">
        <f ca="1"/>
        <v>Item_144</v>
      </c>
      <c r="AR311" s="18" t="str">
        <f ca="1"/>
        <v>Item_144</v>
      </c>
      <c r="AV311" s="7" t="str">
        <f ca="1"/>
        <v>Item_144</v>
      </c>
      <c r="AW311" s="8">
        <f ca="1"/>
        <v>134.01</v>
      </c>
      <c r="AY311" s="7" t="str">
        <f ca="1"/>
        <v>Item_144</v>
      </c>
      <c r="AZ311">
        <f ca="1"/>
        <v>2.38</v>
      </c>
      <c r="BA311">
        <f ca="1"/>
        <v>-7.0000000000000007E-2</v>
      </c>
      <c r="BB311">
        <f ca="1"/>
        <v>-4.09</v>
      </c>
      <c r="BC311">
        <f ca="1"/>
        <v>0.9</v>
      </c>
      <c r="BD311" s="8" t="str">
        <f ca="1"/>
        <v>B</v>
      </c>
    </row>
    <row r="312" spans="4:56" x14ac:dyDescent="0.3">
      <c r="D312" s="32" t="s">
        <v>403</v>
      </c>
      <c r="E312" s="33">
        <v>2.76</v>
      </c>
      <c r="F312" s="33">
        <v>-1.39</v>
      </c>
      <c r="G312" s="33">
        <v>3.83</v>
      </c>
      <c r="H312" s="33">
        <v>2.87</v>
      </c>
      <c r="I312" s="34" t="s">
        <v>34</v>
      </c>
      <c r="N312" s="18" t="str">
        <f ca="1"/>
        <v>Item_319</v>
      </c>
      <c r="O312" s="18" t="str">
        <f ca="1"/>
        <v>Item_319</v>
      </c>
      <c r="X312" s="18" t="str">
        <f ca="1"/>
        <v>Item_408</v>
      </c>
      <c r="AA312" s="18" t="str">
        <f ca="1"/>
        <v>Item_408</v>
      </c>
      <c r="AF312" s="18" t="str">
        <f ca="1"/>
        <v>Item_133</v>
      </c>
      <c r="AO312" s="18" t="str">
        <f ca="1"/>
        <v>Item_408</v>
      </c>
      <c r="AR312" s="18" t="str">
        <f ca="1"/>
        <v>Item_408</v>
      </c>
      <c r="AV312" s="7" t="str">
        <f ca="1"/>
        <v>Item_408</v>
      </c>
      <c r="AW312" s="8">
        <f ca="1"/>
        <v>134.13</v>
      </c>
      <c r="AY312" s="7" t="str">
        <f ca="1"/>
        <v>Item_408</v>
      </c>
      <c r="AZ312">
        <f ca="1"/>
        <v>5.91</v>
      </c>
      <c r="BA312">
        <f ca="1"/>
        <v>4.72</v>
      </c>
      <c r="BB312">
        <f ca="1"/>
        <v>3.68</v>
      </c>
      <c r="BC312">
        <f ca="1"/>
        <v>1.64</v>
      </c>
      <c r="BD312" s="8" t="str">
        <f ca="1"/>
        <v>B</v>
      </c>
    </row>
    <row r="313" spans="4:56" x14ac:dyDescent="0.3">
      <c r="D313" s="32" t="s">
        <v>404</v>
      </c>
      <c r="E313" s="33">
        <v>8.9700000000000006</v>
      </c>
      <c r="F313" s="33">
        <v>-2.04</v>
      </c>
      <c r="G313" s="33">
        <v>2.54</v>
      </c>
      <c r="H313" s="33">
        <v>3.88</v>
      </c>
      <c r="I313" s="34" t="s">
        <v>32</v>
      </c>
      <c r="N313" s="18" t="str">
        <f ca="1"/>
        <v>Item_396</v>
      </c>
      <c r="O313" s="18" t="str">
        <f ca="1"/>
        <v>Item_396</v>
      </c>
      <c r="X313" s="18" t="str">
        <f ca="1"/>
        <v>Item_256</v>
      </c>
      <c r="AA313" s="18" t="str">
        <f ca="1"/>
        <v>Item_256</v>
      </c>
      <c r="AF313" s="18" t="str">
        <f ca="1"/>
        <v>Item_238</v>
      </c>
      <c r="AO313" s="18" t="str">
        <f ca="1"/>
        <v>Item_256</v>
      </c>
      <c r="AR313" s="18" t="str">
        <f ca="1"/>
        <v>Item_256</v>
      </c>
      <c r="AV313" s="7" t="str">
        <f ca="1"/>
        <v>Item_256</v>
      </c>
      <c r="AW313" s="8">
        <f ca="1"/>
        <v>134.44999999999999</v>
      </c>
      <c r="AY313" s="7" t="str">
        <f ca="1"/>
        <v>Item_256</v>
      </c>
      <c r="AZ313">
        <f ca="1"/>
        <v>6.36</v>
      </c>
      <c r="BA313">
        <f ca="1"/>
        <v>-0.54</v>
      </c>
      <c r="BB313">
        <f ca="1"/>
        <v>-1.61</v>
      </c>
      <c r="BC313">
        <f ca="1"/>
        <v>2.12</v>
      </c>
      <c r="BD313" s="8" t="str">
        <f ca="1"/>
        <v>A</v>
      </c>
    </row>
    <row r="314" spans="4:56" x14ac:dyDescent="0.3">
      <c r="D314" s="32" t="s">
        <v>405</v>
      </c>
      <c r="E314" s="33">
        <v>-0.97</v>
      </c>
      <c r="F314" s="33">
        <v>-2.38</v>
      </c>
      <c r="G314" s="33">
        <v>-2.4300000000000002</v>
      </c>
      <c r="H314" s="33">
        <v>3.76</v>
      </c>
      <c r="I314" s="34" t="s">
        <v>34</v>
      </c>
      <c r="N314" s="18" t="str">
        <f ca="1"/>
        <v>Item_336</v>
      </c>
      <c r="O314" s="18" t="str">
        <f ca="1"/>
        <v>Item_336</v>
      </c>
      <c r="X314" s="18" t="str">
        <f ca="1"/>
        <v>Item_333</v>
      </c>
      <c r="AA314" s="18" t="str">
        <f ca="1"/>
        <v>Item_333</v>
      </c>
      <c r="AF314" s="18" t="str">
        <f ca="1"/>
        <v>Item_301</v>
      </c>
      <c r="AO314" s="18" t="str">
        <f ca="1"/>
        <v>Item_333</v>
      </c>
      <c r="AR314" s="18" t="str">
        <f ca="1"/>
        <v>Item_333</v>
      </c>
      <c r="AV314" s="7" t="str">
        <f ca="1"/>
        <v>Item_333</v>
      </c>
      <c r="AW314" s="8">
        <f ca="1"/>
        <v>134.72999999999999</v>
      </c>
      <c r="AY314" s="7" t="str">
        <f ca="1"/>
        <v>Item_333</v>
      </c>
      <c r="AZ314">
        <f ca="1"/>
        <v>5.54</v>
      </c>
      <c r="BA314">
        <f ca="1"/>
        <v>5.16</v>
      </c>
      <c r="BB314">
        <f ca="1"/>
        <v>3.61</v>
      </c>
      <c r="BC314">
        <f ca="1"/>
        <v>0.6</v>
      </c>
      <c r="BD314" s="8" t="str">
        <f ca="1"/>
        <v>C</v>
      </c>
    </row>
    <row r="315" spans="4:56" x14ac:dyDescent="0.3">
      <c r="D315" s="32" t="s">
        <v>406</v>
      </c>
      <c r="E315" s="33">
        <v>1.41</v>
      </c>
      <c r="F315" s="33">
        <v>-3.11</v>
      </c>
      <c r="G315" s="33">
        <v>1.38</v>
      </c>
      <c r="H315" s="33">
        <v>3.41</v>
      </c>
      <c r="I315" s="34" t="s">
        <v>32</v>
      </c>
      <c r="N315" s="18" t="str">
        <f ca="1"/>
        <v>Item_94</v>
      </c>
      <c r="O315" s="18" t="str">
        <f ca="1"/>
        <v>Item_94</v>
      </c>
      <c r="X315" s="18" t="str">
        <f ca="1"/>
        <v>Item_317</v>
      </c>
      <c r="AA315" s="18" t="str">
        <f ca="1"/>
        <v>Item_317</v>
      </c>
      <c r="AF315" s="18" t="str">
        <f ca="1"/>
        <v>Item_110</v>
      </c>
      <c r="AO315" s="18" t="str">
        <f ca="1"/>
        <v>Item_317</v>
      </c>
      <c r="AR315" s="18" t="str">
        <f ca="1"/>
        <v>Item_317</v>
      </c>
      <c r="AV315" s="7" t="str">
        <f ca="1"/>
        <v>Item_317</v>
      </c>
      <c r="AW315" s="8">
        <f ca="1"/>
        <v>135.16</v>
      </c>
      <c r="AY315" s="7" t="str">
        <f ca="1"/>
        <v>Item_317</v>
      </c>
      <c r="AZ315">
        <f ca="1"/>
        <v>8.25</v>
      </c>
      <c r="BA315">
        <f ca="1"/>
        <v>2.17</v>
      </c>
      <c r="BB315">
        <f ca="1"/>
        <v>4.63</v>
      </c>
      <c r="BC315">
        <f ca="1"/>
        <v>-1.6</v>
      </c>
      <c r="BD315" s="8" t="str">
        <f ca="1"/>
        <v>C</v>
      </c>
    </row>
    <row r="316" spans="4:56" x14ac:dyDescent="0.3">
      <c r="D316" s="32" t="s">
        <v>407</v>
      </c>
      <c r="E316" s="33">
        <v>3.52</v>
      </c>
      <c r="F316" s="33">
        <v>-0.56000000000000005</v>
      </c>
      <c r="G316" s="33">
        <v>-0.01</v>
      </c>
      <c r="H316" s="33">
        <v>5.27</v>
      </c>
      <c r="I316" s="34" t="s">
        <v>34</v>
      </c>
      <c r="N316" s="18" t="str">
        <f ca="1"/>
        <v>Item_377</v>
      </c>
      <c r="O316" s="18" t="str">
        <f ca="1"/>
        <v>Item_377</v>
      </c>
      <c r="X316" s="18" t="str">
        <f ca="1"/>
        <v>Item_123</v>
      </c>
      <c r="AA316" s="18" t="str">
        <f ca="1"/>
        <v>Item_123</v>
      </c>
      <c r="AF316" s="18" t="str">
        <f ca="1"/>
        <v>Item_87</v>
      </c>
      <c r="AO316" s="18" t="str">
        <f ca="1"/>
        <v>Item_123</v>
      </c>
      <c r="AR316" s="18" t="str">
        <f ca="1"/>
        <v>Item_123</v>
      </c>
      <c r="AV316" s="7" t="str">
        <f ca="1"/>
        <v>Item_123</v>
      </c>
      <c r="AW316" s="8">
        <f ca="1"/>
        <v>135.22</v>
      </c>
      <c r="AY316" s="7" t="str">
        <f ca="1"/>
        <v>Item_123</v>
      </c>
      <c r="AZ316">
        <f ca="1"/>
        <v>7.42</v>
      </c>
      <c r="BA316">
        <f ca="1"/>
        <v>-1.36</v>
      </c>
      <c r="BB316">
        <f ca="1"/>
        <v>-1.38</v>
      </c>
      <c r="BC316">
        <f ca="1"/>
        <v>3.55</v>
      </c>
      <c r="BD316" s="8" t="str">
        <f ca="1"/>
        <v>C</v>
      </c>
    </row>
    <row r="317" spans="4:56" x14ac:dyDescent="0.3">
      <c r="D317" s="32" t="s">
        <v>408</v>
      </c>
      <c r="E317" s="33">
        <v>7.35</v>
      </c>
      <c r="F317" s="33">
        <v>2.61</v>
      </c>
      <c r="G317" s="33">
        <v>1.91</v>
      </c>
      <c r="H317" s="33">
        <v>1.3</v>
      </c>
      <c r="I317" s="34" t="s">
        <v>33</v>
      </c>
      <c r="N317" s="18" t="str">
        <f ca="1"/>
        <v>Item_109</v>
      </c>
      <c r="O317" s="18" t="str">
        <f ca="1"/>
        <v>Item_109</v>
      </c>
      <c r="X317" s="18" t="str">
        <f ca="1"/>
        <v>Item_220</v>
      </c>
      <c r="AA317" s="18" t="str">
        <f ca="1"/>
        <v>Item_220</v>
      </c>
      <c r="AF317" s="18" t="str">
        <f ca="1"/>
        <v>Item_202</v>
      </c>
      <c r="AO317" s="18" t="str">
        <f ca="1"/>
        <v>Item_220</v>
      </c>
      <c r="AR317" s="18" t="str">
        <f ca="1"/>
        <v>Item_220</v>
      </c>
      <c r="AV317" s="7" t="str">
        <f ca="1"/>
        <v>Item_220</v>
      </c>
      <c r="AW317" s="8">
        <f ca="1"/>
        <v>135.82</v>
      </c>
      <c r="AY317" s="7" t="str">
        <f ca="1"/>
        <v>Item_220</v>
      </c>
      <c r="AZ317">
        <f ca="1"/>
        <v>8.5</v>
      </c>
      <c r="BA317">
        <f ca="1"/>
        <v>-2.2000000000000002</v>
      </c>
      <c r="BB317">
        <f ca="1"/>
        <v>-0.73</v>
      </c>
      <c r="BC317">
        <f ca="1"/>
        <v>3.2</v>
      </c>
      <c r="BD317" s="8" t="str">
        <f ca="1"/>
        <v>B</v>
      </c>
    </row>
    <row r="318" spans="4:56" x14ac:dyDescent="0.3">
      <c r="D318" s="32" t="s">
        <v>409</v>
      </c>
      <c r="E318" s="33">
        <v>7.86</v>
      </c>
      <c r="F318" s="33">
        <v>3.63</v>
      </c>
      <c r="G318" s="33">
        <v>2.4</v>
      </c>
      <c r="H318" s="33">
        <v>0.27</v>
      </c>
      <c r="I318" s="34" t="s">
        <v>32</v>
      </c>
      <c r="N318" s="18" t="str">
        <f ca="1"/>
        <v>Item_309</v>
      </c>
      <c r="O318" s="18" t="str">
        <f ca="1"/>
        <v>Item_309</v>
      </c>
      <c r="X318" s="18" t="str">
        <f ca="1"/>
        <v>Item_388</v>
      </c>
      <c r="AA318" s="18" t="str">
        <f ca="1"/>
        <v>Item_388</v>
      </c>
      <c r="AF318" s="18" t="str">
        <f ca="1"/>
        <v>Item_175</v>
      </c>
      <c r="AO318" s="18" t="str">
        <f ca="1"/>
        <v>Item_388</v>
      </c>
      <c r="AR318" s="18" t="str">
        <f ca="1"/>
        <v>Item_388</v>
      </c>
      <c r="AV318" s="7" t="str">
        <f ca="1"/>
        <v>Item_388</v>
      </c>
      <c r="AW318" s="8">
        <f ca="1"/>
        <v>136.09</v>
      </c>
      <c r="AY318" s="7" t="str">
        <f ca="1"/>
        <v>Item_388</v>
      </c>
      <c r="AZ318">
        <f ca="1"/>
        <v>7.48</v>
      </c>
      <c r="BA318">
        <f ca="1"/>
        <v>2.92</v>
      </c>
      <c r="BB318">
        <f ca="1"/>
        <v>4.2</v>
      </c>
      <c r="BC318">
        <f ca="1"/>
        <v>0</v>
      </c>
      <c r="BD318" s="8" t="str">
        <f ca="1"/>
        <v>B</v>
      </c>
    </row>
    <row r="319" spans="4:56" x14ac:dyDescent="0.3">
      <c r="D319" s="32" t="s">
        <v>410</v>
      </c>
      <c r="E319" s="33">
        <v>6</v>
      </c>
      <c r="F319" s="33">
        <v>4.5</v>
      </c>
      <c r="G319" s="33">
        <v>2.29</v>
      </c>
      <c r="H319" s="33">
        <v>3.3</v>
      </c>
      <c r="I319" s="34" t="s">
        <v>33</v>
      </c>
      <c r="N319" s="18" t="str">
        <f ca="1"/>
        <v>Item_413</v>
      </c>
      <c r="O319" s="18" t="str">
        <f ca="1"/>
        <v>Item_413</v>
      </c>
      <c r="X319" s="18" t="str">
        <f ca="1"/>
        <v>Item_339</v>
      </c>
      <c r="AA319" s="18" t="str">
        <f ca="1"/>
        <v>Item_339</v>
      </c>
      <c r="AF319" s="18" t="str">
        <f ca="1"/>
        <v>Item_158</v>
      </c>
      <c r="AO319" s="18" t="str">
        <f ca="1"/>
        <v>Item_339</v>
      </c>
      <c r="AR319" s="18" t="str">
        <f ca="1"/>
        <v>Item_339</v>
      </c>
      <c r="AV319" s="7" t="str">
        <f ca="1"/>
        <v>Item_339</v>
      </c>
      <c r="AW319" s="8">
        <f ca="1"/>
        <v>136.30000000000001</v>
      </c>
      <c r="AY319" s="7" t="str">
        <f ca="1"/>
        <v>Item_339</v>
      </c>
      <c r="AZ319">
        <f ca="1"/>
        <v>6.91</v>
      </c>
      <c r="BA319">
        <f ca="1"/>
        <v>4.3099999999999996</v>
      </c>
      <c r="BB319">
        <f ca="1"/>
        <v>4.24</v>
      </c>
      <c r="BC319">
        <f ca="1"/>
        <v>1.1200000000000001</v>
      </c>
      <c r="BD319" s="8" t="str">
        <f ca="1"/>
        <v>A</v>
      </c>
    </row>
    <row r="320" spans="4:56" x14ac:dyDescent="0.3">
      <c r="D320" s="32" t="s">
        <v>411</v>
      </c>
      <c r="E320" s="33">
        <v>6.66</v>
      </c>
      <c r="F320" s="33">
        <v>5</v>
      </c>
      <c r="G320" s="33">
        <v>1.7</v>
      </c>
      <c r="H320" s="33">
        <v>2.4700000000000002</v>
      </c>
      <c r="I320" s="34" t="s">
        <v>34</v>
      </c>
      <c r="N320" s="18" t="str">
        <f ca="1"/>
        <v>Item_304</v>
      </c>
      <c r="O320" s="18" t="str">
        <f ca="1"/>
        <v>Item_304</v>
      </c>
      <c r="X320" s="18" t="str">
        <f ca="1"/>
        <v>Item_394</v>
      </c>
      <c r="AA320" s="18" t="str">
        <f ca="1"/>
        <v>Item_394</v>
      </c>
      <c r="AF320" s="18" t="str">
        <f ca="1"/>
        <v>Item_6</v>
      </c>
      <c r="AO320" s="18" t="str">
        <f ca="1"/>
        <v>Item_394</v>
      </c>
      <c r="AR320" s="18" t="str">
        <f ca="1"/>
        <v>Item_394</v>
      </c>
      <c r="AV320" s="7" t="str">
        <f ca="1"/>
        <v>Item_394</v>
      </c>
      <c r="AW320" s="8">
        <f ca="1"/>
        <v>136.32</v>
      </c>
      <c r="AY320" s="7" t="str">
        <f ca="1"/>
        <v>Item_394</v>
      </c>
      <c r="AZ320">
        <f ca="1"/>
        <v>6.71</v>
      </c>
      <c r="BA320">
        <f ca="1"/>
        <v>4.18</v>
      </c>
      <c r="BB320">
        <f ca="1"/>
        <v>4.7699999999999996</v>
      </c>
      <c r="BC320">
        <f ca="1"/>
        <v>3.79</v>
      </c>
      <c r="BD320" s="8" t="str">
        <f ca="1"/>
        <v>B</v>
      </c>
    </row>
    <row r="321" spans="4:56" x14ac:dyDescent="0.3">
      <c r="D321" s="32" t="s">
        <v>412</v>
      </c>
      <c r="E321" s="33">
        <v>7.89</v>
      </c>
      <c r="F321" s="33">
        <v>2.6</v>
      </c>
      <c r="G321" s="33">
        <v>4.1500000000000004</v>
      </c>
      <c r="H321" s="33">
        <v>6.12</v>
      </c>
      <c r="I321" s="34" t="s">
        <v>33</v>
      </c>
      <c r="N321" s="18" t="str">
        <f ca="1"/>
        <v>Item_387</v>
      </c>
      <c r="O321" s="18" t="str">
        <f ca="1"/>
        <v>Item_387</v>
      </c>
      <c r="X321" s="18" t="str">
        <f ca="1"/>
        <v>Item_412</v>
      </c>
      <c r="AA321" s="18" t="str">
        <f ca="1"/>
        <v>Item_412</v>
      </c>
      <c r="AF321" s="18" t="str">
        <f ca="1"/>
        <v>Item_79</v>
      </c>
      <c r="AO321" s="18" t="str">
        <f ca="1"/>
        <v>Item_412</v>
      </c>
      <c r="AR321" s="18" t="str">
        <f ca="1"/>
        <v>Item_412</v>
      </c>
      <c r="AV321" s="7" t="str">
        <f ca="1"/>
        <v>Item_412</v>
      </c>
      <c r="AW321" s="8">
        <f ca="1"/>
        <v>136.37</v>
      </c>
      <c r="AY321" s="7" t="str">
        <f ca="1"/>
        <v>Item_412</v>
      </c>
      <c r="AZ321">
        <f ca="1"/>
        <v>6.69</v>
      </c>
      <c r="BA321">
        <f ca="1"/>
        <v>2.84</v>
      </c>
      <c r="BB321">
        <f ca="1"/>
        <v>3.82</v>
      </c>
      <c r="BC321">
        <f ca="1"/>
        <v>4.6399999999999997</v>
      </c>
      <c r="BD321" s="8" t="str">
        <f ca="1"/>
        <v>B</v>
      </c>
    </row>
    <row r="322" spans="4:56" x14ac:dyDescent="0.3">
      <c r="D322" s="32" t="s">
        <v>413</v>
      </c>
      <c r="E322" s="33">
        <v>6.71</v>
      </c>
      <c r="F322" s="33">
        <v>1.98</v>
      </c>
      <c r="G322" s="33">
        <v>2.06</v>
      </c>
      <c r="H322" s="33">
        <v>2.7</v>
      </c>
      <c r="I322" s="34" t="s">
        <v>32</v>
      </c>
      <c r="N322" s="18" t="str">
        <f ca="1"/>
        <v>Item_310</v>
      </c>
      <c r="O322" s="18" t="str">
        <f ca="1"/>
        <v>Item_310</v>
      </c>
      <c r="X322" s="18" t="str">
        <f ca="1"/>
        <v>Item_387</v>
      </c>
      <c r="AA322" s="18" t="str">
        <f ca="1"/>
        <v>Item_387</v>
      </c>
      <c r="AF322" s="18" t="str">
        <f ca="1"/>
        <v>Item_60</v>
      </c>
      <c r="AO322" s="18" t="str">
        <f ca="1"/>
        <v>Item_387</v>
      </c>
      <c r="AR322" s="18" t="str">
        <f ca="1"/>
        <v>Item_387</v>
      </c>
      <c r="AV322" s="7" t="str">
        <f ca="1"/>
        <v>Item_387</v>
      </c>
      <c r="AW322" s="8">
        <f ca="1"/>
        <v>136.6</v>
      </c>
      <c r="AY322" s="7" t="str">
        <f ca="1"/>
        <v>Item_387</v>
      </c>
      <c r="AZ322">
        <f ca="1"/>
        <v>7.84</v>
      </c>
      <c r="BA322">
        <f ca="1"/>
        <v>2.92</v>
      </c>
      <c r="BB322">
        <f ca="1"/>
        <v>3.91</v>
      </c>
      <c r="BC322">
        <f ca="1"/>
        <v>3.25</v>
      </c>
      <c r="BD322" s="8" t="str">
        <f ca="1"/>
        <v>A</v>
      </c>
    </row>
    <row r="323" spans="4:56" x14ac:dyDescent="0.3">
      <c r="D323" s="32" t="s">
        <v>414</v>
      </c>
      <c r="E323" s="33">
        <v>5.84</v>
      </c>
      <c r="F323" s="33">
        <v>3.99</v>
      </c>
      <c r="G323" s="33">
        <v>3.55</v>
      </c>
      <c r="H323" s="33">
        <v>-1.48</v>
      </c>
      <c r="I323" s="34" t="s">
        <v>32</v>
      </c>
      <c r="N323" s="18" t="str">
        <f ca="1"/>
        <v>Item_100</v>
      </c>
      <c r="O323" s="18" t="str">
        <f ca="1"/>
        <v>Item_100</v>
      </c>
      <c r="X323" s="18" t="str">
        <f ca="1"/>
        <v>Item_319</v>
      </c>
      <c r="AA323" s="18" t="str">
        <f ca="1"/>
        <v>Item_319</v>
      </c>
      <c r="AF323" s="18" t="str">
        <f ca="1"/>
        <v>Item_149</v>
      </c>
      <c r="AO323" s="18" t="str">
        <f ca="1"/>
        <v>Item_319</v>
      </c>
      <c r="AR323" s="18" t="str">
        <f ca="1"/>
        <v>Item_319</v>
      </c>
      <c r="AV323" s="7" t="str">
        <f ca="1"/>
        <v>Item_319</v>
      </c>
      <c r="AW323" s="8">
        <f ca="1"/>
        <v>136.61000000000001</v>
      </c>
      <c r="AY323" s="7" t="str">
        <f ca="1"/>
        <v>Item_319</v>
      </c>
      <c r="AZ323">
        <f ca="1"/>
        <v>6.04</v>
      </c>
      <c r="BA323">
        <f ca="1"/>
        <v>3.11</v>
      </c>
      <c r="BB323">
        <f ca="1"/>
        <v>3.35</v>
      </c>
      <c r="BC323">
        <f ca="1"/>
        <v>-1.68</v>
      </c>
      <c r="BD323" s="8" t="str">
        <f ca="1"/>
        <v>C</v>
      </c>
    </row>
    <row r="324" spans="4:56" x14ac:dyDescent="0.3">
      <c r="D324" s="32" t="s">
        <v>415</v>
      </c>
      <c r="E324" s="33">
        <v>7.56</v>
      </c>
      <c r="F324" s="33">
        <v>3.83</v>
      </c>
      <c r="G324" s="33">
        <v>5.42</v>
      </c>
      <c r="H324" s="33">
        <v>2.83</v>
      </c>
      <c r="I324" s="34" t="s">
        <v>34</v>
      </c>
      <c r="N324" s="18" t="str">
        <f ca="1"/>
        <v>Item_222</v>
      </c>
      <c r="O324" s="18" t="str">
        <f ca="1"/>
        <v>Item_222</v>
      </c>
      <c r="X324" s="18" t="str">
        <f ca="1"/>
        <v>Item_376</v>
      </c>
      <c r="AA324" s="18" t="str">
        <f ca="1"/>
        <v>Item_376</v>
      </c>
      <c r="AF324" s="18" t="str">
        <f ca="1"/>
        <v>Item_248</v>
      </c>
      <c r="AO324" s="18" t="str">
        <f ca="1"/>
        <v>Item_376</v>
      </c>
      <c r="AR324" s="18" t="str">
        <f ca="1"/>
        <v>Item_376</v>
      </c>
      <c r="AV324" s="7" t="str">
        <f ca="1"/>
        <v>Item_376</v>
      </c>
      <c r="AW324" s="8">
        <f ca="1"/>
        <v>136.94</v>
      </c>
      <c r="AY324" s="7" t="str">
        <f ca="1"/>
        <v>Item_376</v>
      </c>
      <c r="AZ324">
        <f ca="1"/>
        <v>6.49</v>
      </c>
      <c r="BA324">
        <f ca="1"/>
        <v>2.62</v>
      </c>
      <c r="BB324">
        <f ca="1"/>
        <v>1.65</v>
      </c>
      <c r="BC324">
        <f ca="1"/>
        <v>1.55</v>
      </c>
      <c r="BD324" s="8" t="str">
        <f ca="1"/>
        <v>A</v>
      </c>
    </row>
    <row r="325" spans="4:56" x14ac:dyDescent="0.3">
      <c r="D325" s="32" t="s">
        <v>416</v>
      </c>
      <c r="E325" s="33">
        <v>6.69</v>
      </c>
      <c r="F325" s="33">
        <v>4.59</v>
      </c>
      <c r="G325" s="33">
        <v>5.66</v>
      </c>
      <c r="H325" s="33">
        <v>5.17</v>
      </c>
      <c r="I325" s="34" t="s">
        <v>33</v>
      </c>
      <c r="N325" s="18" t="str">
        <f ca="1"/>
        <v>Item_369</v>
      </c>
      <c r="O325" s="18" t="str">
        <f ca="1"/>
        <v>Item_369</v>
      </c>
      <c r="X325" s="18" t="str">
        <f ca="1"/>
        <v>Item_363</v>
      </c>
      <c r="AA325" s="18" t="str">
        <f ca="1"/>
        <v>Item_363</v>
      </c>
      <c r="AF325" s="18" t="str">
        <f ca="1"/>
        <v>Item_131</v>
      </c>
      <c r="AO325" s="18" t="str">
        <f ca="1"/>
        <v>Item_363</v>
      </c>
      <c r="AR325" s="18" t="str">
        <f ca="1"/>
        <v>Item_363</v>
      </c>
      <c r="AV325" s="7" t="str">
        <f ca="1"/>
        <v>Item_363</v>
      </c>
      <c r="AW325" s="8">
        <f ca="1"/>
        <v>138.18</v>
      </c>
      <c r="AY325" s="7" t="str">
        <f ca="1"/>
        <v>Item_363</v>
      </c>
      <c r="AZ325">
        <f ca="1"/>
        <v>7.39</v>
      </c>
      <c r="BA325">
        <f ca="1"/>
        <v>3.04</v>
      </c>
      <c r="BB325">
        <f ca="1"/>
        <v>4.5</v>
      </c>
      <c r="BC325">
        <f ca="1"/>
        <v>-0.79</v>
      </c>
      <c r="BD325" s="8" t="str">
        <f ca="1"/>
        <v>B</v>
      </c>
    </row>
    <row r="326" spans="4:56" x14ac:dyDescent="0.3">
      <c r="D326" s="32" t="s">
        <v>417</v>
      </c>
      <c r="E326" s="33">
        <v>7.22</v>
      </c>
      <c r="F326" s="33">
        <v>5.04</v>
      </c>
      <c r="G326" s="33">
        <v>2.69</v>
      </c>
      <c r="H326" s="33">
        <v>0.36</v>
      </c>
      <c r="I326" s="34" t="s">
        <v>34</v>
      </c>
      <c r="N326" s="18" t="str">
        <f ca="1"/>
        <v>Item_246</v>
      </c>
      <c r="O326" s="18" t="str">
        <f ca="1"/>
        <v>Item_246</v>
      </c>
      <c r="X326" s="18" t="str">
        <f ca="1"/>
        <v>Item_351</v>
      </c>
      <c r="AA326" s="18" t="str">
        <f ca="1"/>
        <v>Item_351</v>
      </c>
      <c r="AF326" s="18" t="str">
        <f ca="1"/>
        <v>Item_40</v>
      </c>
      <c r="AO326" s="18" t="str">
        <f ca="1"/>
        <v>Item_351</v>
      </c>
      <c r="AR326" s="18" t="str">
        <f ca="1"/>
        <v>Item_351</v>
      </c>
      <c r="AV326" s="7" t="str">
        <f ca="1"/>
        <v>Item_351</v>
      </c>
      <c r="AW326" s="8">
        <f ca="1"/>
        <v>138.21</v>
      </c>
      <c r="AY326" s="7" t="str">
        <f ca="1"/>
        <v>Item_351</v>
      </c>
      <c r="AZ326">
        <f ca="1"/>
        <v>7.17</v>
      </c>
      <c r="BA326">
        <f ca="1"/>
        <v>3.77</v>
      </c>
      <c r="BB326">
        <f ca="1"/>
        <v>3.75</v>
      </c>
      <c r="BC326">
        <f ca="1"/>
        <v>0.94</v>
      </c>
      <c r="BD326" s="8" t="str">
        <f ca="1"/>
        <v>B</v>
      </c>
    </row>
    <row r="327" spans="4:56" x14ac:dyDescent="0.3">
      <c r="D327" s="32" t="s">
        <v>418</v>
      </c>
      <c r="E327" s="33">
        <v>7.82</v>
      </c>
      <c r="F327" s="33">
        <v>3.75</v>
      </c>
      <c r="G327" s="33">
        <v>5.73</v>
      </c>
      <c r="H327" s="33">
        <v>1.92</v>
      </c>
      <c r="I327" s="34" t="s">
        <v>32</v>
      </c>
      <c r="N327" s="18" t="str">
        <f ca="1"/>
        <v>Item_351</v>
      </c>
      <c r="O327" s="18" t="str">
        <f ca="1"/>
        <v>Item_351</v>
      </c>
      <c r="X327" s="18" t="str">
        <f ca="1"/>
        <v>Item_396</v>
      </c>
      <c r="AA327" s="18" t="str">
        <f ca="1"/>
        <v>Item_396</v>
      </c>
      <c r="AF327" s="18" t="str">
        <f ca="1"/>
        <v>Item_37</v>
      </c>
      <c r="AO327" s="18" t="str">
        <f ca="1"/>
        <v>Item_396</v>
      </c>
      <c r="AR327" s="18" t="str">
        <f ca="1"/>
        <v>Item_396</v>
      </c>
      <c r="AV327" s="7" t="str">
        <f ca="1"/>
        <v>Item_396</v>
      </c>
      <c r="AW327" s="8">
        <f ca="1"/>
        <v>138.37</v>
      </c>
      <c r="AY327" s="7" t="str">
        <f ca="1"/>
        <v>Item_396</v>
      </c>
      <c r="AZ327">
        <f ca="1"/>
        <v>6.09</v>
      </c>
      <c r="BA327">
        <f ca="1"/>
        <v>4.1900000000000004</v>
      </c>
      <c r="BB327">
        <f ca="1"/>
        <v>4.29</v>
      </c>
      <c r="BC327">
        <f ca="1"/>
        <v>5.72</v>
      </c>
      <c r="BD327" s="8" t="str">
        <f ca="1"/>
        <v>C</v>
      </c>
    </row>
    <row r="328" spans="4:56" x14ac:dyDescent="0.3">
      <c r="D328" s="32" t="s">
        <v>419</v>
      </c>
      <c r="E328" s="33">
        <v>4.26</v>
      </c>
      <c r="F328" s="33">
        <v>5.14</v>
      </c>
      <c r="G328" s="33">
        <v>-0.73</v>
      </c>
      <c r="H328" s="33">
        <v>7.45</v>
      </c>
      <c r="I328" s="34" t="s">
        <v>33</v>
      </c>
      <c r="N328" s="18" t="str">
        <f ca="1"/>
        <v>Item_394</v>
      </c>
      <c r="O328" s="18" t="str">
        <f ca="1"/>
        <v>Item_394</v>
      </c>
      <c r="X328" s="18" t="str">
        <f ca="1"/>
        <v>Item_380</v>
      </c>
      <c r="AA328" s="18" t="str">
        <f ca="1"/>
        <v>Item_380</v>
      </c>
      <c r="AF328" s="18" t="str">
        <f ca="1"/>
        <v>Item_139</v>
      </c>
      <c r="AO328" s="18" t="str">
        <f ca="1"/>
        <v>Item_380</v>
      </c>
      <c r="AR328" s="18" t="str">
        <f ca="1"/>
        <v>Item_380</v>
      </c>
      <c r="AV328" s="7" t="str">
        <f ca="1"/>
        <v>Item_380</v>
      </c>
      <c r="AW328" s="8">
        <f ca="1"/>
        <v>138.59</v>
      </c>
      <c r="AY328" s="7" t="str">
        <f ca="1"/>
        <v>Item_380</v>
      </c>
      <c r="AZ328">
        <f ca="1"/>
        <v>5.87</v>
      </c>
      <c r="BA328">
        <f ca="1"/>
        <v>4.0999999999999996</v>
      </c>
      <c r="BB328">
        <f ca="1"/>
        <v>2.39</v>
      </c>
      <c r="BC328">
        <f ca="1"/>
        <v>0.34</v>
      </c>
      <c r="BD328" s="8" t="str">
        <f ca="1"/>
        <v>C</v>
      </c>
    </row>
    <row r="329" spans="4:56" x14ac:dyDescent="0.3">
      <c r="D329" s="32" t="s">
        <v>420</v>
      </c>
      <c r="E329" s="33">
        <v>6.14</v>
      </c>
      <c r="F329" s="33">
        <v>3.56</v>
      </c>
      <c r="G329" s="33">
        <v>3.75</v>
      </c>
      <c r="H329" s="33">
        <v>8.34</v>
      </c>
      <c r="I329" s="34" t="s">
        <v>34</v>
      </c>
      <c r="N329" s="18" t="str">
        <f ca="1"/>
        <v>Item_371</v>
      </c>
      <c r="O329" s="18" t="str">
        <f ca="1"/>
        <v>Item_371</v>
      </c>
      <c r="X329" s="18" t="str">
        <f ca="1"/>
        <v>Item_310</v>
      </c>
      <c r="AA329" s="18" t="str">
        <f ca="1"/>
        <v>Item_310</v>
      </c>
      <c r="AF329" s="18" t="str">
        <f ca="1"/>
        <v>Item_227</v>
      </c>
      <c r="AO329" s="18" t="str">
        <f ca="1"/>
        <v>Item_310</v>
      </c>
      <c r="AR329" s="18" t="str">
        <f ca="1"/>
        <v>Item_310</v>
      </c>
      <c r="AV329" s="7" t="str">
        <f ca="1"/>
        <v>Item_310</v>
      </c>
      <c r="AW329" s="8">
        <f ca="1"/>
        <v>138.61000000000001</v>
      </c>
      <c r="AY329" s="7" t="str">
        <f ca="1"/>
        <v>Item_310</v>
      </c>
      <c r="AZ329">
        <f ca="1"/>
        <v>7.56</v>
      </c>
      <c r="BA329">
        <f ca="1"/>
        <v>3.83</v>
      </c>
      <c r="BB329">
        <f ca="1"/>
        <v>5.42</v>
      </c>
      <c r="BC329">
        <f ca="1"/>
        <v>2.83</v>
      </c>
      <c r="BD329" s="8" t="str">
        <f ca="1"/>
        <v>B</v>
      </c>
    </row>
    <row r="330" spans="4:56" x14ac:dyDescent="0.3">
      <c r="D330" s="32" t="s">
        <v>421</v>
      </c>
      <c r="E330" s="33">
        <v>7.69</v>
      </c>
      <c r="F330" s="33">
        <v>6.02</v>
      </c>
      <c r="G330" s="33">
        <v>5.45</v>
      </c>
      <c r="H330" s="33">
        <v>1.96</v>
      </c>
      <c r="I330" s="34" t="s">
        <v>33</v>
      </c>
      <c r="N330" s="18" t="str">
        <f ca="1"/>
        <v>Item_388</v>
      </c>
      <c r="O330" s="18" t="str">
        <f ca="1"/>
        <v>Item_388</v>
      </c>
      <c r="X330" s="18" t="str">
        <f ca="1"/>
        <v>Item_411</v>
      </c>
      <c r="AA330" s="18" t="str">
        <f ca="1"/>
        <v>Item_411</v>
      </c>
      <c r="AF330" s="18" t="str">
        <f ca="1"/>
        <v>Item_72</v>
      </c>
      <c r="AO330" s="18" t="str">
        <f ca="1"/>
        <v>Item_411</v>
      </c>
      <c r="AR330" s="18" t="str">
        <f ca="1"/>
        <v>Item_411</v>
      </c>
      <c r="AV330" s="7" t="str">
        <f ca="1"/>
        <v>Item_411</v>
      </c>
      <c r="AW330" s="8">
        <f ca="1"/>
        <v>138.97</v>
      </c>
      <c r="AY330" s="7" t="str">
        <f ca="1"/>
        <v>Item_411</v>
      </c>
      <c r="AZ330">
        <f ca="1"/>
        <v>9.5399999999999991</v>
      </c>
      <c r="BA330">
        <f ca="1"/>
        <v>2.82</v>
      </c>
      <c r="BB330">
        <f ca="1"/>
        <v>4.2300000000000004</v>
      </c>
      <c r="BC330">
        <f ca="1"/>
        <v>1.8</v>
      </c>
      <c r="BD330" s="8" t="str">
        <f ca="1"/>
        <v>B</v>
      </c>
    </row>
    <row r="331" spans="4:56" x14ac:dyDescent="0.3">
      <c r="D331" s="32" t="s">
        <v>422</v>
      </c>
      <c r="E331" s="33">
        <v>8.25</v>
      </c>
      <c r="F331" s="33">
        <v>2.17</v>
      </c>
      <c r="G331" s="33">
        <v>4.63</v>
      </c>
      <c r="H331" s="33">
        <v>-1.6</v>
      </c>
      <c r="I331" s="34" t="s">
        <v>32</v>
      </c>
      <c r="N331" s="18" t="str">
        <f ca="1"/>
        <v>Item_376</v>
      </c>
      <c r="O331" s="18" t="str">
        <f ca="1"/>
        <v>Item_376</v>
      </c>
      <c r="X331" s="18" t="str">
        <f ca="1"/>
        <v>Item_309</v>
      </c>
      <c r="AA331" s="18" t="str">
        <f ca="1"/>
        <v>Item_309</v>
      </c>
      <c r="AF331" s="18" t="str">
        <f ca="1"/>
        <v>Item_78</v>
      </c>
      <c r="AO331" s="18" t="str">
        <f ca="1"/>
        <v>Item_309</v>
      </c>
      <c r="AR331" s="18" t="str">
        <f ca="1"/>
        <v>Item_309</v>
      </c>
      <c r="AV331" s="7" t="str">
        <f ca="1"/>
        <v>Item_309</v>
      </c>
      <c r="AW331" s="8">
        <f ca="1"/>
        <v>138.99</v>
      </c>
      <c r="AY331" s="7" t="str">
        <f ca="1"/>
        <v>Item_309</v>
      </c>
      <c r="AZ331">
        <f ca="1"/>
        <v>5.84</v>
      </c>
      <c r="BA331">
        <f ca="1"/>
        <v>3.99</v>
      </c>
      <c r="BB331">
        <f ca="1"/>
        <v>3.55</v>
      </c>
      <c r="BC331">
        <f ca="1"/>
        <v>-1.48</v>
      </c>
      <c r="BD331" s="8" t="str">
        <f ca="1"/>
        <v>C</v>
      </c>
    </row>
    <row r="332" spans="4:56" x14ac:dyDescent="0.3">
      <c r="D332" s="32" t="s">
        <v>423</v>
      </c>
      <c r="E332" s="33">
        <v>5.65</v>
      </c>
      <c r="F332" s="33">
        <v>3.8</v>
      </c>
      <c r="G332" s="33">
        <v>-0.7</v>
      </c>
      <c r="H332" s="33">
        <v>8.93</v>
      </c>
      <c r="I332" s="34" t="s">
        <v>34</v>
      </c>
      <c r="N332" s="18" t="str">
        <f ca="1"/>
        <v>Item_397</v>
      </c>
      <c r="O332" s="18" t="str">
        <f ca="1"/>
        <v>Item_397</v>
      </c>
      <c r="X332" s="18" t="str">
        <f ca="1"/>
        <v>Item_413</v>
      </c>
      <c r="AA332" s="18" t="str">
        <f ca="1"/>
        <v>Item_413</v>
      </c>
      <c r="AF332" s="18" t="str">
        <f ca="1"/>
        <v>Item_97</v>
      </c>
      <c r="AO332" s="18" t="str">
        <f ca="1"/>
        <v>Item_413</v>
      </c>
      <c r="AR332" s="18" t="str">
        <f ca="1"/>
        <v>Item_413</v>
      </c>
      <c r="AV332" s="7" t="str">
        <f ca="1"/>
        <v>Item_413</v>
      </c>
      <c r="AW332" s="8">
        <f ca="1"/>
        <v>139.19</v>
      </c>
      <c r="AY332" s="7" t="str">
        <f ca="1"/>
        <v>Item_413</v>
      </c>
      <c r="AZ332">
        <f ca="1"/>
        <v>7.54</v>
      </c>
      <c r="BA332">
        <f ca="1"/>
        <v>3.88</v>
      </c>
      <c r="BB332">
        <f ca="1"/>
        <v>3.63</v>
      </c>
      <c r="BC332">
        <f ca="1"/>
        <v>2.4700000000000002</v>
      </c>
      <c r="BD332" s="8" t="str">
        <f ca="1"/>
        <v>A</v>
      </c>
    </row>
    <row r="333" spans="4:56" x14ac:dyDescent="0.3">
      <c r="D333" s="32" t="s">
        <v>424</v>
      </c>
      <c r="E333" s="33">
        <v>6.04</v>
      </c>
      <c r="F333" s="33">
        <v>3.11</v>
      </c>
      <c r="G333" s="33">
        <v>3.35</v>
      </c>
      <c r="H333" s="33">
        <v>-1.68</v>
      </c>
      <c r="I333" s="34" t="s">
        <v>32</v>
      </c>
      <c r="N333" s="18" t="str">
        <f ca="1"/>
        <v>Item_170</v>
      </c>
      <c r="O333" s="18" t="str">
        <f ca="1"/>
        <v>Item_170</v>
      </c>
      <c r="X333" s="18" t="str">
        <f ca="1"/>
        <v>Item_177</v>
      </c>
      <c r="AA333" s="18" t="str">
        <f ca="1"/>
        <v>Item_177</v>
      </c>
      <c r="AF333" s="18" t="str">
        <f ca="1"/>
        <v>Item_188</v>
      </c>
      <c r="AO333" s="18" t="str">
        <f ca="1"/>
        <v>Item_177</v>
      </c>
      <c r="AR333" s="18" t="str">
        <f ca="1"/>
        <v>Item_177</v>
      </c>
      <c r="AV333" s="7" t="str">
        <f ca="1"/>
        <v>Item_177</v>
      </c>
      <c r="AW333" s="8">
        <f ca="1"/>
        <v>139.19999999999999</v>
      </c>
      <c r="AY333" s="7" t="str">
        <f ca="1"/>
        <v>Item_177</v>
      </c>
      <c r="AZ333">
        <f ca="1"/>
        <v>10.130000000000001</v>
      </c>
      <c r="BA333">
        <f ca="1"/>
        <v>-2.23</v>
      </c>
      <c r="BB333">
        <f ca="1"/>
        <v>0.23</v>
      </c>
      <c r="BC333">
        <f ca="1"/>
        <v>3.19</v>
      </c>
      <c r="BD333" s="8" t="str">
        <f ca="1"/>
        <v>A</v>
      </c>
    </row>
    <row r="334" spans="4:56" x14ac:dyDescent="0.3">
      <c r="D334" s="32" t="s">
        <v>425</v>
      </c>
      <c r="E334" s="33">
        <v>5.33</v>
      </c>
      <c r="F334" s="33">
        <v>4.47</v>
      </c>
      <c r="G334" s="33">
        <v>2.88</v>
      </c>
      <c r="H334" s="33">
        <v>7.5</v>
      </c>
      <c r="I334" s="34" t="s">
        <v>34</v>
      </c>
      <c r="N334" s="18" t="str">
        <f ca="1"/>
        <v>Item_145</v>
      </c>
      <c r="O334" s="18" t="str">
        <f ca="1"/>
        <v>Item_145</v>
      </c>
      <c r="X334" s="18" t="str">
        <f ca="1"/>
        <v>Item_111</v>
      </c>
      <c r="AA334" s="18" t="str">
        <f ca="1"/>
        <v>Item_111</v>
      </c>
      <c r="AF334" s="18" t="str">
        <f ca="1"/>
        <v>Item_162</v>
      </c>
      <c r="AO334" s="18" t="str">
        <f ca="1"/>
        <v>Item_111</v>
      </c>
      <c r="AR334" s="18" t="str">
        <f ca="1"/>
        <v>Item_111</v>
      </c>
      <c r="AV334" s="7" t="str">
        <f ca="1"/>
        <v>Item_111</v>
      </c>
      <c r="AW334" s="8">
        <f ca="1"/>
        <v>139.55000000000001</v>
      </c>
      <c r="AY334" s="7" t="str">
        <f ca="1"/>
        <v>Item_111</v>
      </c>
      <c r="AZ334">
        <f ca="1"/>
        <v>8.98</v>
      </c>
      <c r="BA334">
        <f ca="1"/>
        <v>-1.55</v>
      </c>
      <c r="BB334">
        <f ca="1"/>
        <v>-0.21</v>
      </c>
      <c r="BC334">
        <f ca="1"/>
        <v>0.8</v>
      </c>
      <c r="BD334" s="8" t="str">
        <f ca="1"/>
        <v>B</v>
      </c>
    </row>
    <row r="335" spans="4:56" x14ac:dyDescent="0.3">
      <c r="D335" s="32" t="s">
        <v>426</v>
      </c>
      <c r="E335" s="33">
        <v>7.2</v>
      </c>
      <c r="F335" s="33">
        <v>4.0999999999999996</v>
      </c>
      <c r="G335" s="33">
        <v>2.83</v>
      </c>
      <c r="H335" s="33">
        <v>5.32</v>
      </c>
      <c r="I335" s="34" t="s">
        <v>34</v>
      </c>
      <c r="N335" s="18" t="str">
        <f ca="1"/>
        <v>Item_326</v>
      </c>
      <c r="O335" s="18" t="str">
        <f ca="1"/>
        <v>Item_326</v>
      </c>
      <c r="X335" s="18" t="str">
        <f ca="1"/>
        <v>Item_324</v>
      </c>
      <c r="AA335" s="18" t="str">
        <f ca="1"/>
        <v>Item_324</v>
      </c>
      <c r="AF335" s="18" t="str">
        <f ca="1"/>
        <v>Item_184</v>
      </c>
      <c r="AO335" s="18" t="str">
        <f ca="1"/>
        <v>Item_324</v>
      </c>
      <c r="AR335" s="18" t="str">
        <f ca="1"/>
        <v>Item_324</v>
      </c>
      <c r="AV335" s="7" t="str">
        <f ca="1"/>
        <v>Item_324</v>
      </c>
      <c r="AW335" s="8">
        <f ca="1"/>
        <v>139.72999999999999</v>
      </c>
      <c r="AY335" s="7" t="str">
        <f ca="1"/>
        <v>Item_324</v>
      </c>
      <c r="AZ335">
        <f ca="1"/>
        <v>7.27</v>
      </c>
      <c r="BA335">
        <f ca="1"/>
        <v>3.89</v>
      </c>
      <c r="BB335">
        <f ca="1"/>
        <v>3.71</v>
      </c>
      <c r="BC335">
        <f ca="1"/>
        <v>4.17</v>
      </c>
      <c r="BD335" s="8" t="str">
        <f ca="1"/>
        <v>C</v>
      </c>
    </row>
    <row r="336" spans="4:56" x14ac:dyDescent="0.3">
      <c r="D336" s="32" t="s">
        <v>427</v>
      </c>
      <c r="E336" s="33">
        <v>5.32</v>
      </c>
      <c r="F336" s="33">
        <v>4.78</v>
      </c>
      <c r="G336" s="33">
        <v>2.95</v>
      </c>
      <c r="H336" s="33">
        <v>-3.08</v>
      </c>
      <c r="I336" s="34" t="s">
        <v>32</v>
      </c>
      <c r="N336" s="18" t="str">
        <f ca="1"/>
        <v>Item_187</v>
      </c>
      <c r="O336" s="18" t="str">
        <f ca="1"/>
        <v>Item_187</v>
      </c>
      <c r="X336" s="18" t="str">
        <f ca="1"/>
        <v>Item_336</v>
      </c>
      <c r="AA336" s="18" t="str">
        <f ca="1"/>
        <v>Item_336</v>
      </c>
      <c r="AF336" s="18" t="str">
        <f ca="1"/>
        <v>Item_28</v>
      </c>
      <c r="AO336" s="18" t="str">
        <f ca="1"/>
        <v>Item_336</v>
      </c>
      <c r="AR336" s="18" t="str">
        <f ca="1"/>
        <v>Item_336</v>
      </c>
      <c r="AV336" s="7" t="str">
        <f ca="1"/>
        <v>Item_336</v>
      </c>
      <c r="AW336" s="8">
        <f ca="1"/>
        <v>139.74</v>
      </c>
      <c r="AY336" s="7" t="str">
        <f ca="1"/>
        <v>Item_336</v>
      </c>
      <c r="AZ336">
        <f ca="1"/>
        <v>5.73</v>
      </c>
      <c r="BA336">
        <f ca="1"/>
        <v>3.83</v>
      </c>
      <c r="BB336">
        <f ca="1"/>
        <v>2.46</v>
      </c>
      <c r="BC336">
        <f ca="1"/>
        <v>4.53</v>
      </c>
      <c r="BD336" s="8" t="str">
        <f ca="1"/>
        <v>C</v>
      </c>
    </row>
    <row r="337" spans="4:56" x14ac:dyDescent="0.3">
      <c r="D337" s="32" t="s">
        <v>428</v>
      </c>
      <c r="E337" s="33">
        <v>6.64</v>
      </c>
      <c r="F337" s="33">
        <v>3.38</v>
      </c>
      <c r="G337" s="33">
        <v>4.54</v>
      </c>
      <c r="H337" s="33">
        <v>2.71</v>
      </c>
      <c r="I337" s="34" t="s">
        <v>34</v>
      </c>
      <c r="N337" s="18" t="str">
        <f ca="1"/>
        <v>Item_275</v>
      </c>
      <c r="O337" s="18" t="str">
        <f ca="1"/>
        <v>Item_275</v>
      </c>
      <c r="X337" s="18" t="str">
        <f ca="1"/>
        <v>Item_390</v>
      </c>
      <c r="AA337" s="18" t="str">
        <f ca="1"/>
        <v>Item_390</v>
      </c>
      <c r="AF337" s="18" t="str">
        <f ca="1"/>
        <v>Item_29</v>
      </c>
      <c r="AO337" s="18" t="str">
        <f ca="1"/>
        <v>Item_390</v>
      </c>
      <c r="AR337" s="18" t="str">
        <f ca="1"/>
        <v>Item_390</v>
      </c>
      <c r="AV337" s="7" t="str">
        <f ca="1"/>
        <v>Item_390</v>
      </c>
      <c r="AW337" s="8">
        <f ca="1"/>
        <v>140.63</v>
      </c>
      <c r="AY337" s="7" t="str">
        <f ca="1"/>
        <v>Item_390</v>
      </c>
      <c r="AZ337">
        <f ca="1"/>
        <v>6.68</v>
      </c>
      <c r="BA337">
        <f ca="1"/>
        <v>2.63</v>
      </c>
      <c r="BB337">
        <f ca="1"/>
        <v>2.12</v>
      </c>
      <c r="BC337">
        <f ca="1"/>
        <v>3.59</v>
      </c>
      <c r="BD337" s="8" t="str">
        <f ca="1"/>
        <v>B</v>
      </c>
    </row>
    <row r="338" spans="4:56" x14ac:dyDescent="0.3">
      <c r="D338" s="32" t="s">
        <v>429</v>
      </c>
      <c r="E338" s="33">
        <v>7.27</v>
      </c>
      <c r="F338" s="33">
        <v>3.89</v>
      </c>
      <c r="G338" s="33">
        <v>3.71</v>
      </c>
      <c r="H338" s="33">
        <v>4.17</v>
      </c>
      <c r="I338" s="34" t="s">
        <v>32</v>
      </c>
      <c r="N338" s="18" t="str">
        <f ca="1"/>
        <v>Item_256</v>
      </c>
      <c r="O338" s="18" t="str">
        <f ca="1"/>
        <v>Item_256</v>
      </c>
      <c r="X338" s="18" t="str">
        <f ca="1"/>
        <v>Item_410</v>
      </c>
      <c r="AA338" s="18" t="str">
        <f ca="1"/>
        <v>Item_410</v>
      </c>
      <c r="AF338" s="18" t="str">
        <f ca="1"/>
        <v>Item_143</v>
      </c>
      <c r="AO338" s="18" t="str">
        <f ca="1"/>
        <v>Item_410</v>
      </c>
      <c r="AR338" s="18" t="str">
        <f ca="1"/>
        <v>Item_410</v>
      </c>
      <c r="AV338" s="7" t="str">
        <f ca="1"/>
        <v>Item_410</v>
      </c>
      <c r="AW338" s="8">
        <f ca="1"/>
        <v>140.74</v>
      </c>
      <c r="AY338" s="7" t="str">
        <f ca="1"/>
        <v>Item_410</v>
      </c>
      <c r="AZ338">
        <f ca="1"/>
        <v>8.83</v>
      </c>
      <c r="BA338">
        <f ca="1"/>
        <v>4.12</v>
      </c>
      <c r="BB338">
        <f ca="1"/>
        <v>5.37</v>
      </c>
      <c r="BC338">
        <f ca="1"/>
        <v>1.48</v>
      </c>
      <c r="BD338" s="8" t="str">
        <f ca="1"/>
        <v>C</v>
      </c>
    </row>
    <row r="339" spans="4:56" x14ac:dyDescent="0.3">
      <c r="D339" s="32" t="s">
        <v>430</v>
      </c>
      <c r="E339" s="33">
        <v>7.54</v>
      </c>
      <c r="F339" s="33">
        <v>3.95</v>
      </c>
      <c r="G339" s="33">
        <v>1.74</v>
      </c>
      <c r="H339" s="33">
        <v>2.48</v>
      </c>
      <c r="I339" s="34" t="s">
        <v>34</v>
      </c>
      <c r="N339" s="18" t="str">
        <f ca="1"/>
        <v>Item_303</v>
      </c>
      <c r="O339" s="18" t="str">
        <f ca="1"/>
        <v>Item_303</v>
      </c>
      <c r="X339" s="18" t="str">
        <f ca="1"/>
        <v>Item_331</v>
      </c>
      <c r="AA339" s="18" t="str">
        <f ca="1"/>
        <v>Item_331</v>
      </c>
      <c r="AF339" s="18" t="str">
        <f ca="1"/>
        <v>Item_41</v>
      </c>
      <c r="AO339" s="18" t="str">
        <f ca="1"/>
        <v>Item_331</v>
      </c>
      <c r="AR339" s="18" t="str">
        <f ca="1"/>
        <v>Item_331</v>
      </c>
      <c r="AV339" s="7" t="str">
        <f ca="1"/>
        <v>Item_331</v>
      </c>
      <c r="AW339" s="8">
        <f ca="1"/>
        <v>141.41</v>
      </c>
      <c r="AY339" s="7" t="str">
        <f ca="1"/>
        <v>Item_331</v>
      </c>
      <c r="AZ339">
        <f ca="1"/>
        <v>6.4</v>
      </c>
      <c r="BA339">
        <f ca="1"/>
        <v>5.07</v>
      </c>
      <c r="BB339">
        <f ca="1"/>
        <v>4.6500000000000004</v>
      </c>
      <c r="BC339">
        <f ca="1"/>
        <v>-0.1</v>
      </c>
      <c r="BD339" s="8" t="str">
        <f ca="1"/>
        <v>A</v>
      </c>
    </row>
    <row r="340" spans="4:56" x14ac:dyDescent="0.3">
      <c r="D340" s="32" t="s">
        <v>431</v>
      </c>
      <c r="E340" s="33">
        <v>6.56</v>
      </c>
      <c r="F340" s="33">
        <v>4.4800000000000004</v>
      </c>
      <c r="G340" s="33">
        <v>3.25</v>
      </c>
      <c r="H340" s="33">
        <v>5.05</v>
      </c>
      <c r="I340" s="34" t="s">
        <v>32</v>
      </c>
      <c r="N340" s="18" t="str">
        <f ca="1"/>
        <v>Item_177</v>
      </c>
      <c r="O340" s="18" t="str">
        <f ca="1"/>
        <v>Item_177</v>
      </c>
      <c r="X340" s="18" t="str">
        <f ca="1"/>
        <v>Item_182</v>
      </c>
      <c r="AA340" s="18" t="str">
        <f ca="1"/>
        <v>Item_182</v>
      </c>
      <c r="AF340" s="18" t="str">
        <f ca="1"/>
        <v>Item_58</v>
      </c>
      <c r="AO340" s="18" t="str">
        <f ca="1"/>
        <v>Item_182</v>
      </c>
      <c r="AR340" s="18" t="str">
        <f ca="1"/>
        <v>Item_182</v>
      </c>
      <c r="AV340" s="7" t="str">
        <f ca="1"/>
        <v>Item_182</v>
      </c>
      <c r="AW340" s="8">
        <f ca="1"/>
        <v>141.5</v>
      </c>
      <c r="AY340" s="7" t="str">
        <f ca="1"/>
        <v>Item_182</v>
      </c>
      <c r="AZ340">
        <f ca="1"/>
        <v>5.18</v>
      </c>
      <c r="BA340">
        <f ca="1"/>
        <v>-0.18</v>
      </c>
      <c r="BB340">
        <f ca="1"/>
        <v>-3.14</v>
      </c>
      <c r="BC340">
        <f ca="1"/>
        <v>2.57</v>
      </c>
      <c r="BD340" s="8" t="str">
        <f ca="1"/>
        <v>A</v>
      </c>
    </row>
    <row r="341" spans="4:56" x14ac:dyDescent="0.3">
      <c r="D341" s="32" t="s">
        <v>432</v>
      </c>
      <c r="E341" s="33">
        <v>8.69</v>
      </c>
      <c r="F341" s="33">
        <v>4.0199999999999996</v>
      </c>
      <c r="G341" s="33">
        <v>2.44</v>
      </c>
      <c r="H341" s="33">
        <v>2.3199999999999998</v>
      </c>
      <c r="I341" s="34" t="s">
        <v>33</v>
      </c>
      <c r="N341" s="18" t="str">
        <f ca="1"/>
        <v>Item_399</v>
      </c>
      <c r="O341" s="18" t="str">
        <f ca="1"/>
        <v>Item_399</v>
      </c>
      <c r="X341" s="18" t="str">
        <f ca="1"/>
        <v>Item_303</v>
      </c>
      <c r="AA341" s="18" t="str">
        <f ca="1"/>
        <v>Item_303</v>
      </c>
      <c r="AF341" s="18" t="str">
        <f ca="1"/>
        <v>Item_49</v>
      </c>
      <c r="AO341" s="18" t="str">
        <f ca="1"/>
        <v>Item_303</v>
      </c>
      <c r="AR341" s="18" t="str">
        <f ca="1"/>
        <v>Item_303</v>
      </c>
      <c r="AV341" s="7" t="str">
        <f ca="1"/>
        <v>Item_303</v>
      </c>
      <c r="AW341" s="8">
        <f ca="1"/>
        <v>141.5</v>
      </c>
      <c r="AY341" s="7" t="str">
        <f ca="1"/>
        <v>Item_303</v>
      </c>
      <c r="AZ341">
        <f ca="1"/>
        <v>7.35</v>
      </c>
      <c r="BA341">
        <f ca="1"/>
        <v>2.61</v>
      </c>
      <c r="BB341">
        <f ca="1"/>
        <v>1.91</v>
      </c>
      <c r="BC341">
        <f ca="1"/>
        <v>1.3</v>
      </c>
      <c r="BD341" s="8" t="str">
        <f ca="1"/>
        <v>A</v>
      </c>
    </row>
    <row r="342" spans="4:56" x14ac:dyDescent="0.3">
      <c r="D342" s="32" t="s">
        <v>433</v>
      </c>
      <c r="E342" s="33">
        <v>6.82</v>
      </c>
      <c r="F342" s="33">
        <v>5.41</v>
      </c>
      <c r="G342" s="33">
        <v>0.64</v>
      </c>
      <c r="H342" s="33">
        <v>0.31</v>
      </c>
      <c r="I342" s="34" t="s">
        <v>34</v>
      </c>
      <c r="N342" s="18" t="str">
        <f ca="1"/>
        <v>Item_316</v>
      </c>
      <c r="O342" s="18" t="str">
        <f ca="1"/>
        <v>Item_316</v>
      </c>
      <c r="X342" s="18" t="str">
        <f ca="1"/>
        <v>Item_200</v>
      </c>
      <c r="AA342" s="18" t="str">
        <f ca="1"/>
        <v>Item_200</v>
      </c>
      <c r="AF342" s="18" t="str">
        <f ca="1"/>
        <v>Item_279</v>
      </c>
      <c r="AO342" s="18" t="str">
        <f ca="1"/>
        <v>Item_200</v>
      </c>
      <c r="AR342" s="18" t="str">
        <f ca="1"/>
        <v>Item_200</v>
      </c>
      <c r="AV342" s="7" t="str">
        <f ca="1"/>
        <v>Item_200</v>
      </c>
      <c r="AW342" s="8">
        <f ca="1"/>
        <v>142.87</v>
      </c>
      <c r="AY342" s="7" t="str">
        <f ca="1"/>
        <v>Item_200</v>
      </c>
      <c r="AZ342">
        <f ca="1"/>
        <v>6.59</v>
      </c>
      <c r="BA342">
        <f ca="1"/>
        <v>-1.29</v>
      </c>
      <c r="BB342">
        <f ca="1"/>
        <v>-2.1800000000000002</v>
      </c>
      <c r="BC342">
        <f ca="1"/>
        <v>3.91</v>
      </c>
      <c r="BD342" s="8" t="str">
        <f ca="1"/>
        <v>A</v>
      </c>
    </row>
    <row r="343" spans="4:56" x14ac:dyDescent="0.3">
      <c r="D343" s="32" t="s">
        <v>434</v>
      </c>
      <c r="E343" s="33">
        <v>6.04</v>
      </c>
      <c r="F343" s="33">
        <v>2.84</v>
      </c>
      <c r="G343" s="33">
        <v>1.89</v>
      </c>
      <c r="H343" s="33">
        <v>-2.0099999999999998</v>
      </c>
      <c r="I343" s="34" t="s">
        <v>34</v>
      </c>
      <c r="N343" s="18" t="str">
        <f ca="1"/>
        <v>Item_412</v>
      </c>
      <c r="O343" s="18" t="str">
        <f ca="1"/>
        <v>Item_412</v>
      </c>
      <c r="X343" s="18" t="str">
        <f ca="1"/>
        <v>Item_170</v>
      </c>
      <c r="AA343" s="18" t="str">
        <f ca="1"/>
        <v>Item_170</v>
      </c>
      <c r="AF343" s="18" t="str">
        <f ca="1"/>
        <v>Item_81</v>
      </c>
      <c r="AO343" s="18" t="str">
        <f ca="1"/>
        <v>Item_170</v>
      </c>
      <c r="AR343" s="18" t="str">
        <f ca="1"/>
        <v>Item_170</v>
      </c>
      <c r="AV343" s="7" t="str">
        <f ca="1"/>
        <v>Item_170</v>
      </c>
      <c r="AW343" s="8">
        <f ca="1"/>
        <v>143.08000000000001</v>
      </c>
      <c r="AY343" s="7" t="str">
        <f ca="1"/>
        <v>Item_170</v>
      </c>
      <c r="AZ343">
        <f ca="1"/>
        <v>12.22</v>
      </c>
      <c r="BA343">
        <f ca="1"/>
        <v>-2.56</v>
      </c>
      <c r="BB343">
        <f ca="1"/>
        <v>0.7</v>
      </c>
      <c r="BC343">
        <f ca="1"/>
        <v>2.4700000000000002</v>
      </c>
      <c r="BD343" s="8" t="str">
        <f ca="1"/>
        <v>B</v>
      </c>
    </row>
    <row r="344" spans="4:56" x14ac:dyDescent="0.3">
      <c r="D344" s="32" t="s">
        <v>435</v>
      </c>
      <c r="E344" s="33">
        <v>8</v>
      </c>
      <c r="F344" s="33">
        <v>4.97</v>
      </c>
      <c r="G344" s="33">
        <v>2.0699999999999998</v>
      </c>
      <c r="H344" s="33">
        <v>-1.6</v>
      </c>
      <c r="I344" s="34" t="s">
        <v>32</v>
      </c>
      <c r="N344" s="18" t="str">
        <f ca="1"/>
        <v>Item_220</v>
      </c>
      <c r="O344" s="18" t="str">
        <f ca="1"/>
        <v>Item_220</v>
      </c>
      <c r="X344" s="18" t="str">
        <f ca="1"/>
        <v>Item_367</v>
      </c>
      <c r="AA344" s="18" t="str">
        <f ca="1"/>
        <v>Item_367</v>
      </c>
      <c r="AF344" s="18" t="str">
        <f ca="1"/>
        <v>Item_11</v>
      </c>
      <c r="AO344" s="18" t="str">
        <f ca="1"/>
        <v>Item_367</v>
      </c>
      <c r="AR344" s="18" t="str">
        <f ca="1"/>
        <v>Item_367</v>
      </c>
      <c r="AV344" s="7" t="str">
        <f ca="1"/>
        <v>Item_367</v>
      </c>
      <c r="AW344" s="8">
        <f ca="1"/>
        <v>143.31</v>
      </c>
      <c r="AY344" s="7" t="str">
        <f ca="1"/>
        <v>Item_367</v>
      </c>
      <c r="AZ344">
        <f ca="1"/>
        <v>6.41</v>
      </c>
      <c r="BA344">
        <f ca="1"/>
        <v>4.67</v>
      </c>
      <c r="BB344">
        <f ca="1"/>
        <v>2.44</v>
      </c>
      <c r="BC344">
        <f ca="1"/>
        <v>3.24</v>
      </c>
      <c r="BD344" s="8" t="str">
        <f ca="1"/>
        <v>C</v>
      </c>
    </row>
    <row r="345" spans="4:56" x14ac:dyDescent="0.3">
      <c r="D345" s="32" t="s">
        <v>436</v>
      </c>
      <c r="E345" s="33">
        <v>6.4</v>
      </c>
      <c r="F345" s="33">
        <v>5.07</v>
      </c>
      <c r="G345" s="33">
        <v>4.6500000000000004</v>
      </c>
      <c r="H345" s="33">
        <v>-0.1</v>
      </c>
      <c r="I345" s="34" t="s">
        <v>33</v>
      </c>
      <c r="N345" s="18" t="str">
        <f ca="1"/>
        <v>Item_363</v>
      </c>
      <c r="O345" s="18" t="str">
        <f ca="1"/>
        <v>Item_363</v>
      </c>
      <c r="X345" s="18" t="str">
        <f ca="1"/>
        <v>Item_371</v>
      </c>
      <c r="AA345" s="18" t="str">
        <f ca="1"/>
        <v>Item_371</v>
      </c>
      <c r="AF345" s="18" t="str">
        <f ca="1"/>
        <v>Item_19</v>
      </c>
      <c r="AO345" s="18" t="str">
        <f ca="1"/>
        <v>Item_371</v>
      </c>
      <c r="AR345" s="18" t="str">
        <f ca="1"/>
        <v>Item_371</v>
      </c>
      <c r="AV345" s="7" t="str">
        <f ca="1"/>
        <v>Item_371</v>
      </c>
      <c r="AW345" s="8">
        <f ca="1"/>
        <v>144.52000000000001</v>
      </c>
      <c r="AY345" s="7" t="str">
        <f ca="1"/>
        <v>Item_371</v>
      </c>
      <c r="AZ345">
        <f ca="1"/>
        <v>7.24</v>
      </c>
      <c r="BA345">
        <f ca="1"/>
        <v>3.49</v>
      </c>
      <c r="BB345">
        <f ca="1"/>
        <v>3.15</v>
      </c>
      <c r="BC345">
        <f ca="1"/>
        <v>-1.06</v>
      </c>
      <c r="BD345" s="8" t="str">
        <f ca="1"/>
        <v>C</v>
      </c>
    </row>
    <row r="346" spans="4:56" x14ac:dyDescent="0.3">
      <c r="D346" s="32" t="s">
        <v>437</v>
      </c>
      <c r="E346" s="33">
        <v>7.89</v>
      </c>
      <c r="F346" s="33">
        <v>4.41</v>
      </c>
      <c r="G346" s="33">
        <v>6.35</v>
      </c>
      <c r="H346" s="33">
        <v>-0.38</v>
      </c>
      <c r="I346" s="34" t="s">
        <v>34</v>
      </c>
      <c r="N346" s="18" t="str">
        <f ca="1"/>
        <v>Item_237</v>
      </c>
      <c r="O346" s="18" t="str">
        <f ca="1"/>
        <v>Item_237</v>
      </c>
      <c r="X346" s="18" t="str">
        <f ca="1"/>
        <v>Item_275</v>
      </c>
      <c r="AA346" s="18" t="str">
        <f ca="1"/>
        <v>Item_275</v>
      </c>
      <c r="AF346" s="18" t="str">
        <f ca="1"/>
        <v>Item_39</v>
      </c>
      <c r="AO346" s="18" t="str">
        <f ca="1"/>
        <v>Item_275</v>
      </c>
      <c r="AR346" s="18" t="str">
        <f ca="1"/>
        <v>Item_275</v>
      </c>
      <c r="AV346" s="7" t="str">
        <f ca="1"/>
        <v>Item_275</v>
      </c>
      <c r="AW346" s="8">
        <f ca="1"/>
        <v>145.13</v>
      </c>
      <c r="AY346" s="7" t="str">
        <f ca="1"/>
        <v>Item_275</v>
      </c>
      <c r="AZ346">
        <f ca="1"/>
        <v>14.02</v>
      </c>
      <c r="BA346">
        <f ca="1"/>
        <v>-3.15</v>
      </c>
      <c r="BB346">
        <f ca="1"/>
        <v>2.2000000000000002</v>
      </c>
      <c r="BC346">
        <f ca="1"/>
        <v>3.46</v>
      </c>
      <c r="BD346" s="8" t="str">
        <f ca="1"/>
        <v>A</v>
      </c>
    </row>
    <row r="347" spans="4:56" x14ac:dyDescent="0.3">
      <c r="D347" s="32" t="s">
        <v>438</v>
      </c>
      <c r="E347" s="33">
        <v>5.54</v>
      </c>
      <c r="F347" s="33">
        <v>5.16</v>
      </c>
      <c r="G347" s="33">
        <v>3.61</v>
      </c>
      <c r="H347" s="33">
        <v>0.6</v>
      </c>
      <c r="I347" s="34" t="s">
        <v>32</v>
      </c>
      <c r="N347" s="18" t="str">
        <f ca="1"/>
        <v>Item_302</v>
      </c>
      <c r="O347" s="18" t="str">
        <f ca="1"/>
        <v>Item_302</v>
      </c>
      <c r="X347" s="18" t="str">
        <f ca="1"/>
        <v>Item_326</v>
      </c>
      <c r="AA347" s="18" t="str">
        <f ca="1"/>
        <v>Item_326</v>
      </c>
      <c r="AF347" s="18" t="str">
        <f ca="1"/>
        <v>Item_232</v>
      </c>
      <c r="AO347" s="18" t="str">
        <f ca="1"/>
        <v>Item_326</v>
      </c>
      <c r="AR347" s="18" t="str">
        <f ca="1"/>
        <v>Item_326</v>
      </c>
      <c r="AV347" s="7" t="str">
        <f ca="1"/>
        <v>Item_326</v>
      </c>
      <c r="AW347" s="8">
        <f ca="1"/>
        <v>146.38999999999999</v>
      </c>
      <c r="AY347" s="7" t="str">
        <f ca="1"/>
        <v>Item_326</v>
      </c>
      <c r="AZ347">
        <f ca="1"/>
        <v>6.56</v>
      </c>
      <c r="BA347">
        <f ca="1"/>
        <v>4.4800000000000004</v>
      </c>
      <c r="BB347">
        <f ca="1"/>
        <v>3.25</v>
      </c>
      <c r="BC347">
        <f ca="1"/>
        <v>5.05</v>
      </c>
      <c r="BD347" s="8" t="str">
        <f ca="1"/>
        <v>C</v>
      </c>
    </row>
    <row r="348" spans="4:56" x14ac:dyDescent="0.3">
      <c r="D348" s="32" t="s">
        <v>439</v>
      </c>
      <c r="E348" s="33">
        <v>6.92</v>
      </c>
      <c r="F348" s="33">
        <v>4.3499999999999996</v>
      </c>
      <c r="G348" s="33">
        <v>4.2699999999999996</v>
      </c>
      <c r="H348" s="33">
        <v>-3.08</v>
      </c>
      <c r="I348" s="34" t="s">
        <v>34</v>
      </c>
      <c r="N348" s="18" t="str">
        <f ca="1"/>
        <v>Item_392</v>
      </c>
      <c r="O348" s="18" t="str">
        <f ca="1"/>
        <v>Item_392</v>
      </c>
      <c r="X348" s="18" t="str">
        <f ca="1"/>
        <v>Item_305</v>
      </c>
      <c r="AA348" s="18" t="str">
        <f ca="1"/>
        <v>Item_305</v>
      </c>
      <c r="AF348" s="18" t="str">
        <f ca="1"/>
        <v>Item_101</v>
      </c>
      <c r="AO348" s="18" t="str">
        <f ca="1"/>
        <v>Item_305</v>
      </c>
      <c r="AR348" s="18" t="str">
        <f ca="1"/>
        <v>Item_305</v>
      </c>
      <c r="AV348" s="7" t="str">
        <f ca="1"/>
        <v>Item_305</v>
      </c>
      <c r="AW348" s="8">
        <f ca="1"/>
        <v>146.41</v>
      </c>
      <c r="AY348" s="7" t="str">
        <f ca="1"/>
        <v>Item_305</v>
      </c>
      <c r="AZ348">
        <f ca="1"/>
        <v>6</v>
      </c>
      <c r="BA348">
        <f ca="1"/>
        <v>4.5</v>
      </c>
      <c r="BB348">
        <f ca="1"/>
        <v>2.29</v>
      </c>
      <c r="BC348">
        <f ca="1"/>
        <v>3.3</v>
      </c>
      <c r="BD348" s="8" t="str">
        <f ca="1"/>
        <v>A</v>
      </c>
    </row>
    <row r="349" spans="4:56" x14ac:dyDescent="0.3">
      <c r="D349" s="32" t="s">
        <v>440</v>
      </c>
      <c r="E349" s="33">
        <v>6.26</v>
      </c>
      <c r="F349" s="33">
        <v>6.15</v>
      </c>
      <c r="G349" s="33">
        <v>0.92</v>
      </c>
      <c r="H349" s="33">
        <v>0.7</v>
      </c>
      <c r="I349" s="34" t="s">
        <v>32</v>
      </c>
      <c r="N349" s="18" t="str">
        <f ca="1"/>
        <v>Item_331</v>
      </c>
      <c r="O349" s="18" t="str">
        <f ca="1"/>
        <v>Item_331</v>
      </c>
      <c r="X349" s="18" t="str">
        <f ca="1"/>
        <v>Item_379</v>
      </c>
      <c r="AA349" s="18" t="str">
        <f ca="1"/>
        <v>Item_379</v>
      </c>
      <c r="AF349" s="18" t="str">
        <f ca="1"/>
        <v>Item_285</v>
      </c>
      <c r="AO349" s="18" t="str">
        <f ca="1"/>
        <v>Item_379</v>
      </c>
      <c r="AR349" s="18" t="str">
        <f ca="1"/>
        <v>Item_379</v>
      </c>
      <c r="AV349" s="7" t="str">
        <f ca="1"/>
        <v>Item_379</v>
      </c>
      <c r="AW349" s="8">
        <f ca="1"/>
        <v>146.59</v>
      </c>
      <c r="AY349" s="7" t="str">
        <f ca="1"/>
        <v>Item_379</v>
      </c>
      <c r="AZ349">
        <f ca="1"/>
        <v>5.68</v>
      </c>
      <c r="BA349">
        <f ca="1"/>
        <v>3.38</v>
      </c>
      <c r="BB349">
        <f ca="1"/>
        <v>2.8</v>
      </c>
      <c r="BC349">
        <f ca="1"/>
        <v>-2</v>
      </c>
      <c r="BD349" s="8" t="str">
        <f ca="1"/>
        <v>A</v>
      </c>
    </row>
    <row r="350" spans="4:56" x14ac:dyDescent="0.3">
      <c r="D350" s="32" t="s">
        <v>441</v>
      </c>
      <c r="E350" s="33">
        <v>5.73</v>
      </c>
      <c r="F350" s="33">
        <v>3.83</v>
      </c>
      <c r="G350" s="33">
        <v>2.46</v>
      </c>
      <c r="H350" s="33">
        <v>4.53</v>
      </c>
      <c r="I350" s="34" t="s">
        <v>32</v>
      </c>
      <c r="N350" s="18" t="str">
        <f ca="1"/>
        <v>Item_111</v>
      </c>
      <c r="O350" s="18" t="str">
        <f ca="1"/>
        <v>Item_111</v>
      </c>
      <c r="X350" s="18" t="str">
        <f ca="1"/>
        <v>Item_307</v>
      </c>
      <c r="AA350" s="18" t="str">
        <f ca="1"/>
        <v>Item_307</v>
      </c>
      <c r="AF350" s="18" t="str">
        <f ca="1"/>
        <v>Item_16</v>
      </c>
      <c r="AO350" s="18" t="str">
        <f ca="1"/>
        <v>Item_307</v>
      </c>
      <c r="AR350" s="18" t="str">
        <f ca="1"/>
        <v>Item_307</v>
      </c>
      <c r="AV350" s="7" t="str">
        <f ca="1"/>
        <v>Item_307</v>
      </c>
      <c r="AW350" s="8">
        <f ca="1"/>
        <v>146.77000000000001</v>
      </c>
      <c r="AY350" s="7" t="str">
        <f ca="1"/>
        <v>Item_307</v>
      </c>
      <c r="AZ350">
        <f ca="1"/>
        <v>7.89</v>
      </c>
      <c r="BA350">
        <f ca="1"/>
        <v>2.6</v>
      </c>
      <c r="BB350">
        <f ca="1"/>
        <v>4.1500000000000004</v>
      </c>
      <c r="BC350">
        <f ca="1"/>
        <v>6.12</v>
      </c>
      <c r="BD350" s="8" t="str">
        <f ca="1"/>
        <v>A</v>
      </c>
    </row>
    <row r="351" spans="4:56" x14ac:dyDescent="0.3">
      <c r="D351" s="32" t="s">
        <v>442</v>
      </c>
      <c r="E351" s="33">
        <v>6.72</v>
      </c>
      <c r="F351" s="33">
        <v>4.88</v>
      </c>
      <c r="G351" s="33">
        <v>5.52</v>
      </c>
      <c r="H351" s="33">
        <v>-2.35</v>
      </c>
      <c r="I351" s="34" t="s">
        <v>34</v>
      </c>
      <c r="N351" s="18" t="str">
        <f ca="1"/>
        <v>Item_358</v>
      </c>
      <c r="O351" s="18" t="str">
        <f ca="1"/>
        <v>Item_358</v>
      </c>
      <c r="X351" s="18" t="str">
        <f ca="1"/>
        <v>Item_392</v>
      </c>
      <c r="AA351" s="18" t="str">
        <f ca="1"/>
        <v>Item_392</v>
      </c>
      <c r="AF351" s="18" t="str">
        <f ca="1"/>
        <v>Item_116</v>
      </c>
      <c r="AO351" s="18" t="str">
        <f ca="1"/>
        <v>Item_392</v>
      </c>
      <c r="AR351" s="18" t="str">
        <f ca="1"/>
        <v>Item_392</v>
      </c>
      <c r="AV351" s="7" t="str">
        <f ca="1"/>
        <v>Item_392</v>
      </c>
      <c r="AW351" s="8">
        <f ca="1"/>
        <v>147.09</v>
      </c>
      <c r="AY351" s="7" t="str">
        <f ca="1"/>
        <v>Item_392</v>
      </c>
      <c r="AZ351">
        <f ca="1"/>
        <v>6.63</v>
      </c>
      <c r="BA351">
        <f ca="1"/>
        <v>4.16</v>
      </c>
      <c r="BB351">
        <f ca="1"/>
        <v>3.47</v>
      </c>
      <c r="BC351">
        <f ca="1"/>
        <v>-1.87</v>
      </c>
      <c r="BD351" s="8" t="str">
        <f ca="1"/>
        <v>C</v>
      </c>
    </row>
    <row r="352" spans="4:56" x14ac:dyDescent="0.3">
      <c r="D352" s="32" t="s">
        <v>443</v>
      </c>
      <c r="E352" s="33">
        <v>8.94</v>
      </c>
      <c r="F352" s="33">
        <v>3.86</v>
      </c>
      <c r="G352" s="33">
        <v>5.29</v>
      </c>
      <c r="H352" s="33">
        <v>4.45</v>
      </c>
      <c r="I352" s="34" t="s">
        <v>33</v>
      </c>
      <c r="N352" s="18" t="str">
        <f ca="1"/>
        <v>Item_390</v>
      </c>
      <c r="O352" s="18" t="str">
        <f ca="1"/>
        <v>Item_390</v>
      </c>
      <c r="X352" s="18" t="str">
        <f ca="1"/>
        <v>Item_166</v>
      </c>
      <c r="AA352" s="18" t="str">
        <f ca="1"/>
        <v>Item_166</v>
      </c>
      <c r="AF352" s="18" t="str">
        <f ca="1"/>
        <v>Item_161</v>
      </c>
      <c r="AO352" s="18" t="str">
        <f ca="1"/>
        <v>Item_166</v>
      </c>
      <c r="AR352" s="18" t="str">
        <f ca="1"/>
        <v>Item_166</v>
      </c>
      <c r="AV352" s="7" t="str">
        <f ca="1"/>
        <v>Item_166</v>
      </c>
      <c r="AW352" s="8">
        <f ca="1"/>
        <v>147.13</v>
      </c>
      <c r="AY352" s="7" t="str">
        <f ca="1"/>
        <v>Item_166</v>
      </c>
      <c r="AZ352">
        <f ca="1"/>
        <v>8.81</v>
      </c>
      <c r="BA352">
        <f ca="1"/>
        <v>-3.62</v>
      </c>
      <c r="BB352">
        <f ca="1"/>
        <v>-3.38</v>
      </c>
      <c r="BC352">
        <f ca="1"/>
        <v>3.67</v>
      </c>
      <c r="BD352" s="8" t="str">
        <f ca="1"/>
        <v>A</v>
      </c>
    </row>
    <row r="353" spans="4:56" x14ac:dyDescent="0.3">
      <c r="D353" s="32" t="s">
        <v>444</v>
      </c>
      <c r="E353" s="33">
        <v>6.91</v>
      </c>
      <c r="F353" s="33">
        <v>4.3099999999999996</v>
      </c>
      <c r="G353" s="33">
        <v>4.24</v>
      </c>
      <c r="H353" s="33">
        <v>1.1200000000000001</v>
      </c>
      <c r="I353" s="34" t="s">
        <v>33</v>
      </c>
      <c r="N353" s="18" t="str">
        <f ca="1"/>
        <v>Item_382</v>
      </c>
      <c r="O353" s="18" t="str">
        <f ca="1"/>
        <v>Item_382</v>
      </c>
      <c r="X353" s="18" t="str">
        <f ca="1"/>
        <v>Item_304</v>
      </c>
      <c r="AA353" s="18" t="str">
        <f ca="1"/>
        <v>Item_304</v>
      </c>
      <c r="AF353" s="18" t="str">
        <f ca="1"/>
        <v>Item_59</v>
      </c>
      <c r="AO353" s="18" t="str">
        <f ca="1"/>
        <v>Item_304</v>
      </c>
      <c r="AR353" s="18" t="str">
        <f ca="1"/>
        <v>Item_304</v>
      </c>
      <c r="AV353" s="7" t="str">
        <f ca="1"/>
        <v>Item_304</v>
      </c>
      <c r="AW353" s="8">
        <f ca="1"/>
        <v>147.54</v>
      </c>
      <c r="AY353" s="7" t="str">
        <f ca="1"/>
        <v>Item_304</v>
      </c>
      <c r="AZ353">
        <f ca="1"/>
        <v>7.86</v>
      </c>
      <c r="BA353">
        <f ca="1"/>
        <v>3.63</v>
      </c>
      <c r="BB353">
        <f ca="1"/>
        <v>2.4</v>
      </c>
      <c r="BC353">
        <f ca="1"/>
        <v>0.27</v>
      </c>
      <c r="BD353" s="8" t="str">
        <f ca="1"/>
        <v>C</v>
      </c>
    </row>
    <row r="354" spans="4:56" x14ac:dyDescent="0.3">
      <c r="D354" s="32" t="s">
        <v>445</v>
      </c>
      <c r="E354" s="33">
        <v>6.8</v>
      </c>
      <c r="F354" s="33">
        <v>3.4</v>
      </c>
      <c r="G354" s="33">
        <v>3.78</v>
      </c>
      <c r="H354" s="33">
        <v>2.1</v>
      </c>
      <c r="I354" s="34" t="s">
        <v>34</v>
      </c>
      <c r="N354" s="18" t="str">
        <f ca="1"/>
        <v>Item_389</v>
      </c>
      <c r="O354" s="18" t="str">
        <f ca="1"/>
        <v>Item_389</v>
      </c>
      <c r="X354" s="18" t="str">
        <f ca="1"/>
        <v>Item_399</v>
      </c>
      <c r="AA354" s="18" t="str">
        <f ca="1"/>
        <v>Item_399</v>
      </c>
      <c r="AF354" s="18" t="str">
        <f ca="1"/>
        <v>Item_69</v>
      </c>
      <c r="AO354" s="18" t="str">
        <f ca="1"/>
        <v>Item_399</v>
      </c>
      <c r="AR354" s="18" t="str">
        <f ca="1"/>
        <v>Item_399</v>
      </c>
      <c r="AV354" s="7" t="str">
        <f ca="1"/>
        <v>Item_399</v>
      </c>
      <c r="AW354" s="8">
        <f ca="1"/>
        <v>148.07</v>
      </c>
      <c r="AY354" s="7" t="str">
        <f ca="1"/>
        <v>Item_399</v>
      </c>
      <c r="AZ354">
        <f ca="1"/>
        <v>5.08</v>
      </c>
      <c r="BA354">
        <f ca="1"/>
        <v>5.94</v>
      </c>
      <c r="BB354">
        <f ca="1"/>
        <v>2.8</v>
      </c>
      <c r="BC354">
        <f ca="1"/>
        <v>4.6399999999999997</v>
      </c>
      <c r="BD354" s="8" t="str">
        <f ca="1"/>
        <v>C</v>
      </c>
    </row>
    <row r="355" spans="4:56" x14ac:dyDescent="0.3">
      <c r="D355" s="32" t="s">
        <v>446</v>
      </c>
      <c r="E355" s="33">
        <v>6.6</v>
      </c>
      <c r="F355" s="33">
        <v>5.27</v>
      </c>
      <c r="G355" s="33">
        <v>3.17</v>
      </c>
      <c r="H355" s="33">
        <v>-2.74</v>
      </c>
      <c r="I355" s="34" t="s">
        <v>34</v>
      </c>
      <c r="N355" s="18" t="str">
        <f ca="1"/>
        <v>Item_346</v>
      </c>
      <c r="O355" s="18" t="str">
        <f ca="1"/>
        <v>Item_346</v>
      </c>
      <c r="X355" s="18" t="str">
        <f ca="1"/>
        <v>Item_397</v>
      </c>
      <c r="AA355" s="18" t="str">
        <f ca="1"/>
        <v>Item_397</v>
      </c>
      <c r="AF355" s="18" t="str">
        <f ca="1"/>
        <v>Item_38</v>
      </c>
      <c r="AO355" s="18" t="str">
        <f ca="1"/>
        <v>Item_397</v>
      </c>
      <c r="AR355" s="18" t="str">
        <f ca="1"/>
        <v>Item_397</v>
      </c>
      <c r="AV355" s="7" t="str">
        <f ca="1"/>
        <v>Item_397</v>
      </c>
      <c r="AW355" s="8">
        <f ca="1"/>
        <v>148.62</v>
      </c>
      <c r="AY355" s="7" t="str">
        <f ca="1"/>
        <v>Item_397</v>
      </c>
      <c r="AZ355">
        <f ca="1"/>
        <v>6.52</v>
      </c>
      <c r="BA355">
        <f ca="1"/>
        <v>4.01</v>
      </c>
      <c r="BB355">
        <f ca="1"/>
        <v>1.1399999999999999</v>
      </c>
      <c r="BC355">
        <f ca="1"/>
        <v>0.56000000000000005</v>
      </c>
      <c r="BD355" s="8" t="str">
        <f ca="1"/>
        <v>C</v>
      </c>
    </row>
    <row r="356" spans="4:56" x14ac:dyDescent="0.3">
      <c r="D356" s="32" t="s">
        <v>447</v>
      </c>
      <c r="E356" s="33">
        <v>6.64</v>
      </c>
      <c r="F356" s="33">
        <v>4.8499999999999996</v>
      </c>
      <c r="G356" s="33">
        <v>0.14000000000000001</v>
      </c>
      <c r="H356" s="33">
        <v>-2.86</v>
      </c>
      <c r="I356" s="34" t="s">
        <v>33</v>
      </c>
      <c r="N356" s="18" t="str">
        <f ca="1"/>
        <v>Item_327</v>
      </c>
      <c r="O356" s="18" t="str">
        <f ca="1"/>
        <v>Item_327</v>
      </c>
      <c r="X356" s="18" t="str">
        <f ca="1"/>
        <v>Item_346</v>
      </c>
      <c r="AA356" s="18" t="str">
        <f ca="1"/>
        <v>Item_346</v>
      </c>
      <c r="AF356" s="18" t="str">
        <f ca="1"/>
        <v>Item_20</v>
      </c>
      <c r="AO356" s="18" t="str">
        <f ca="1"/>
        <v>Item_346</v>
      </c>
      <c r="AR356" s="18" t="str">
        <f ca="1"/>
        <v>Item_346</v>
      </c>
      <c r="AV356" s="7" t="str">
        <f ca="1"/>
        <v>Item_346</v>
      </c>
      <c r="AW356" s="8">
        <f ca="1"/>
        <v>149.47</v>
      </c>
      <c r="AY356" s="7" t="str">
        <f ca="1"/>
        <v>Item_346</v>
      </c>
      <c r="AZ356">
        <f ca="1"/>
        <v>5.47</v>
      </c>
      <c r="BA356">
        <f ca="1"/>
        <v>4.13</v>
      </c>
      <c r="BB356">
        <f ca="1"/>
        <v>1.36</v>
      </c>
      <c r="BC356">
        <f ca="1"/>
        <v>-1.07</v>
      </c>
      <c r="BD356" s="8" t="str">
        <f ca="1"/>
        <v>C</v>
      </c>
    </row>
    <row r="357" spans="4:56" x14ac:dyDescent="0.3">
      <c r="D357" s="32" t="s">
        <v>448</v>
      </c>
      <c r="E357" s="33">
        <v>7.56</v>
      </c>
      <c r="F357" s="33">
        <v>3.89</v>
      </c>
      <c r="G357" s="33">
        <v>1.3</v>
      </c>
      <c r="H357" s="33">
        <v>4.93</v>
      </c>
      <c r="I357" s="34" t="s">
        <v>32</v>
      </c>
      <c r="N357" s="18" t="str">
        <f ca="1"/>
        <v>Item_305</v>
      </c>
      <c r="O357" s="18" t="str">
        <f ca="1"/>
        <v>Item_305</v>
      </c>
      <c r="X357" s="18" t="str">
        <f ca="1"/>
        <v>Item_403</v>
      </c>
      <c r="AA357" s="18" t="str">
        <f ca="1"/>
        <v>Item_403</v>
      </c>
      <c r="AF357" s="18" t="str">
        <f ca="1"/>
        <v>Item_50</v>
      </c>
      <c r="AO357" s="18" t="str">
        <f ca="1"/>
        <v>Item_403</v>
      </c>
      <c r="AR357" s="18" t="str">
        <f ca="1"/>
        <v>Item_403</v>
      </c>
      <c r="AV357" s="7" t="str">
        <f ca="1"/>
        <v>Item_403</v>
      </c>
      <c r="AW357" s="8">
        <f ca="1"/>
        <v>149.91</v>
      </c>
      <c r="AY357" s="7" t="str">
        <f ca="1"/>
        <v>Item_403</v>
      </c>
      <c r="AZ357">
        <f ca="1"/>
        <v>8.0299999999999994</v>
      </c>
      <c r="BA357">
        <f ca="1"/>
        <v>3.44</v>
      </c>
      <c r="BB357">
        <f ca="1"/>
        <v>2.69</v>
      </c>
      <c r="BC357">
        <f ca="1"/>
        <v>3.5</v>
      </c>
      <c r="BD357" s="8" t="str">
        <f ca="1"/>
        <v>A</v>
      </c>
    </row>
    <row r="358" spans="4:56" x14ac:dyDescent="0.3">
      <c r="D358" s="32" t="s">
        <v>449</v>
      </c>
      <c r="E358" s="33">
        <v>7.6</v>
      </c>
      <c r="F358" s="33">
        <v>4.21</v>
      </c>
      <c r="G358" s="33">
        <v>1.06</v>
      </c>
      <c r="H358" s="33">
        <v>-1.55</v>
      </c>
      <c r="I358" s="34" t="s">
        <v>34</v>
      </c>
      <c r="N358" s="18" t="str">
        <f ca="1"/>
        <v>Item_366</v>
      </c>
      <c r="O358" s="18" t="str">
        <f ca="1"/>
        <v>Item_366</v>
      </c>
      <c r="X358" s="18" t="str">
        <f ca="1"/>
        <v>Item_361</v>
      </c>
      <c r="AA358" s="18" t="str">
        <f ca="1"/>
        <v>Item_361</v>
      </c>
      <c r="AF358" s="18" t="str">
        <f ca="1"/>
        <v>Item_201</v>
      </c>
      <c r="AO358" s="18" t="str">
        <f ca="1"/>
        <v>Item_361</v>
      </c>
      <c r="AR358" s="18" t="str">
        <f ca="1"/>
        <v>Item_361</v>
      </c>
      <c r="AV358" s="7" t="str">
        <f ca="1"/>
        <v>Item_361</v>
      </c>
      <c r="AW358" s="8">
        <f ca="1"/>
        <v>150.05000000000001</v>
      </c>
      <c r="AY358" s="7" t="str">
        <f ca="1"/>
        <v>Item_361</v>
      </c>
      <c r="AZ358">
        <f ca="1"/>
        <v>6.84</v>
      </c>
      <c r="BA358">
        <f ca="1"/>
        <v>3.25</v>
      </c>
      <c r="BB358">
        <f ca="1"/>
        <v>0.3</v>
      </c>
      <c r="BC358">
        <f ca="1"/>
        <v>1.87</v>
      </c>
      <c r="BD358" s="8" t="str">
        <f ca="1"/>
        <v>A</v>
      </c>
    </row>
    <row r="359" spans="4:56" x14ac:dyDescent="0.3">
      <c r="D359" s="32" t="s">
        <v>450</v>
      </c>
      <c r="E359" s="33">
        <v>7.8</v>
      </c>
      <c r="F359" s="33">
        <v>5.19</v>
      </c>
      <c r="G359" s="33">
        <v>3.63</v>
      </c>
      <c r="H359" s="33">
        <v>5.98</v>
      </c>
      <c r="I359" s="34" t="s">
        <v>34</v>
      </c>
      <c r="N359" s="18" t="str">
        <f ca="1"/>
        <v>Item_325</v>
      </c>
      <c r="O359" s="18" t="str">
        <f ca="1"/>
        <v>Item_325</v>
      </c>
      <c r="X359" s="18" t="str">
        <f ca="1"/>
        <v>Item_316</v>
      </c>
      <c r="AA359" s="18" t="str">
        <f ca="1"/>
        <v>Item_316</v>
      </c>
      <c r="AF359" s="18" t="str">
        <f ca="1"/>
        <v>Item_22</v>
      </c>
      <c r="AO359" s="18" t="str">
        <f ca="1"/>
        <v>Item_316</v>
      </c>
      <c r="AR359" s="18" t="str">
        <f ca="1"/>
        <v>Item_316</v>
      </c>
      <c r="AV359" s="7" t="str">
        <f ca="1"/>
        <v>Item_316</v>
      </c>
      <c r="AW359" s="8">
        <f ca="1"/>
        <v>150.06</v>
      </c>
      <c r="AY359" s="7" t="str">
        <f ca="1"/>
        <v>Item_316</v>
      </c>
      <c r="AZ359">
        <f ca="1"/>
        <v>7.69</v>
      </c>
      <c r="BA359">
        <f ca="1"/>
        <v>6.02</v>
      </c>
      <c r="BB359">
        <f ca="1"/>
        <v>5.45</v>
      </c>
      <c r="BC359">
        <f ca="1"/>
        <v>1.96</v>
      </c>
      <c r="BD359" s="8" t="str">
        <f ca="1"/>
        <v>A</v>
      </c>
    </row>
    <row r="360" spans="4:56" x14ac:dyDescent="0.3">
      <c r="D360" s="32" t="s">
        <v>451</v>
      </c>
      <c r="E360" s="33">
        <v>5.47</v>
      </c>
      <c r="F360" s="33">
        <v>4.13</v>
      </c>
      <c r="G360" s="33">
        <v>1.36</v>
      </c>
      <c r="H360" s="33">
        <v>-1.07</v>
      </c>
      <c r="I360" s="34" t="s">
        <v>32</v>
      </c>
      <c r="N360" s="18" t="str">
        <f ca="1"/>
        <v>Item_360</v>
      </c>
      <c r="O360" s="18" t="str">
        <f ca="1"/>
        <v>Item_360</v>
      </c>
      <c r="X360" s="18" t="str">
        <f ca="1"/>
        <v>Item_391</v>
      </c>
      <c r="AA360" s="18" t="str">
        <f ca="1"/>
        <v>Item_391</v>
      </c>
      <c r="AF360" s="18" t="str">
        <f ca="1"/>
        <v>Item_26</v>
      </c>
      <c r="AO360" s="18" t="str">
        <f ca="1"/>
        <v>Item_391</v>
      </c>
      <c r="AR360" s="18" t="str">
        <f ca="1"/>
        <v>Item_391</v>
      </c>
      <c r="AV360" s="7" t="str">
        <f ca="1"/>
        <v>Item_391</v>
      </c>
      <c r="AW360" s="8">
        <f ca="1"/>
        <v>150.65</v>
      </c>
      <c r="AY360" s="7" t="str">
        <f ca="1"/>
        <v>Item_391</v>
      </c>
      <c r="AZ360">
        <f ca="1"/>
        <v>9.3000000000000007</v>
      </c>
      <c r="BA360">
        <f ca="1"/>
        <v>3.55</v>
      </c>
      <c r="BB360">
        <f ca="1"/>
        <v>2.5499999999999998</v>
      </c>
      <c r="BC360">
        <f ca="1"/>
        <v>1.1100000000000001</v>
      </c>
      <c r="BD360" s="8" t="str">
        <f ca="1"/>
        <v>C</v>
      </c>
    </row>
    <row r="361" spans="4:56" x14ac:dyDescent="0.3">
      <c r="D361" s="32" t="s">
        <v>452</v>
      </c>
      <c r="E361" s="33">
        <v>6.78</v>
      </c>
      <c r="F361" s="33">
        <v>3.39</v>
      </c>
      <c r="G361" s="33">
        <v>-0.28000000000000003</v>
      </c>
      <c r="H361" s="33">
        <v>5.69</v>
      </c>
      <c r="I361" s="34" t="s">
        <v>34</v>
      </c>
      <c r="N361" s="18" t="str">
        <f ca="1"/>
        <v>Item_361</v>
      </c>
      <c r="O361" s="18" t="str">
        <f ca="1"/>
        <v>Item_361</v>
      </c>
      <c r="X361" s="18" t="str">
        <f ca="1"/>
        <v>Item_311</v>
      </c>
      <c r="AA361" s="18" t="str">
        <f ca="1"/>
        <v>Item_311</v>
      </c>
      <c r="AF361" s="18" t="str">
        <f ca="1"/>
        <v>Item_88</v>
      </c>
      <c r="AO361" s="18" t="str">
        <f ca="1"/>
        <v>Item_311</v>
      </c>
      <c r="AR361" s="18" t="str">
        <f ca="1"/>
        <v>Item_311</v>
      </c>
      <c r="AV361" s="7" t="str">
        <f ca="1"/>
        <v>Item_311</v>
      </c>
      <c r="AW361" s="8">
        <f ca="1"/>
        <v>150.91</v>
      </c>
      <c r="AY361" s="7" t="str">
        <f ca="1"/>
        <v>Item_311</v>
      </c>
      <c r="AZ361">
        <f ca="1"/>
        <v>6.69</v>
      </c>
      <c r="BA361">
        <f ca="1"/>
        <v>4.59</v>
      </c>
      <c r="BB361">
        <f ca="1"/>
        <v>5.66</v>
      </c>
      <c r="BC361">
        <f ca="1"/>
        <v>5.17</v>
      </c>
      <c r="BD361" s="8" t="str">
        <f ca="1"/>
        <v>A</v>
      </c>
    </row>
    <row r="362" spans="4:56" x14ac:dyDescent="0.3">
      <c r="D362" s="32" t="s">
        <v>453</v>
      </c>
      <c r="E362" s="33">
        <v>7.46</v>
      </c>
      <c r="F362" s="33">
        <v>3.71</v>
      </c>
      <c r="G362" s="33">
        <v>3.22</v>
      </c>
      <c r="H362" s="33">
        <v>8.5</v>
      </c>
      <c r="I362" s="34" t="s">
        <v>34</v>
      </c>
      <c r="N362" s="18" t="str">
        <f ca="1"/>
        <v>Item_403</v>
      </c>
      <c r="O362" s="18" t="str">
        <f ca="1"/>
        <v>Item_403</v>
      </c>
      <c r="X362" s="18" t="str">
        <f ca="1"/>
        <v>Item_329</v>
      </c>
      <c r="AA362" s="18" t="str">
        <f ca="1"/>
        <v>Item_329</v>
      </c>
      <c r="AF362" s="18" t="str">
        <f ca="1"/>
        <v>Item_66</v>
      </c>
      <c r="AO362" s="18" t="str">
        <f ca="1"/>
        <v>Item_329</v>
      </c>
      <c r="AR362" s="18" t="str">
        <f ca="1"/>
        <v>Item_329</v>
      </c>
      <c r="AV362" s="7" t="str">
        <f ca="1"/>
        <v>Item_329</v>
      </c>
      <c r="AW362" s="8">
        <f ca="1"/>
        <v>150.91999999999999</v>
      </c>
      <c r="AY362" s="7" t="str">
        <f ca="1"/>
        <v>Item_329</v>
      </c>
      <c r="AZ362">
        <f ca="1"/>
        <v>6.04</v>
      </c>
      <c r="BA362">
        <f ca="1"/>
        <v>2.84</v>
      </c>
      <c r="BB362">
        <f ca="1"/>
        <v>1.89</v>
      </c>
      <c r="BC362">
        <f ca="1"/>
        <v>-2.0099999999999998</v>
      </c>
      <c r="BD362" s="8" t="str">
        <f ca="1"/>
        <v>B</v>
      </c>
    </row>
    <row r="363" spans="4:56" x14ac:dyDescent="0.3">
      <c r="D363" s="32" t="s">
        <v>454</v>
      </c>
      <c r="E363" s="33">
        <v>7.23</v>
      </c>
      <c r="F363" s="33">
        <v>4.34</v>
      </c>
      <c r="G363" s="33">
        <v>3.3</v>
      </c>
      <c r="H363" s="33">
        <v>-1.24</v>
      </c>
      <c r="I363" s="34" t="s">
        <v>34</v>
      </c>
      <c r="N363" s="18" t="str">
        <f ca="1"/>
        <v>Item_335</v>
      </c>
      <c r="O363" s="18" t="str">
        <f ca="1"/>
        <v>Item_335</v>
      </c>
      <c r="X363" s="18" t="str">
        <f ca="1"/>
        <v>Item_360</v>
      </c>
      <c r="AA363" s="18" t="str">
        <f ca="1"/>
        <v>Item_360</v>
      </c>
      <c r="AF363" s="18" t="str">
        <f ca="1"/>
        <v>Item_57</v>
      </c>
      <c r="AO363" s="18" t="str">
        <f ca="1"/>
        <v>Item_360</v>
      </c>
      <c r="AR363" s="18" t="str">
        <f ca="1"/>
        <v>Item_360</v>
      </c>
      <c r="AV363" s="7" t="str">
        <f ca="1"/>
        <v>Item_360</v>
      </c>
      <c r="AW363" s="8">
        <f ca="1"/>
        <v>151.28</v>
      </c>
      <c r="AY363" s="7" t="str">
        <f ca="1"/>
        <v>Item_360</v>
      </c>
      <c r="AZ363">
        <f ca="1"/>
        <v>7.86</v>
      </c>
      <c r="BA363">
        <f ca="1"/>
        <v>3.99</v>
      </c>
      <c r="BB363">
        <f ca="1"/>
        <v>2.54</v>
      </c>
      <c r="BC363">
        <f ca="1"/>
        <v>3.04</v>
      </c>
      <c r="BD363" s="8" t="str">
        <f ca="1"/>
        <v>A</v>
      </c>
    </row>
    <row r="364" spans="4:56" x14ac:dyDescent="0.3">
      <c r="D364" s="32" t="s">
        <v>455</v>
      </c>
      <c r="E364" s="33">
        <v>8.2799999999999994</v>
      </c>
      <c r="F364" s="33">
        <v>3.51</v>
      </c>
      <c r="G364" s="33">
        <v>-2.16</v>
      </c>
      <c r="H364" s="33">
        <v>-0.93</v>
      </c>
      <c r="I364" s="34" t="s">
        <v>34</v>
      </c>
      <c r="N364" s="18" t="str">
        <f ca="1"/>
        <v>Item_306</v>
      </c>
      <c r="O364" s="18" t="str">
        <f ca="1"/>
        <v>Item_306</v>
      </c>
      <c r="X364" s="18" t="str">
        <f ca="1"/>
        <v>Item_325</v>
      </c>
      <c r="AA364" s="18" t="str">
        <f ca="1"/>
        <v>Item_325</v>
      </c>
      <c r="AF364" s="18" t="str">
        <f ca="1"/>
        <v>Item_18</v>
      </c>
      <c r="AO364" s="18" t="str">
        <f ca="1"/>
        <v>Item_325</v>
      </c>
      <c r="AR364" s="18" t="str">
        <f ca="1"/>
        <v>Item_325</v>
      </c>
      <c r="AV364" s="7" t="str">
        <f ca="1"/>
        <v>Item_325</v>
      </c>
      <c r="AW364" s="8">
        <f ca="1"/>
        <v>151.5</v>
      </c>
      <c r="AY364" s="7" t="str">
        <f ca="1"/>
        <v>Item_325</v>
      </c>
      <c r="AZ364">
        <f ca="1"/>
        <v>7.54</v>
      </c>
      <c r="BA364">
        <f ca="1"/>
        <v>3.95</v>
      </c>
      <c r="BB364">
        <f ca="1"/>
        <v>1.74</v>
      </c>
      <c r="BC364">
        <f ca="1"/>
        <v>2.48</v>
      </c>
      <c r="BD364" s="8" t="str">
        <f ca="1"/>
        <v>B</v>
      </c>
    </row>
    <row r="365" spans="4:56" x14ac:dyDescent="0.3">
      <c r="D365" s="32" t="s">
        <v>456</v>
      </c>
      <c r="E365" s="33">
        <v>7.17</v>
      </c>
      <c r="F365" s="33">
        <v>3.77</v>
      </c>
      <c r="G365" s="33">
        <v>3.75</v>
      </c>
      <c r="H365" s="33">
        <v>0.94</v>
      </c>
      <c r="I365" s="34" t="s">
        <v>34</v>
      </c>
      <c r="N365" s="18" t="str">
        <f ca="1"/>
        <v>Item_182</v>
      </c>
      <c r="O365" s="18" t="str">
        <f ca="1"/>
        <v>Item_182</v>
      </c>
      <c r="X365" s="18" t="str">
        <f ca="1"/>
        <v>Item_382</v>
      </c>
      <c r="AA365" s="18" t="str">
        <f ca="1"/>
        <v>Item_382</v>
      </c>
      <c r="AF365" s="18" t="str">
        <f ca="1"/>
        <v>Item_287</v>
      </c>
      <c r="AO365" s="18" t="str">
        <f ca="1"/>
        <v>Item_382</v>
      </c>
      <c r="AR365" s="18" t="str">
        <f ca="1"/>
        <v>Item_382</v>
      </c>
      <c r="AV365" s="7" t="str">
        <f ca="1"/>
        <v>Item_382</v>
      </c>
      <c r="AW365" s="8">
        <f ca="1"/>
        <v>152.19</v>
      </c>
      <c r="AY365" s="7" t="str">
        <f ca="1"/>
        <v>Item_382</v>
      </c>
      <c r="AZ365">
        <f ca="1"/>
        <v>7.21</v>
      </c>
      <c r="BA365">
        <f ca="1"/>
        <v>3.63</v>
      </c>
      <c r="BB365">
        <f ca="1"/>
        <v>2.04</v>
      </c>
      <c r="BC365">
        <f ca="1"/>
        <v>-1.06</v>
      </c>
      <c r="BD365" s="8" t="str">
        <f ca="1"/>
        <v>C</v>
      </c>
    </row>
    <row r="366" spans="4:56" x14ac:dyDescent="0.3">
      <c r="D366" s="32" t="s">
        <v>457</v>
      </c>
      <c r="E366" s="33">
        <v>7.91</v>
      </c>
      <c r="F366" s="33">
        <v>4.91</v>
      </c>
      <c r="G366" s="33">
        <v>0.22</v>
      </c>
      <c r="H366" s="33">
        <v>1.61</v>
      </c>
      <c r="I366" s="34" t="s">
        <v>34</v>
      </c>
      <c r="N366" s="18" t="str">
        <f ca="1"/>
        <v>Item_181</v>
      </c>
      <c r="O366" s="18" t="str">
        <f ca="1"/>
        <v>Item_181</v>
      </c>
      <c r="X366" s="18" t="str">
        <f ca="1"/>
        <v>Item_100</v>
      </c>
      <c r="AA366" s="18" t="str">
        <f ca="1"/>
        <v>Item_100</v>
      </c>
      <c r="AF366" s="18" t="str">
        <f ca="1"/>
        <v>Item_70</v>
      </c>
      <c r="AO366" s="18" t="str">
        <f ca="1"/>
        <v>Item_100</v>
      </c>
      <c r="AR366" s="18" t="str">
        <f ca="1"/>
        <v>Item_100</v>
      </c>
      <c r="AV366" s="7" t="str">
        <f ca="1"/>
        <v>Item_100</v>
      </c>
      <c r="AW366" s="8">
        <f ca="1"/>
        <v>152.22</v>
      </c>
      <c r="AY366" s="7" t="str">
        <f ca="1"/>
        <v>Item_100</v>
      </c>
      <c r="AZ366">
        <f ca="1"/>
        <v>12.34</v>
      </c>
      <c r="BA366">
        <f ca="1"/>
        <v>-0.54</v>
      </c>
      <c r="BB366">
        <f ca="1"/>
        <v>1.46</v>
      </c>
      <c r="BC366">
        <f ca="1"/>
        <v>3.62</v>
      </c>
      <c r="BD366" s="8" t="str">
        <f ca="1"/>
        <v>C</v>
      </c>
    </row>
    <row r="367" spans="4:56" x14ac:dyDescent="0.3">
      <c r="D367" s="32" t="s">
        <v>458</v>
      </c>
      <c r="E367" s="33">
        <v>6.67</v>
      </c>
      <c r="F367" s="33">
        <v>5.52</v>
      </c>
      <c r="G367" s="33">
        <v>5.94</v>
      </c>
      <c r="H367" s="33">
        <v>8</v>
      </c>
      <c r="I367" s="34" t="s">
        <v>34</v>
      </c>
      <c r="N367" s="18" t="str">
        <f ca="1"/>
        <v>Item_144</v>
      </c>
      <c r="O367" s="18" t="str">
        <f ca="1"/>
        <v>Item_144</v>
      </c>
      <c r="X367" s="18" t="str">
        <f ca="1"/>
        <v>Item_322</v>
      </c>
      <c r="AA367" s="18" t="str">
        <f ca="1"/>
        <v>Item_322</v>
      </c>
      <c r="AF367" s="18" t="str">
        <f ca="1"/>
        <v>Item_48</v>
      </c>
      <c r="AO367" s="18" t="str">
        <f ca="1"/>
        <v>Item_322</v>
      </c>
      <c r="AR367" s="18" t="str">
        <f ca="1"/>
        <v>Item_322</v>
      </c>
      <c r="AV367" s="7" t="str">
        <f ca="1"/>
        <v>Item_322</v>
      </c>
      <c r="AW367" s="8">
        <f ca="1"/>
        <v>152.33000000000001</v>
      </c>
      <c r="AY367" s="7" t="str">
        <f ca="1"/>
        <v>Item_322</v>
      </c>
      <c r="AZ367">
        <f ca="1"/>
        <v>5.32</v>
      </c>
      <c r="BA367">
        <f ca="1"/>
        <v>4.78</v>
      </c>
      <c r="BB367">
        <f ca="1"/>
        <v>2.95</v>
      </c>
      <c r="BC367">
        <f ca="1"/>
        <v>-3.08</v>
      </c>
      <c r="BD367" s="8" t="str">
        <f ca="1"/>
        <v>C</v>
      </c>
    </row>
    <row r="368" spans="4:56" x14ac:dyDescent="0.3">
      <c r="D368" s="32" t="s">
        <v>459</v>
      </c>
      <c r="E368" s="33">
        <v>7.22</v>
      </c>
      <c r="F368" s="33">
        <v>3.63</v>
      </c>
      <c r="G368" s="33">
        <v>0.79</v>
      </c>
      <c r="H368" s="33">
        <v>5.75</v>
      </c>
      <c r="I368" s="34" t="s">
        <v>34</v>
      </c>
      <c r="N368" s="18" t="str">
        <f ca="1"/>
        <v>Item_343</v>
      </c>
      <c r="O368" s="18" t="str">
        <f ca="1"/>
        <v>Item_343</v>
      </c>
      <c r="X368" s="18" t="str">
        <f ca="1"/>
        <v>Item_393</v>
      </c>
      <c r="AA368" s="18" t="str">
        <f ca="1"/>
        <v>Item_393</v>
      </c>
      <c r="AF368" s="18" t="str">
        <f ca="1"/>
        <v>Item_36</v>
      </c>
      <c r="AO368" s="18" t="str">
        <f ca="1"/>
        <v>Item_393</v>
      </c>
      <c r="AR368" s="18" t="str">
        <f ca="1"/>
        <v>Item_393</v>
      </c>
      <c r="AV368" s="7" t="str">
        <f ca="1"/>
        <v>Item_393</v>
      </c>
      <c r="AW368" s="8">
        <f ca="1"/>
        <v>152.36000000000001</v>
      </c>
      <c r="AY368" s="7" t="str">
        <f ca="1"/>
        <v>Item_393</v>
      </c>
      <c r="AZ368">
        <f ca="1"/>
        <v>4.9800000000000004</v>
      </c>
      <c r="BA368">
        <f ca="1"/>
        <v>3.19</v>
      </c>
      <c r="BB368">
        <f ca="1"/>
        <v>3.14</v>
      </c>
      <c r="BC368">
        <f ca="1"/>
        <v>-4.83</v>
      </c>
      <c r="BD368" s="8" t="str">
        <f ca="1"/>
        <v>B</v>
      </c>
    </row>
    <row r="369" spans="4:56" x14ac:dyDescent="0.3">
      <c r="D369" s="32" t="s">
        <v>460</v>
      </c>
      <c r="E369" s="33">
        <v>6.19</v>
      </c>
      <c r="F369" s="33">
        <v>5</v>
      </c>
      <c r="G369" s="33">
        <v>4.38</v>
      </c>
      <c r="H369" s="33">
        <v>1.52</v>
      </c>
      <c r="I369" s="34" t="s">
        <v>33</v>
      </c>
      <c r="N369" s="18" t="str">
        <f ca="1"/>
        <v>Item_385</v>
      </c>
      <c r="O369" s="18" t="str">
        <f ca="1"/>
        <v>Item_385</v>
      </c>
      <c r="X369" s="18" t="str">
        <f ca="1"/>
        <v>Item_366</v>
      </c>
      <c r="AA369" s="18" t="str">
        <f ca="1"/>
        <v>Item_366</v>
      </c>
      <c r="AF369" s="18" t="str">
        <f ca="1"/>
        <v>Item_15</v>
      </c>
      <c r="AO369" s="18" t="str">
        <f ca="1"/>
        <v>Item_366</v>
      </c>
      <c r="AR369" s="18" t="str">
        <f ca="1"/>
        <v>Item_366</v>
      </c>
      <c r="AV369" s="7" t="str">
        <f ca="1"/>
        <v>Item_366</v>
      </c>
      <c r="AW369" s="8">
        <f ca="1"/>
        <v>152.69999999999999</v>
      </c>
      <c r="AY369" s="7" t="str">
        <f ca="1"/>
        <v>Item_366</v>
      </c>
      <c r="AZ369">
        <f ca="1"/>
        <v>8.0500000000000007</v>
      </c>
      <c r="BA369">
        <f ca="1"/>
        <v>3.67</v>
      </c>
      <c r="BB369">
        <f ca="1"/>
        <v>1.58</v>
      </c>
      <c r="BC369">
        <f ca="1"/>
        <v>1.71</v>
      </c>
      <c r="BD369" s="8" t="str">
        <f ca="1"/>
        <v>B</v>
      </c>
    </row>
    <row r="370" spans="4:56" x14ac:dyDescent="0.3">
      <c r="D370" s="32" t="s">
        <v>461</v>
      </c>
      <c r="E370" s="33">
        <v>5.38</v>
      </c>
      <c r="F370" s="33">
        <v>5.91</v>
      </c>
      <c r="G370" s="33">
        <v>-1.1399999999999999</v>
      </c>
      <c r="H370" s="33">
        <v>5.29</v>
      </c>
      <c r="I370" s="34" t="s">
        <v>33</v>
      </c>
      <c r="N370" s="18" t="str">
        <f ca="1"/>
        <v>Item_338</v>
      </c>
      <c r="O370" s="18" t="str">
        <f ca="1"/>
        <v>Item_338</v>
      </c>
      <c r="X370" s="18" t="str">
        <f ca="1"/>
        <v>Item_167</v>
      </c>
      <c r="AA370" s="18" t="str">
        <f ca="1"/>
        <v>Item_167</v>
      </c>
      <c r="AF370" s="18" t="str">
        <f ca="1"/>
        <v>Item_23</v>
      </c>
      <c r="AO370" s="18" t="str">
        <f ca="1"/>
        <v>Item_167</v>
      </c>
      <c r="AR370" s="18" t="str">
        <f ca="1"/>
        <v>Item_167</v>
      </c>
      <c r="AV370" s="7" t="str">
        <f ca="1"/>
        <v>Item_167</v>
      </c>
      <c r="AW370" s="8">
        <f ca="1"/>
        <v>152.72</v>
      </c>
      <c r="AY370" s="7" t="str">
        <f ca="1"/>
        <v>Item_167</v>
      </c>
      <c r="AZ370">
        <f ca="1"/>
        <v>9.8000000000000007</v>
      </c>
      <c r="BA370">
        <f ca="1"/>
        <v>-1.86</v>
      </c>
      <c r="BB370">
        <f ca="1"/>
        <v>-1.92</v>
      </c>
      <c r="BC370">
        <f ca="1"/>
        <v>3.11</v>
      </c>
      <c r="BD370" s="8" t="str">
        <f ca="1"/>
        <v>A</v>
      </c>
    </row>
    <row r="371" spans="4:56" x14ac:dyDescent="0.3">
      <c r="D371" s="32" t="s">
        <v>462</v>
      </c>
      <c r="E371" s="33">
        <v>7.56</v>
      </c>
      <c r="F371" s="33">
        <v>2.95</v>
      </c>
      <c r="G371" s="33">
        <v>4.54</v>
      </c>
      <c r="H371" s="33">
        <v>0.05</v>
      </c>
      <c r="I371" s="34" t="s">
        <v>32</v>
      </c>
      <c r="N371" s="18" t="str">
        <f ca="1"/>
        <v>Item_368</v>
      </c>
      <c r="O371" s="18" t="str">
        <f ca="1"/>
        <v>Item_368</v>
      </c>
      <c r="X371" s="18" t="str">
        <f ca="1"/>
        <v>Item_306</v>
      </c>
      <c r="AA371" s="18" t="str">
        <f ca="1"/>
        <v>Item_306</v>
      </c>
      <c r="AF371" s="18" t="str">
        <f ca="1"/>
        <v>Item_208</v>
      </c>
      <c r="AO371" s="18" t="str">
        <f ca="1"/>
        <v>Item_306</v>
      </c>
      <c r="AR371" s="18" t="str">
        <f ca="1"/>
        <v>Item_306</v>
      </c>
      <c r="AV371" s="7" t="str">
        <f ca="1"/>
        <v>Item_306</v>
      </c>
      <c r="AW371" s="8">
        <f ca="1"/>
        <v>153.36000000000001</v>
      </c>
      <c r="AY371" s="7" t="str">
        <f ca="1"/>
        <v>Item_306</v>
      </c>
      <c r="AZ371">
        <f ca="1"/>
        <v>6.66</v>
      </c>
      <c r="BA371">
        <f ca="1"/>
        <v>5</v>
      </c>
      <c r="BB371">
        <f ca="1"/>
        <v>1.7</v>
      </c>
      <c r="BC371">
        <f ca="1"/>
        <v>2.4700000000000002</v>
      </c>
      <c r="BD371" s="8" t="str">
        <f ca="1"/>
        <v>B</v>
      </c>
    </row>
    <row r="372" spans="4:56" x14ac:dyDescent="0.3">
      <c r="D372" s="32" t="s">
        <v>463</v>
      </c>
      <c r="E372" s="33">
        <v>9</v>
      </c>
      <c r="F372" s="33">
        <v>2.97</v>
      </c>
      <c r="G372" s="33">
        <v>1.23</v>
      </c>
      <c r="H372" s="33">
        <v>3.67</v>
      </c>
      <c r="I372" s="34" t="s">
        <v>32</v>
      </c>
      <c r="N372" s="18" t="str">
        <f ca="1"/>
        <v>Item_322</v>
      </c>
      <c r="O372" s="18" t="str">
        <f ca="1"/>
        <v>Item_322</v>
      </c>
      <c r="X372" s="18" t="str">
        <f ca="1"/>
        <v>Item_327</v>
      </c>
      <c r="AA372" s="18" t="str">
        <f ca="1"/>
        <v>Item_327</v>
      </c>
      <c r="AF372" s="18" t="str">
        <f ca="1"/>
        <v>Item_43</v>
      </c>
      <c r="AO372" s="18" t="str">
        <f ca="1"/>
        <v>Item_327</v>
      </c>
      <c r="AR372" s="18" t="str">
        <f ca="1"/>
        <v>Item_327</v>
      </c>
      <c r="AV372" s="7" t="str">
        <f ca="1"/>
        <v>Item_327</v>
      </c>
      <c r="AW372" s="8">
        <f ca="1"/>
        <v>153.62</v>
      </c>
      <c r="AY372" s="7" t="str">
        <f ca="1"/>
        <v>Item_327</v>
      </c>
      <c r="AZ372">
        <f ca="1"/>
        <v>8.69</v>
      </c>
      <c r="BA372">
        <f ca="1"/>
        <v>4.0199999999999996</v>
      </c>
      <c r="BB372">
        <f ca="1"/>
        <v>2.44</v>
      </c>
      <c r="BC372">
        <f ca="1"/>
        <v>2.3199999999999998</v>
      </c>
      <c r="BD372" s="8" t="str">
        <f ca="1"/>
        <v>A</v>
      </c>
    </row>
    <row r="373" spans="4:56" x14ac:dyDescent="0.3">
      <c r="D373" s="32" t="s">
        <v>464</v>
      </c>
      <c r="E373" s="33">
        <v>6.9</v>
      </c>
      <c r="F373" s="33">
        <v>4.13</v>
      </c>
      <c r="G373" s="33">
        <v>1.88</v>
      </c>
      <c r="H373" s="33">
        <v>5.59</v>
      </c>
      <c r="I373" s="34" t="s">
        <v>34</v>
      </c>
      <c r="N373" s="18" t="str">
        <f ca="1"/>
        <v>Item_398</v>
      </c>
      <c r="O373" s="18" t="str">
        <f ca="1"/>
        <v>Item_398</v>
      </c>
      <c r="X373" s="18" t="str">
        <f ca="1"/>
        <v>Item_338</v>
      </c>
      <c r="AA373" s="18" t="str">
        <f ca="1"/>
        <v>Item_338</v>
      </c>
      <c r="AF373" s="18" t="str">
        <f ca="1"/>
        <v>Item_62</v>
      </c>
      <c r="AO373" s="18" t="str">
        <f ca="1"/>
        <v>Item_338</v>
      </c>
      <c r="AR373" s="18" t="str">
        <f ca="1"/>
        <v>Item_338</v>
      </c>
      <c r="AV373" s="7" t="str">
        <f ca="1"/>
        <v>Item_338</v>
      </c>
      <c r="AW373" s="8">
        <f ca="1"/>
        <v>153.74</v>
      </c>
      <c r="AY373" s="7" t="str">
        <f ca="1"/>
        <v>Item_338</v>
      </c>
      <c r="AZ373">
        <f ca="1"/>
        <v>8.94</v>
      </c>
      <c r="BA373">
        <f ca="1"/>
        <v>3.86</v>
      </c>
      <c r="BB373">
        <f ca="1"/>
        <v>5.29</v>
      </c>
      <c r="BC373">
        <f ca="1"/>
        <v>4.45</v>
      </c>
      <c r="BD373" s="8" t="str">
        <f ca="1"/>
        <v>A</v>
      </c>
    </row>
    <row r="374" spans="4:56" x14ac:dyDescent="0.3">
      <c r="D374" s="32" t="s">
        <v>465</v>
      </c>
      <c r="E374" s="33">
        <v>7.86</v>
      </c>
      <c r="F374" s="33">
        <v>3.99</v>
      </c>
      <c r="G374" s="33">
        <v>2.54</v>
      </c>
      <c r="H374" s="33">
        <v>3.04</v>
      </c>
      <c r="I374" s="34" t="s">
        <v>33</v>
      </c>
      <c r="N374" s="18" t="str">
        <f ca="1"/>
        <v>Item_307</v>
      </c>
      <c r="O374" s="18" t="str">
        <f ca="1"/>
        <v>Item_307</v>
      </c>
      <c r="X374" s="18" t="str">
        <f ca="1"/>
        <v>Item_362</v>
      </c>
      <c r="AA374" s="18" t="str">
        <f ca="1"/>
        <v>Item_362</v>
      </c>
      <c r="AF374" s="18" t="str">
        <f ca="1"/>
        <v>Item_21</v>
      </c>
      <c r="AO374" s="18" t="str">
        <f ca="1"/>
        <v>Item_362</v>
      </c>
      <c r="AR374" s="18" t="str">
        <f ca="1"/>
        <v>Item_362</v>
      </c>
      <c r="AV374" s="7" t="str">
        <f ca="1"/>
        <v>Item_362</v>
      </c>
      <c r="AW374" s="8">
        <f ca="1"/>
        <v>154.61000000000001</v>
      </c>
      <c r="AY374" s="7" t="str">
        <f ca="1"/>
        <v>Item_362</v>
      </c>
      <c r="AZ374">
        <f ca="1"/>
        <v>7</v>
      </c>
      <c r="BA374">
        <f ca="1"/>
        <v>3.64</v>
      </c>
      <c r="BB374">
        <f ca="1"/>
        <v>4.7300000000000004</v>
      </c>
      <c r="BC374">
        <f ca="1"/>
        <v>-4.1500000000000004</v>
      </c>
      <c r="BD374" s="8" t="str">
        <f ca="1"/>
        <v>A</v>
      </c>
    </row>
    <row r="375" spans="4:56" x14ac:dyDescent="0.3">
      <c r="D375" s="32" t="s">
        <v>466</v>
      </c>
      <c r="E375" s="33">
        <v>6.84</v>
      </c>
      <c r="F375" s="33">
        <v>3.25</v>
      </c>
      <c r="G375" s="33">
        <v>0.3</v>
      </c>
      <c r="H375" s="33">
        <v>1.87</v>
      </c>
      <c r="I375" s="34" t="s">
        <v>33</v>
      </c>
      <c r="N375" s="18" t="str">
        <f ca="1"/>
        <v>Item_200</v>
      </c>
      <c r="O375" s="18" t="str">
        <f ca="1"/>
        <v>Item_200</v>
      </c>
      <c r="X375" s="18" t="str">
        <f ca="1"/>
        <v>Item_389</v>
      </c>
      <c r="AA375" s="18" t="str">
        <f ca="1"/>
        <v>Item_389</v>
      </c>
      <c r="AF375" s="18" t="str">
        <f ca="1"/>
        <v>Item_233</v>
      </c>
      <c r="AO375" s="18" t="str">
        <f ca="1"/>
        <v>Item_389</v>
      </c>
      <c r="AR375" s="18" t="str">
        <f ca="1"/>
        <v>Item_389</v>
      </c>
      <c r="AV375" s="7" t="str">
        <f ca="1"/>
        <v>Item_389</v>
      </c>
      <c r="AW375" s="8">
        <f ca="1"/>
        <v>154.66</v>
      </c>
      <c r="AY375" s="7" t="str">
        <f ca="1"/>
        <v>Item_389</v>
      </c>
      <c r="AZ375">
        <f ca="1"/>
        <v>7.22</v>
      </c>
      <c r="BA375">
        <f ca="1"/>
        <v>4.93</v>
      </c>
      <c r="BB375">
        <f ca="1"/>
        <v>3.02</v>
      </c>
      <c r="BC375">
        <f ca="1"/>
        <v>-1.07</v>
      </c>
      <c r="BD375" s="8" t="str">
        <f ca="1"/>
        <v>C</v>
      </c>
    </row>
    <row r="376" spans="4:56" x14ac:dyDescent="0.3">
      <c r="D376" s="32" t="s">
        <v>467</v>
      </c>
      <c r="E376" s="33">
        <v>7</v>
      </c>
      <c r="F376" s="33">
        <v>3.64</v>
      </c>
      <c r="G376" s="33">
        <v>4.7300000000000004</v>
      </c>
      <c r="H376" s="33">
        <v>-4.1500000000000004</v>
      </c>
      <c r="I376" s="34" t="s">
        <v>33</v>
      </c>
      <c r="N376" s="18" t="str">
        <f ca="1"/>
        <v>Item_312</v>
      </c>
      <c r="O376" s="18" t="str">
        <f ca="1"/>
        <v>Item_312</v>
      </c>
      <c r="X376" s="18" t="str">
        <f ca="1"/>
        <v>Item_349</v>
      </c>
      <c r="AA376" s="18" t="str">
        <f ca="1"/>
        <v>Item_349</v>
      </c>
      <c r="AF376" s="18" t="str">
        <f ca="1"/>
        <v>Item_193</v>
      </c>
      <c r="AO376" s="18" t="str">
        <f ca="1"/>
        <v>Item_349</v>
      </c>
      <c r="AR376" s="18" t="str">
        <f ca="1"/>
        <v>Item_349</v>
      </c>
      <c r="AV376" s="7" t="str">
        <f ca="1"/>
        <v>Item_349</v>
      </c>
      <c r="AW376" s="8">
        <f ca="1"/>
        <v>155.32</v>
      </c>
      <c r="AY376" s="7" t="str">
        <f ca="1"/>
        <v>Item_349</v>
      </c>
      <c r="AZ376">
        <f ca="1"/>
        <v>7.23</v>
      </c>
      <c r="BA376">
        <f ca="1"/>
        <v>4.34</v>
      </c>
      <c r="BB376">
        <f ca="1"/>
        <v>3.3</v>
      </c>
      <c r="BC376">
        <f ca="1"/>
        <v>-1.24</v>
      </c>
      <c r="BD376" s="8" t="str">
        <f ca="1"/>
        <v>B</v>
      </c>
    </row>
    <row r="377" spans="4:56" x14ac:dyDescent="0.3">
      <c r="D377" s="32" t="s">
        <v>468</v>
      </c>
      <c r="E377" s="33">
        <v>7.39</v>
      </c>
      <c r="F377" s="33">
        <v>3.04</v>
      </c>
      <c r="G377" s="33">
        <v>4.5</v>
      </c>
      <c r="H377" s="33">
        <v>-0.79</v>
      </c>
      <c r="I377" s="34" t="s">
        <v>34</v>
      </c>
      <c r="N377" s="18" t="str">
        <f ca="1"/>
        <v>Item_311</v>
      </c>
      <c r="O377" s="18" t="str">
        <f ca="1"/>
        <v>Item_311</v>
      </c>
      <c r="X377" s="18" t="str">
        <f ca="1"/>
        <v>Item_368</v>
      </c>
      <c r="AA377" s="18" t="str">
        <f ca="1"/>
        <v>Item_368</v>
      </c>
      <c r="AF377" s="18" t="str">
        <f ca="1"/>
        <v>Item_61</v>
      </c>
      <c r="AO377" s="18" t="str">
        <f ca="1"/>
        <v>Item_368</v>
      </c>
      <c r="AR377" s="18" t="str">
        <f ca="1"/>
        <v>Item_368</v>
      </c>
      <c r="AV377" s="7" t="str">
        <f ca="1"/>
        <v>Item_368</v>
      </c>
      <c r="AW377" s="8">
        <f ca="1"/>
        <v>155.33000000000001</v>
      </c>
      <c r="AY377" s="7" t="str">
        <f ca="1"/>
        <v>Item_368</v>
      </c>
      <c r="AZ377">
        <f ca="1"/>
        <v>7.53</v>
      </c>
      <c r="BA377">
        <f ca="1"/>
        <v>4.1399999999999997</v>
      </c>
      <c r="BB377">
        <f ca="1"/>
        <v>1.39</v>
      </c>
      <c r="BC377">
        <f ca="1"/>
        <v>1.4</v>
      </c>
      <c r="BD377" s="8" t="str">
        <f ca="1"/>
        <v>A</v>
      </c>
    </row>
    <row r="378" spans="4:56" x14ac:dyDescent="0.3">
      <c r="D378" s="32" t="s">
        <v>469</v>
      </c>
      <c r="E378" s="33">
        <v>7.18</v>
      </c>
      <c r="F378" s="33">
        <v>3.25</v>
      </c>
      <c r="G378" s="33">
        <v>3.58</v>
      </c>
      <c r="H378" s="33">
        <v>9.4</v>
      </c>
      <c r="I378" s="34" t="s">
        <v>34</v>
      </c>
      <c r="N378" s="18" t="str">
        <f ca="1"/>
        <v>Item_167</v>
      </c>
      <c r="O378" s="18" t="str">
        <f ca="1"/>
        <v>Item_167</v>
      </c>
      <c r="X378" s="18" t="str">
        <f ca="1"/>
        <v>Item_315</v>
      </c>
      <c r="AA378" s="18" t="str">
        <f ca="1"/>
        <v>Item_315</v>
      </c>
      <c r="AF378" s="18" t="str">
        <f ca="1"/>
        <v>Item_196</v>
      </c>
      <c r="AO378" s="18" t="str">
        <f ca="1"/>
        <v>Item_315</v>
      </c>
      <c r="AR378" s="18" t="str">
        <f ca="1"/>
        <v>Item_315</v>
      </c>
      <c r="AV378" s="7" t="str">
        <f ca="1"/>
        <v>Item_315</v>
      </c>
      <c r="AW378" s="8">
        <f ca="1"/>
        <v>155.62</v>
      </c>
      <c r="AY378" s="7" t="str">
        <f ca="1"/>
        <v>Item_315</v>
      </c>
      <c r="AZ378">
        <f ca="1"/>
        <v>6.14</v>
      </c>
      <c r="BA378">
        <f ca="1"/>
        <v>3.56</v>
      </c>
      <c r="BB378">
        <f ca="1"/>
        <v>3.75</v>
      </c>
      <c r="BC378">
        <f ca="1"/>
        <v>8.34</v>
      </c>
      <c r="BD378" s="8" t="str">
        <f ca="1"/>
        <v>B</v>
      </c>
    </row>
    <row r="379" spans="4:56" x14ac:dyDescent="0.3">
      <c r="D379" s="32" t="s">
        <v>470</v>
      </c>
      <c r="E379" s="33">
        <v>6.11</v>
      </c>
      <c r="F379" s="33">
        <v>4.03</v>
      </c>
      <c r="G379" s="33">
        <v>4.79</v>
      </c>
      <c r="H379" s="33">
        <v>0.53</v>
      </c>
      <c r="I379" s="34" t="s">
        <v>33</v>
      </c>
      <c r="N379" s="18" t="str">
        <f ca="1"/>
        <v>Item_166</v>
      </c>
      <c r="O379" s="18" t="str">
        <f ca="1"/>
        <v>Item_166</v>
      </c>
      <c r="X379" s="18" t="str">
        <f ca="1"/>
        <v>Item_181</v>
      </c>
      <c r="AA379" s="18" t="str">
        <f ca="1"/>
        <v>Item_181</v>
      </c>
      <c r="AF379" s="18" t="str">
        <f ca="1"/>
        <v>Item_126</v>
      </c>
      <c r="AO379" s="18" t="str">
        <f ca="1"/>
        <v>Item_181</v>
      </c>
      <c r="AR379" s="18" t="str">
        <f ca="1"/>
        <v>Item_181</v>
      </c>
      <c r="AV379" s="7" t="str">
        <f ca="1"/>
        <v>Item_181</v>
      </c>
      <c r="AW379" s="8">
        <f ca="1"/>
        <v>155.86000000000001</v>
      </c>
      <c r="AY379" s="7" t="str">
        <f ca="1"/>
        <v>Item_181</v>
      </c>
      <c r="AZ379">
        <f ca="1"/>
        <v>7.76</v>
      </c>
      <c r="BA379">
        <f ca="1"/>
        <v>-0.39</v>
      </c>
      <c r="BB379">
        <f ca="1"/>
        <v>-3.35</v>
      </c>
      <c r="BC379">
        <f ca="1"/>
        <v>3.55</v>
      </c>
      <c r="BD379" s="8" t="str">
        <f ca="1"/>
        <v>C</v>
      </c>
    </row>
    <row r="380" spans="4:56" x14ac:dyDescent="0.3">
      <c r="D380" s="32" t="s">
        <v>471</v>
      </c>
      <c r="E380" s="33">
        <v>8.0500000000000007</v>
      </c>
      <c r="F380" s="33">
        <v>3.67</v>
      </c>
      <c r="G380" s="33">
        <v>1.58</v>
      </c>
      <c r="H380" s="33">
        <v>1.71</v>
      </c>
      <c r="I380" s="34" t="s">
        <v>34</v>
      </c>
      <c r="N380" s="18" t="str">
        <f ca="1"/>
        <v>Item_379</v>
      </c>
      <c r="O380" s="18" t="str">
        <f ca="1"/>
        <v>Item_379</v>
      </c>
      <c r="X380" s="18" t="str">
        <f ca="1"/>
        <v>Item_334</v>
      </c>
      <c r="AA380" s="18" t="str">
        <f ca="1"/>
        <v>Item_334</v>
      </c>
      <c r="AF380" s="18" t="str">
        <f ca="1"/>
        <v>Item_142</v>
      </c>
      <c r="AO380" s="18" t="str">
        <f ca="1"/>
        <v>Item_334</v>
      </c>
      <c r="AR380" s="18" t="str">
        <f ca="1"/>
        <v>Item_334</v>
      </c>
      <c r="AV380" s="7" t="str">
        <f ca="1"/>
        <v>Item_334</v>
      </c>
      <c r="AW380" s="8">
        <f ca="1"/>
        <v>156.13</v>
      </c>
      <c r="AY380" s="7" t="str">
        <f ca="1"/>
        <v>Item_334</v>
      </c>
      <c r="AZ380">
        <f ca="1"/>
        <v>6.92</v>
      </c>
      <c r="BA380">
        <f ca="1"/>
        <v>4.3499999999999996</v>
      </c>
      <c r="BB380">
        <f ca="1"/>
        <v>4.2699999999999996</v>
      </c>
      <c r="BC380">
        <f ca="1"/>
        <v>-3.08</v>
      </c>
      <c r="BD380" s="8" t="str">
        <f ca="1"/>
        <v>B</v>
      </c>
    </row>
    <row r="381" spans="4:56" x14ac:dyDescent="0.3">
      <c r="D381" s="32" t="s">
        <v>472</v>
      </c>
      <c r="E381" s="33">
        <v>6.41</v>
      </c>
      <c r="F381" s="33">
        <v>4.67</v>
      </c>
      <c r="G381" s="33">
        <v>2.44</v>
      </c>
      <c r="H381" s="33">
        <v>3.24</v>
      </c>
      <c r="I381" s="34" t="s">
        <v>32</v>
      </c>
      <c r="N381" s="18" t="str">
        <f ca="1"/>
        <v>Item_332</v>
      </c>
      <c r="O381" s="18" t="str">
        <f ca="1"/>
        <v>Item_332</v>
      </c>
      <c r="X381" s="18" t="str">
        <f ca="1"/>
        <v>Item_312</v>
      </c>
      <c r="AA381" s="18" t="str">
        <f ca="1"/>
        <v>Item_312</v>
      </c>
      <c r="AF381" s="18" t="str">
        <f ca="1"/>
        <v>Item_7</v>
      </c>
      <c r="AO381" s="18" t="str">
        <f ca="1"/>
        <v>Item_312</v>
      </c>
      <c r="AR381" s="18" t="str">
        <f ca="1"/>
        <v>Item_312</v>
      </c>
      <c r="AV381" s="7" t="str">
        <f ca="1"/>
        <v>Item_312</v>
      </c>
      <c r="AW381" s="8">
        <f ca="1"/>
        <v>156.13999999999999</v>
      </c>
      <c r="AY381" s="7" t="str">
        <f ca="1"/>
        <v>Item_312</v>
      </c>
      <c r="AZ381">
        <f ca="1"/>
        <v>7.22</v>
      </c>
      <c r="BA381">
        <f ca="1"/>
        <v>5.04</v>
      </c>
      <c r="BB381">
        <f ca="1"/>
        <v>2.69</v>
      </c>
      <c r="BC381">
        <f ca="1"/>
        <v>0.36</v>
      </c>
      <c r="BD381" s="8" t="str">
        <f ca="1"/>
        <v>B</v>
      </c>
    </row>
    <row r="382" spans="4:56" x14ac:dyDescent="0.3">
      <c r="D382" s="32" t="s">
        <v>473</v>
      </c>
      <c r="E382" s="33">
        <v>7.53</v>
      </c>
      <c r="F382" s="33">
        <v>4.1399999999999997</v>
      </c>
      <c r="G382" s="33">
        <v>1.39</v>
      </c>
      <c r="H382" s="33">
        <v>1.4</v>
      </c>
      <c r="I382" s="34" t="s">
        <v>33</v>
      </c>
      <c r="N382" s="18" t="str">
        <f ca="1"/>
        <v>Item_404</v>
      </c>
      <c r="O382" s="18" t="str">
        <f ca="1"/>
        <v>Item_404</v>
      </c>
      <c r="X382" s="18" t="str">
        <f ca="1"/>
        <v>Item_321</v>
      </c>
      <c r="AA382" s="18" t="str">
        <f ca="1"/>
        <v>Item_321</v>
      </c>
      <c r="AF382" s="18" t="str">
        <f ca="1"/>
        <v>Item_90</v>
      </c>
      <c r="AO382" s="18" t="str">
        <f ca="1"/>
        <v>Item_321</v>
      </c>
      <c r="AR382" s="18" t="str">
        <f ca="1"/>
        <v>Item_321</v>
      </c>
      <c r="AV382" s="7" t="str">
        <f ca="1"/>
        <v>Item_321</v>
      </c>
      <c r="AW382" s="8">
        <f ca="1"/>
        <v>156.97999999999999</v>
      </c>
      <c r="AY382" s="7" t="str">
        <f ca="1"/>
        <v>Item_321</v>
      </c>
      <c r="AZ382">
        <f ca="1"/>
        <v>7.2</v>
      </c>
      <c r="BA382">
        <f ca="1"/>
        <v>4.0999999999999996</v>
      </c>
      <c r="BB382">
        <f ca="1"/>
        <v>2.83</v>
      </c>
      <c r="BC382">
        <f ca="1"/>
        <v>5.32</v>
      </c>
      <c r="BD382" s="8" t="str">
        <f ca="1"/>
        <v>B</v>
      </c>
    </row>
    <row r="383" spans="4:56" x14ac:dyDescent="0.3">
      <c r="D383" s="32" t="s">
        <v>474</v>
      </c>
      <c r="E383" s="33">
        <v>6.49</v>
      </c>
      <c r="F383" s="33">
        <v>1.27</v>
      </c>
      <c r="G383" s="33">
        <v>4.05</v>
      </c>
      <c r="H383" s="33">
        <v>5.38</v>
      </c>
      <c r="I383" s="34" t="s">
        <v>33</v>
      </c>
      <c r="N383" s="18" t="str">
        <f ca="1"/>
        <v>Item_330</v>
      </c>
      <c r="O383" s="18" t="str">
        <f ca="1"/>
        <v>Item_330</v>
      </c>
      <c r="X383" s="18" t="str">
        <f ca="1"/>
        <v>Item_358</v>
      </c>
      <c r="AA383" s="18" t="str">
        <f ca="1"/>
        <v>Item_358</v>
      </c>
      <c r="AF383" s="18" t="str">
        <f ca="1"/>
        <v>Item_68</v>
      </c>
      <c r="AO383" s="18" t="str">
        <f ca="1"/>
        <v>Item_358</v>
      </c>
      <c r="AR383" s="18" t="str">
        <f ca="1"/>
        <v>Item_358</v>
      </c>
      <c r="AV383" s="7" t="str">
        <f ca="1"/>
        <v>Item_358</v>
      </c>
      <c r="AW383" s="8">
        <f ca="1"/>
        <v>157.08000000000001</v>
      </c>
      <c r="AY383" s="7" t="str">
        <f ca="1"/>
        <v>Item_358</v>
      </c>
      <c r="AZ383">
        <f ca="1"/>
        <v>9</v>
      </c>
      <c r="BA383">
        <f ca="1"/>
        <v>2.97</v>
      </c>
      <c r="BB383">
        <f ca="1"/>
        <v>1.23</v>
      </c>
      <c r="BC383">
        <f ca="1"/>
        <v>3.67</v>
      </c>
      <c r="BD383" s="8" t="str">
        <f ca="1"/>
        <v>C</v>
      </c>
    </row>
    <row r="384" spans="4:56" x14ac:dyDescent="0.3">
      <c r="D384" s="32" t="s">
        <v>475</v>
      </c>
      <c r="E384" s="33">
        <v>5.28</v>
      </c>
      <c r="F384" s="33">
        <v>4.0599999999999996</v>
      </c>
      <c r="G384" s="33">
        <v>4.13</v>
      </c>
      <c r="H384" s="33">
        <v>3.07</v>
      </c>
      <c r="I384" s="34" t="s">
        <v>32</v>
      </c>
      <c r="N384" s="18" t="str">
        <f ca="1"/>
        <v>Item_349</v>
      </c>
      <c r="O384" s="18" t="str">
        <f ca="1"/>
        <v>Item_349</v>
      </c>
      <c r="X384" s="18" t="str">
        <f ca="1"/>
        <v>Item_332</v>
      </c>
      <c r="AA384" s="18" t="str">
        <f ca="1"/>
        <v>Item_332</v>
      </c>
      <c r="AF384" s="18" t="str">
        <f ca="1"/>
        <v>Item_89</v>
      </c>
      <c r="AO384" s="18" t="str">
        <f ca="1"/>
        <v>Item_332</v>
      </c>
      <c r="AR384" s="18" t="str">
        <f ca="1"/>
        <v>Item_332</v>
      </c>
      <c r="AV384" s="7" t="str">
        <f ca="1"/>
        <v>Item_332</v>
      </c>
      <c r="AW384" s="8">
        <f ca="1"/>
        <v>157.33000000000001</v>
      </c>
      <c r="AY384" s="7" t="str">
        <f ca="1"/>
        <v>Item_332</v>
      </c>
      <c r="AZ384">
        <f ca="1"/>
        <v>7.89</v>
      </c>
      <c r="BA384">
        <f ca="1"/>
        <v>4.41</v>
      </c>
      <c r="BB384">
        <f ca="1"/>
        <v>6.35</v>
      </c>
      <c r="BC384">
        <f ca="1"/>
        <v>-0.38</v>
      </c>
      <c r="BD384" s="8" t="str">
        <f ca="1"/>
        <v>B</v>
      </c>
    </row>
    <row r="385" spans="4:56" x14ac:dyDescent="0.3">
      <c r="D385" s="32" t="s">
        <v>476</v>
      </c>
      <c r="E385" s="33">
        <v>7.24</v>
      </c>
      <c r="F385" s="33">
        <v>3.49</v>
      </c>
      <c r="G385" s="33">
        <v>3.15</v>
      </c>
      <c r="H385" s="33">
        <v>-1.06</v>
      </c>
      <c r="I385" s="34" t="s">
        <v>32</v>
      </c>
      <c r="N385" s="18" t="str">
        <f ca="1"/>
        <v>Item_141</v>
      </c>
      <c r="O385" s="18" t="str">
        <f ca="1"/>
        <v>Item_141</v>
      </c>
      <c r="X385" s="18" t="str">
        <f ca="1"/>
        <v>Item_337</v>
      </c>
      <c r="AA385" s="18" t="str">
        <f ca="1"/>
        <v>Item_337</v>
      </c>
      <c r="AF385" s="18" t="str">
        <f ca="1"/>
        <v>Item_32</v>
      </c>
      <c r="AO385" s="18" t="str">
        <f ca="1"/>
        <v>Item_337</v>
      </c>
      <c r="AR385" s="18" t="str">
        <f ca="1"/>
        <v>Item_337</v>
      </c>
      <c r="AV385" s="7" t="str">
        <f ca="1"/>
        <v>Item_337</v>
      </c>
      <c r="AW385" s="8">
        <f ca="1"/>
        <v>157.55000000000001</v>
      </c>
      <c r="AY385" s="7" t="str">
        <f ca="1"/>
        <v>Item_337</v>
      </c>
      <c r="AZ385">
        <f ca="1"/>
        <v>6.72</v>
      </c>
      <c r="BA385">
        <f ca="1"/>
        <v>4.88</v>
      </c>
      <c r="BB385">
        <f ca="1"/>
        <v>5.52</v>
      </c>
      <c r="BC385">
        <f ca="1"/>
        <v>-2.35</v>
      </c>
      <c r="BD385" s="8" t="str">
        <f ca="1"/>
        <v>B</v>
      </c>
    </row>
    <row r="386" spans="4:56" x14ac:dyDescent="0.3">
      <c r="D386" s="32" t="s">
        <v>477</v>
      </c>
      <c r="E386" s="33">
        <v>7.93</v>
      </c>
      <c r="F386" s="33">
        <v>2.91</v>
      </c>
      <c r="G386" s="33">
        <v>-0.33</v>
      </c>
      <c r="H386" s="33">
        <v>6.16</v>
      </c>
      <c r="I386" s="34" t="s">
        <v>33</v>
      </c>
      <c r="N386" s="18" t="str">
        <f ca="1"/>
        <v>Item_402</v>
      </c>
      <c r="O386" s="18" t="str">
        <f ca="1"/>
        <v>Item_402</v>
      </c>
      <c r="X386" s="18" t="str">
        <f ca="1"/>
        <v>Item_385</v>
      </c>
      <c r="AA386" s="18" t="str">
        <f ca="1"/>
        <v>Item_385</v>
      </c>
      <c r="AF386" s="18" t="str">
        <f ca="1"/>
        <v>Item_71</v>
      </c>
      <c r="AO386" s="18" t="str">
        <f ca="1"/>
        <v>Item_385</v>
      </c>
      <c r="AR386" s="18" t="str">
        <f ca="1"/>
        <v>Item_385</v>
      </c>
      <c r="AV386" s="7" t="str">
        <f ca="1"/>
        <v>Item_385</v>
      </c>
      <c r="AW386" s="8">
        <f ca="1"/>
        <v>158.13999999999999</v>
      </c>
      <c r="AY386" s="7" t="str">
        <f ca="1"/>
        <v>Item_385</v>
      </c>
      <c r="AZ386">
        <f ca="1"/>
        <v>8.19</v>
      </c>
      <c r="BA386">
        <f ca="1"/>
        <v>4.2699999999999996</v>
      </c>
      <c r="BB386">
        <f ca="1"/>
        <v>3.9</v>
      </c>
      <c r="BC386">
        <f ca="1"/>
        <v>-2.68</v>
      </c>
      <c r="BD386" s="8" t="str">
        <f ca="1"/>
        <v>C</v>
      </c>
    </row>
    <row r="387" spans="4:56" x14ac:dyDescent="0.3">
      <c r="D387" s="32" t="s">
        <v>478</v>
      </c>
      <c r="E387" s="33">
        <v>7.76</v>
      </c>
      <c r="F387" s="33">
        <v>5.62</v>
      </c>
      <c r="G387" s="33">
        <v>-2.58</v>
      </c>
      <c r="H387" s="33">
        <v>2.3199999999999998</v>
      </c>
      <c r="I387" s="34" t="s">
        <v>34</v>
      </c>
      <c r="N387" s="18" t="str">
        <f ca="1"/>
        <v>Item_321</v>
      </c>
      <c r="O387" s="18" t="str">
        <f ca="1"/>
        <v>Item_321</v>
      </c>
      <c r="X387" s="18" t="str">
        <f ca="1"/>
        <v>Item_320</v>
      </c>
      <c r="AA387" s="18" t="str">
        <f ca="1"/>
        <v>Item_320</v>
      </c>
      <c r="AF387" s="18" t="str">
        <f ca="1"/>
        <v>Item_10</v>
      </c>
      <c r="AO387" s="18" t="str">
        <f ca="1"/>
        <v>Item_320</v>
      </c>
      <c r="AR387" s="18" t="str">
        <f ca="1"/>
        <v>Item_320</v>
      </c>
      <c r="AV387" s="7" t="str">
        <f ca="1"/>
        <v>Item_320</v>
      </c>
      <c r="AW387" s="8">
        <f ca="1"/>
        <v>158.27000000000001</v>
      </c>
      <c r="AY387" s="7" t="str">
        <f ca="1"/>
        <v>Item_320</v>
      </c>
      <c r="AZ387">
        <f ca="1"/>
        <v>5.33</v>
      </c>
      <c r="BA387">
        <f ca="1"/>
        <v>4.47</v>
      </c>
      <c r="BB387">
        <f ca="1"/>
        <v>2.88</v>
      </c>
      <c r="BC387">
        <f ca="1"/>
        <v>7.5</v>
      </c>
      <c r="BD387" s="8" t="str">
        <f ca="1"/>
        <v>B</v>
      </c>
    </row>
    <row r="388" spans="4:56" x14ac:dyDescent="0.3">
      <c r="D388" s="32" t="s">
        <v>479</v>
      </c>
      <c r="E388" s="33">
        <v>7.5</v>
      </c>
      <c r="F388" s="33">
        <v>6.21</v>
      </c>
      <c r="G388" s="33">
        <v>3.87</v>
      </c>
      <c r="H388" s="33">
        <v>7.22</v>
      </c>
      <c r="I388" s="34" t="s">
        <v>33</v>
      </c>
      <c r="N388" s="18" t="str">
        <f ca="1"/>
        <v>Item_329</v>
      </c>
      <c r="O388" s="18" t="str">
        <f ca="1"/>
        <v>Item_329</v>
      </c>
      <c r="X388" s="18" t="str">
        <f ca="1"/>
        <v>Item_398</v>
      </c>
      <c r="AA388" s="18" t="str">
        <f ca="1"/>
        <v>Item_398</v>
      </c>
      <c r="AF388" s="18" t="str">
        <f ca="1"/>
        <v>Item_12</v>
      </c>
      <c r="AO388" s="18" t="str">
        <f ca="1"/>
        <v>Item_398</v>
      </c>
      <c r="AR388" s="18" t="str">
        <f ca="1"/>
        <v>Item_398</v>
      </c>
      <c r="AV388" s="7" t="str">
        <f ca="1"/>
        <v>Item_398</v>
      </c>
      <c r="AW388" s="8">
        <f ca="1"/>
        <v>158.53</v>
      </c>
      <c r="AY388" s="7" t="str">
        <f ca="1"/>
        <v>Item_398</v>
      </c>
      <c r="AZ388">
        <f ca="1"/>
        <v>6.67</v>
      </c>
      <c r="BA388">
        <f ca="1"/>
        <v>4.26</v>
      </c>
      <c r="BB388">
        <f ca="1"/>
        <v>1.51</v>
      </c>
      <c r="BC388">
        <f ca="1"/>
        <v>5.49</v>
      </c>
      <c r="BD388" s="8" t="str">
        <f ca="1"/>
        <v>C</v>
      </c>
    </row>
    <row r="389" spans="4:56" x14ac:dyDescent="0.3">
      <c r="D389" s="32" t="s">
        <v>480</v>
      </c>
      <c r="E389" s="33">
        <v>6.46</v>
      </c>
      <c r="F389" s="33">
        <v>3.99</v>
      </c>
      <c r="G389" s="33">
        <v>1.1100000000000001</v>
      </c>
      <c r="H389" s="33">
        <v>-4.47</v>
      </c>
      <c r="I389" s="34" t="s">
        <v>34</v>
      </c>
      <c r="N389" s="18" t="str">
        <f ca="1"/>
        <v>Item_352</v>
      </c>
      <c r="O389" s="18" t="str">
        <f ca="1"/>
        <v>Item_352</v>
      </c>
      <c r="X389" s="18" t="str">
        <f ca="1"/>
        <v>Item_343</v>
      </c>
      <c r="AA389" s="18" t="str">
        <f ca="1"/>
        <v>Item_343</v>
      </c>
      <c r="AF389" s="18" t="str">
        <f ca="1"/>
        <v>Item_1</v>
      </c>
      <c r="AO389" s="18" t="str">
        <f ca="1"/>
        <v>Item_343</v>
      </c>
      <c r="AR389" s="18" t="str">
        <f ca="1"/>
        <v>Item_343</v>
      </c>
      <c r="AV389" s="7" t="str">
        <f ca="1"/>
        <v>Item_343</v>
      </c>
      <c r="AW389" s="8">
        <f ca="1"/>
        <v>160.06</v>
      </c>
      <c r="AY389" s="7" t="str">
        <f ca="1"/>
        <v>Item_343</v>
      </c>
      <c r="AZ389">
        <f ca="1"/>
        <v>7.56</v>
      </c>
      <c r="BA389">
        <f ca="1"/>
        <v>3.89</v>
      </c>
      <c r="BB389">
        <f ca="1"/>
        <v>1.3</v>
      </c>
      <c r="BC389">
        <f ca="1"/>
        <v>4.93</v>
      </c>
      <c r="BD389" s="8" t="str">
        <f ca="1"/>
        <v>C</v>
      </c>
    </row>
    <row r="390" spans="4:56" x14ac:dyDescent="0.3">
      <c r="D390" s="32" t="s">
        <v>481</v>
      </c>
      <c r="E390" s="33">
        <v>6.49</v>
      </c>
      <c r="F390" s="33">
        <v>2.62</v>
      </c>
      <c r="G390" s="33">
        <v>1.65</v>
      </c>
      <c r="H390" s="33">
        <v>1.55</v>
      </c>
      <c r="I390" s="34" t="s">
        <v>33</v>
      </c>
      <c r="N390" s="18" t="str">
        <f ca="1"/>
        <v>Item_337</v>
      </c>
      <c r="O390" s="18" t="str">
        <f ca="1"/>
        <v>Item_337</v>
      </c>
      <c r="X390" s="18" t="str">
        <f ca="1"/>
        <v>Item_402</v>
      </c>
      <c r="AA390" s="18" t="str">
        <f ca="1"/>
        <v>Item_402</v>
      </c>
      <c r="AF390" s="18" t="str">
        <f ca="1"/>
        <v>Item_73</v>
      </c>
      <c r="AO390" s="18" t="str">
        <f ca="1"/>
        <v>Item_402</v>
      </c>
      <c r="AR390" s="18" t="str">
        <f ca="1"/>
        <v>Item_402</v>
      </c>
      <c r="AV390" s="7" t="str">
        <f ca="1"/>
        <v>Item_402</v>
      </c>
      <c r="AW390" s="8">
        <f ca="1"/>
        <v>160.38999999999999</v>
      </c>
      <c r="AY390" s="7" t="str">
        <f ca="1"/>
        <v>Item_402</v>
      </c>
      <c r="AZ390">
        <f ca="1"/>
        <v>7.73</v>
      </c>
      <c r="BA390">
        <f ca="1"/>
        <v>4.29</v>
      </c>
      <c r="BB390">
        <f ca="1"/>
        <v>2.0299999999999998</v>
      </c>
      <c r="BC390">
        <f ca="1"/>
        <v>4.05</v>
      </c>
      <c r="BD390" s="8" t="str">
        <f ca="1"/>
        <v>B</v>
      </c>
    </row>
    <row r="391" spans="4:56" x14ac:dyDescent="0.3">
      <c r="D391" s="32" t="s">
        <v>482</v>
      </c>
      <c r="E391" s="33">
        <v>4.68</v>
      </c>
      <c r="F391" s="33">
        <v>4.6500000000000004</v>
      </c>
      <c r="G391" s="33">
        <v>4.66</v>
      </c>
      <c r="H391" s="33">
        <v>4.1900000000000004</v>
      </c>
      <c r="I391" s="34" t="s">
        <v>34</v>
      </c>
      <c r="N391" s="18" t="str">
        <f ca="1"/>
        <v>Item_400</v>
      </c>
      <c r="O391" s="18" t="str">
        <f ca="1"/>
        <v>Item_400</v>
      </c>
      <c r="X391" s="18" t="str">
        <f ca="1"/>
        <v>Item_335</v>
      </c>
      <c r="AA391" s="18" t="str">
        <f ca="1"/>
        <v>Item_335</v>
      </c>
      <c r="AF391" s="18" t="str">
        <f ca="1"/>
        <v>Item_86</v>
      </c>
      <c r="AO391" s="18" t="str">
        <f ca="1"/>
        <v>Item_335</v>
      </c>
      <c r="AR391" s="18" t="str">
        <f ca="1"/>
        <v>Item_335</v>
      </c>
      <c r="AV391" s="7" t="str">
        <f ca="1"/>
        <v>Item_335</v>
      </c>
      <c r="AW391" s="8">
        <f ca="1"/>
        <v>161.77000000000001</v>
      </c>
      <c r="AY391" s="7" t="str">
        <f ca="1"/>
        <v>Item_335</v>
      </c>
      <c r="AZ391">
        <f ca="1"/>
        <v>6.26</v>
      </c>
      <c r="BA391">
        <f ca="1"/>
        <v>6.15</v>
      </c>
      <c r="BB391">
        <f ca="1"/>
        <v>0.92</v>
      </c>
      <c r="BC391">
        <f ca="1"/>
        <v>0.7</v>
      </c>
      <c r="BD391" s="8" t="str">
        <f ca="1"/>
        <v>C</v>
      </c>
    </row>
    <row r="392" spans="4:56" x14ac:dyDescent="0.3">
      <c r="D392" s="32" t="s">
        <v>483</v>
      </c>
      <c r="E392" s="33">
        <v>7.56</v>
      </c>
      <c r="F392" s="33">
        <v>5.78</v>
      </c>
      <c r="G392" s="33">
        <v>0.32</v>
      </c>
      <c r="H392" s="33">
        <v>4.9400000000000004</v>
      </c>
      <c r="I392" s="34" t="s">
        <v>33</v>
      </c>
      <c r="N392" s="18" t="str">
        <f ca="1"/>
        <v>Item_334</v>
      </c>
      <c r="O392" s="18" t="str">
        <f ca="1"/>
        <v>Item_334</v>
      </c>
      <c r="X392" s="18" t="str">
        <f ca="1"/>
        <v>Item_405</v>
      </c>
      <c r="AA392" s="18" t="str">
        <f ca="1"/>
        <v>Item_405</v>
      </c>
      <c r="AF392" s="18" t="str">
        <f ca="1"/>
        <v>Item_45</v>
      </c>
      <c r="AO392" s="18" t="str">
        <f ca="1"/>
        <v>Item_405</v>
      </c>
      <c r="AR392" s="18" t="str">
        <f ca="1"/>
        <v>Item_405</v>
      </c>
      <c r="AV392" s="7" t="str">
        <f ca="1"/>
        <v>Item_405</v>
      </c>
      <c r="AW392" s="8">
        <f ca="1"/>
        <v>162.52000000000001</v>
      </c>
      <c r="AY392" s="7" t="str">
        <f ca="1"/>
        <v>Item_405</v>
      </c>
      <c r="AZ392">
        <f ca="1"/>
        <v>6.94</v>
      </c>
      <c r="BA392">
        <f ca="1"/>
        <v>3.18</v>
      </c>
      <c r="BB392">
        <f ca="1"/>
        <v>1.51</v>
      </c>
      <c r="BC392">
        <f ca="1"/>
        <v>-2.37</v>
      </c>
      <c r="BD392" s="8" t="str">
        <f ca="1"/>
        <v>B</v>
      </c>
    </row>
    <row r="393" spans="4:56" x14ac:dyDescent="0.3">
      <c r="D393" s="32" t="s">
        <v>484</v>
      </c>
      <c r="E393" s="33">
        <v>5.68</v>
      </c>
      <c r="F393" s="33">
        <v>3.38</v>
      </c>
      <c r="G393" s="33">
        <v>2.8</v>
      </c>
      <c r="H393" s="33">
        <v>-2</v>
      </c>
      <c r="I393" s="34" t="s">
        <v>33</v>
      </c>
      <c r="N393" s="18" t="str">
        <f ca="1"/>
        <v>Item_395</v>
      </c>
      <c r="O393" s="18" t="str">
        <f ca="1"/>
        <v>Item_395</v>
      </c>
      <c r="X393" s="18" t="str">
        <f ca="1"/>
        <v>Item_359</v>
      </c>
      <c r="AA393" s="18" t="str">
        <f ca="1"/>
        <v>Item_359</v>
      </c>
      <c r="AF393" s="18" t="str">
        <f ca="1"/>
        <v>Item_77</v>
      </c>
      <c r="AO393" s="18" t="str">
        <f ca="1"/>
        <v>Item_359</v>
      </c>
      <c r="AR393" s="18" t="str">
        <f ca="1"/>
        <v>Item_359</v>
      </c>
      <c r="AV393" s="7" t="str">
        <f ca="1"/>
        <v>Item_359</v>
      </c>
      <c r="AW393" s="8">
        <f ca="1"/>
        <v>162.61000000000001</v>
      </c>
      <c r="AY393" s="7" t="str">
        <f ca="1"/>
        <v>Item_359</v>
      </c>
      <c r="AZ393">
        <f ca="1"/>
        <v>6.9</v>
      </c>
      <c r="BA393">
        <f ca="1"/>
        <v>4.13</v>
      </c>
      <c r="BB393">
        <f ca="1"/>
        <v>1.88</v>
      </c>
      <c r="BC393">
        <f ca="1"/>
        <v>5.59</v>
      </c>
      <c r="BD393" s="8" t="str">
        <f ca="1"/>
        <v>B</v>
      </c>
    </row>
    <row r="394" spans="4:56" x14ac:dyDescent="0.3">
      <c r="D394" s="32" t="s">
        <v>485</v>
      </c>
      <c r="E394" s="33">
        <v>5.87</v>
      </c>
      <c r="F394" s="33">
        <v>4.0999999999999996</v>
      </c>
      <c r="G394" s="33">
        <v>2.39</v>
      </c>
      <c r="H394" s="33">
        <v>0.34</v>
      </c>
      <c r="I394" s="34" t="s">
        <v>32</v>
      </c>
      <c r="N394" s="18" t="str">
        <f ca="1"/>
        <v>Item_362</v>
      </c>
      <c r="O394" s="18" t="str">
        <f ca="1"/>
        <v>Item_362</v>
      </c>
      <c r="X394" s="18" t="str">
        <f ca="1"/>
        <v>Item_141</v>
      </c>
      <c r="AA394" s="18" t="str">
        <f ca="1"/>
        <v>Item_141</v>
      </c>
      <c r="AF394" s="18" t="str">
        <f ca="1"/>
        <v>Item_112</v>
      </c>
      <c r="AO394" s="18" t="str">
        <f ca="1"/>
        <v>Item_141</v>
      </c>
      <c r="AR394" s="18" t="str">
        <f ca="1"/>
        <v>Item_141</v>
      </c>
      <c r="AV394" s="7" t="str">
        <f ca="1"/>
        <v>Item_141</v>
      </c>
      <c r="AW394" s="8">
        <f ca="1"/>
        <v>162.86000000000001</v>
      </c>
      <c r="AY394" s="7" t="str">
        <f ca="1"/>
        <v>Item_141</v>
      </c>
      <c r="AZ394">
        <f ca="1"/>
        <v>11.93</v>
      </c>
      <c r="BA394">
        <f ca="1"/>
        <v>-0.41</v>
      </c>
      <c r="BB394">
        <f ca="1"/>
        <v>0.34</v>
      </c>
      <c r="BC394">
        <f ca="1"/>
        <v>3.58</v>
      </c>
      <c r="BD394" s="8" t="str">
        <f ca="1"/>
        <v>A</v>
      </c>
    </row>
    <row r="395" spans="4:56" x14ac:dyDescent="0.3">
      <c r="D395" s="32" t="s">
        <v>486</v>
      </c>
      <c r="E395" s="33">
        <v>5.59</v>
      </c>
      <c r="F395" s="33">
        <v>3.31</v>
      </c>
      <c r="G395" s="33">
        <v>2.6</v>
      </c>
      <c r="H395" s="33">
        <v>1.9</v>
      </c>
      <c r="I395" s="34" t="s">
        <v>34</v>
      </c>
      <c r="N395" s="18" t="str">
        <f ca="1"/>
        <v>Item_359</v>
      </c>
      <c r="O395" s="18" t="str">
        <f ca="1"/>
        <v>Item_359</v>
      </c>
      <c r="X395" s="18" t="str">
        <f ca="1"/>
        <v>Item_395</v>
      </c>
      <c r="AA395" s="18" t="str">
        <f ca="1"/>
        <v>Item_395</v>
      </c>
      <c r="AF395" s="18" t="str">
        <f ca="1"/>
        <v>Item_52</v>
      </c>
      <c r="AO395" s="18" t="str">
        <f ca="1"/>
        <v>Item_395</v>
      </c>
      <c r="AR395" s="18" t="str">
        <f ca="1"/>
        <v>Item_395</v>
      </c>
      <c r="AV395" s="7" t="str">
        <f ca="1"/>
        <v>Item_395</v>
      </c>
      <c r="AW395" s="8">
        <f ca="1"/>
        <v>164.02</v>
      </c>
      <c r="AY395" s="7" t="str">
        <f ca="1"/>
        <v>Item_395</v>
      </c>
      <c r="AZ395">
        <f ca="1"/>
        <v>4.72</v>
      </c>
      <c r="BA395">
        <f ca="1"/>
        <v>6.31</v>
      </c>
      <c r="BB395">
        <f ca="1"/>
        <v>2.56</v>
      </c>
      <c r="BC395">
        <f ca="1"/>
        <v>7.66</v>
      </c>
      <c r="BD395" s="8" t="str">
        <f ca="1"/>
        <v>C</v>
      </c>
    </row>
    <row r="396" spans="4:56" x14ac:dyDescent="0.3">
      <c r="D396" s="32" t="s">
        <v>487</v>
      </c>
      <c r="E396" s="33">
        <v>7.21</v>
      </c>
      <c r="F396" s="33">
        <v>3.63</v>
      </c>
      <c r="G396" s="33">
        <v>2.04</v>
      </c>
      <c r="H396" s="33">
        <v>-1.06</v>
      </c>
      <c r="I396" s="34" t="s">
        <v>32</v>
      </c>
      <c r="N396" s="18" t="str">
        <f ca="1"/>
        <v>Item_345</v>
      </c>
      <c r="O396" s="18" t="str">
        <f ca="1"/>
        <v>Item_345</v>
      </c>
      <c r="X396" s="18" t="str">
        <f ca="1"/>
        <v>Item_400</v>
      </c>
      <c r="AA396" s="18" t="str">
        <f ca="1"/>
        <v>Item_400</v>
      </c>
      <c r="AF396" s="18" t="str">
        <f ca="1"/>
        <v>Item_67</v>
      </c>
      <c r="AO396" s="18" t="str">
        <f ca="1"/>
        <v>Item_400</v>
      </c>
      <c r="AR396" s="18" t="str">
        <f ca="1"/>
        <v>Item_400</v>
      </c>
      <c r="AV396" s="7" t="str">
        <f ca="1"/>
        <v>Item_400</v>
      </c>
      <c r="AW396" s="8">
        <f ca="1"/>
        <v>165.18</v>
      </c>
      <c r="AY396" s="7" t="str">
        <f ca="1"/>
        <v>Item_400</v>
      </c>
      <c r="AZ396">
        <f ca="1"/>
        <v>7.72</v>
      </c>
      <c r="BA396">
        <f ca="1"/>
        <v>3.64</v>
      </c>
      <c r="BB396">
        <f ca="1"/>
        <v>2.72</v>
      </c>
      <c r="BC396">
        <f ca="1"/>
        <v>8.06</v>
      </c>
      <c r="BD396" s="8" t="str">
        <f ca="1"/>
        <v>C</v>
      </c>
    </row>
    <row r="397" spans="4:56" x14ac:dyDescent="0.3">
      <c r="D397" s="32" t="s">
        <v>488</v>
      </c>
      <c r="E397" s="33">
        <v>6.44</v>
      </c>
      <c r="F397" s="33">
        <v>3.91</v>
      </c>
      <c r="G397" s="33">
        <v>7.85</v>
      </c>
      <c r="H397" s="33">
        <v>-6.3</v>
      </c>
      <c r="I397" s="34" t="s">
        <v>34</v>
      </c>
      <c r="N397" s="18" t="str">
        <f ca="1"/>
        <v>Item_328</v>
      </c>
      <c r="O397" s="18" t="str">
        <f ca="1"/>
        <v>Item_328</v>
      </c>
      <c r="X397" s="18" t="str">
        <f ca="1"/>
        <v>Item_341</v>
      </c>
      <c r="AA397" s="18" t="str">
        <f ca="1"/>
        <v>Item_341</v>
      </c>
      <c r="AF397" s="18" t="str">
        <f ca="1"/>
        <v>Item_64</v>
      </c>
      <c r="AO397" s="18" t="str">
        <f ca="1"/>
        <v>Item_341</v>
      </c>
      <c r="AR397" s="18" t="str">
        <f ca="1"/>
        <v>Item_341</v>
      </c>
      <c r="AV397" s="7" t="str">
        <f ca="1"/>
        <v>Item_341</v>
      </c>
      <c r="AW397" s="8">
        <f ca="1"/>
        <v>165.52</v>
      </c>
      <c r="AY397" s="7" t="str">
        <f ca="1"/>
        <v>Item_341</v>
      </c>
      <c r="AZ397">
        <f ca="1"/>
        <v>6.6</v>
      </c>
      <c r="BA397">
        <f ca="1"/>
        <v>5.27</v>
      </c>
      <c r="BB397">
        <f ca="1"/>
        <v>3.17</v>
      </c>
      <c r="BC397">
        <f ca="1"/>
        <v>-2.74</v>
      </c>
      <c r="BD397" s="8" t="str">
        <f ca="1"/>
        <v>B</v>
      </c>
    </row>
    <row r="398" spans="4:56" x14ac:dyDescent="0.3">
      <c r="D398" s="32" t="s">
        <v>489</v>
      </c>
      <c r="E398" s="33">
        <v>6.46</v>
      </c>
      <c r="F398" s="33">
        <v>4.37</v>
      </c>
      <c r="G398" s="33">
        <v>3.1</v>
      </c>
      <c r="H398" s="33">
        <v>-5.25</v>
      </c>
      <c r="I398" s="34" t="s">
        <v>34</v>
      </c>
      <c r="N398" s="18" t="str">
        <f ca="1"/>
        <v>Item_315</v>
      </c>
      <c r="O398" s="18" t="str">
        <f ca="1"/>
        <v>Item_315</v>
      </c>
      <c r="X398" s="18" t="str">
        <f ca="1"/>
        <v>Item_345</v>
      </c>
      <c r="AA398" s="18" t="str">
        <f ca="1"/>
        <v>Item_345</v>
      </c>
      <c r="AF398" s="18" t="str">
        <f ca="1"/>
        <v>Item_34</v>
      </c>
      <c r="AO398" s="18" t="str">
        <f ca="1"/>
        <v>Item_345</v>
      </c>
      <c r="AR398" s="18" t="str">
        <f ca="1"/>
        <v>Item_345</v>
      </c>
      <c r="AV398" s="7" t="str">
        <f ca="1"/>
        <v>Item_345</v>
      </c>
      <c r="AW398" s="8">
        <f ca="1"/>
        <v>165.74</v>
      </c>
      <c r="AY398" s="7" t="str">
        <f ca="1"/>
        <v>Item_345</v>
      </c>
      <c r="AZ398">
        <f ca="1"/>
        <v>7.8</v>
      </c>
      <c r="BA398">
        <f ca="1"/>
        <v>5.19</v>
      </c>
      <c r="BB398">
        <f ca="1"/>
        <v>3.63</v>
      </c>
      <c r="BC398">
        <f ca="1"/>
        <v>5.98</v>
      </c>
      <c r="BD398" s="8" t="str">
        <f ca="1"/>
        <v>B</v>
      </c>
    </row>
    <row r="399" spans="4:56" x14ac:dyDescent="0.3">
      <c r="D399" s="32" t="s">
        <v>490</v>
      </c>
      <c r="E399" s="33">
        <v>8.19</v>
      </c>
      <c r="F399" s="33">
        <v>4.2699999999999996</v>
      </c>
      <c r="G399" s="33">
        <v>3.9</v>
      </c>
      <c r="H399" s="33">
        <v>-2.68</v>
      </c>
      <c r="I399" s="34" t="s">
        <v>32</v>
      </c>
      <c r="N399" s="18" t="str">
        <f ca="1"/>
        <v>Item_401</v>
      </c>
      <c r="O399" s="18" t="str">
        <f ca="1"/>
        <v>Item_401</v>
      </c>
      <c r="X399" s="18" t="str">
        <f ca="1"/>
        <v>Item_364</v>
      </c>
      <c r="AA399" s="18" t="str">
        <f ca="1"/>
        <v>Item_364</v>
      </c>
      <c r="AF399" s="18" t="str">
        <f ca="1"/>
        <v>Item_82</v>
      </c>
      <c r="AO399" s="18" t="str">
        <f ca="1"/>
        <v>Item_364</v>
      </c>
      <c r="AR399" s="18" t="str">
        <f ca="1"/>
        <v>Item_364</v>
      </c>
      <c r="AV399" s="7" t="str">
        <f ca="1"/>
        <v>Item_364</v>
      </c>
      <c r="AW399" s="8">
        <f ca="1"/>
        <v>165.77</v>
      </c>
      <c r="AY399" s="7" t="str">
        <f ca="1"/>
        <v>Item_364</v>
      </c>
      <c r="AZ399">
        <f ca="1"/>
        <v>7.18</v>
      </c>
      <c r="BA399">
        <f ca="1"/>
        <v>3.25</v>
      </c>
      <c r="BB399">
        <f ca="1"/>
        <v>3.58</v>
      </c>
      <c r="BC399">
        <f ca="1"/>
        <v>9.4</v>
      </c>
      <c r="BD399" s="8" t="str">
        <f ca="1"/>
        <v>B</v>
      </c>
    </row>
    <row r="400" spans="4:56" x14ac:dyDescent="0.3">
      <c r="D400" s="32" t="s">
        <v>491</v>
      </c>
      <c r="E400" s="33">
        <v>7.97</v>
      </c>
      <c r="F400" s="33">
        <v>4.28</v>
      </c>
      <c r="G400" s="33">
        <v>-1.54</v>
      </c>
      <c r="H400" s="33">
        <v>-6.56</v>
      </c>
      <c r="I400" s="34" t="s">
        <v>32</v>
      </c>
      <c r="N400" s="18" t="str">
        <f ca="1"/>
        <v>Item_405</v>
      </c>
      <c r="O400" s="18" t="str">
        <f ca="1"/>
        <v>Item_405</v>
      </c>
      <c r="X400" s="18" t="str">
        <f ca="1"/>
        <v>Item_404</v>
      </c>
      <c r="AA400" s="18" t="str">
        <f ca="1"/>
        <v>Item_404</v>
      </c>
      <c r="AF400" s="18" t="str">
        <f ca="1"/>
        <v>Item_91</v>
      </c>
      <c r="AO400" s="18" t="str">
        <f ca="1"/>
        <v>Item_404</v>
      </c>
      <c r="AR400" s="18" t="str">
        <f ca="1"/>
        <v>Item_404</v>
      </c>
      <c r="AV400" s="7" t="str">
        <f ca="1"/>
        <v>Item_404</v>
      </c>
      <c r="AW400" s="8">
        <f ca="1"/>
        <v>166.09</v>
      </c>
      <c r="AY400" s="7" t="str">
        <f ca="1"/>
        <v>Item_404</v>
      </c>
      <c r="AZ400">
        <f ca="1"/>
        <v>7.26</v>
      </c>
      <c r="BA400">
        <f ca="1"/>
        <v>4.26</v>
      </c>
      <c r="BB400">
        <f ca="1"/>
        <v>0.43</v>
      </c>
      <c r="BC400">
        <f ca="1"/>
        <v>4.92</v>
      </c>
      <c r="BD400" s="8" t="str">
        <f ca="1"/>
        <v>C</v>
      </c>
    </row>
    <row r="401" spans="4:56" x14ac:dyDescent="0.3">
      <c r="D401" s="32" t="s">
        <v>492</v>
      </c>
      <c r="E401" s="33">
        <v>7.84</v>
      </c>
      <c r="F401" s="33">
        <v>2.92</v>
      </c>
      <c r="G401" s="33">
        <v>3.91</v>
      </c>
      <c r="H401" s="33">
        <v>3.25</v>
      </c>
      <c r="I401" s="34" t="s">
        <v>33</v>
      </c>
      <c r="N401" s="18" t="str">
        <f ca="1"/>
        <v>Item_320</v>
      </c>
      <c r="O401" s="18" t="str">
        <f ca="1"/>
        <v>Item_320</v>
      </c>
      <c r="X401" s="18" t="str">
        <f ca="1"/>
        <v>Item_407</v>
      </c>
      <c r="AA401" s="18" t="str">
        <f ca="1"/>
        <v>Item_407</v>
      </c>
      <c r="AF401" s="18" t="str">
        <f ca="1"/>
        <v>Item_31</v>
      </c>
      <c r="AO401" s="18" t="str">
        <f ca="1"/>
        <v>Item_407</v>
      </c>
      <c r="AR401" s="18" t="str">
        <f ca="1"/>
        <v>Item_407</v>
      </c>
      <c r="AV401" s="7" t="str">
        <f ca="1"/>
        <v>Item_407</v>
      </c>
      <c r="AW401" s="8">
        <f ca="1"/>
        <v>167.51</v>
      </c>
      <c r="AY401" s="7" t="str">
        <f ca="1"/>
        <v>Item_407</v>
      </c>
      <c r="AZ401">
        <f ca="1"/>
        <v>7.77</v>
      </c>
      <c r="BA401">
        <f ca="1"/>
        <v>3.56</v>
      </c>
      <c r="BB401">
        <f ca="1"/>
        <v>1.72</v>
      </c>
      <c r="BC401">
        <f ca="1"/>
        <v>-2.14</v>
      </c>
      <c r="BD401" s="8" t="str">
        <f ca="1"/>
        <v>A</v>
      </c>
    </row>
    <row r="402" spans="4:56" x14ac:dyDescent="0.3">
      <c r="D402" s="32" t="s">
        <v>493</v>
      </c>
      <c r="E402" s="33">
        <v>7.48</v>
      </c>
      <c r="F402" s="33">
        <v>2.92</v>
      </c>
      <c r="G402" s="33">
        <v>4.2</v>
      </c>
      <c r="H402" s="33">
        <v>0</v>
      </c>
      <c r="I402" s="34" t="s">
        <v>34</v>
      </c>
      <c r="N402" s="18" t="str">
        <f ca="1"/>
        <v>Item_393</v>
      </c>
      <c r="O402" s="18" t="str">
        <f ca="1"/>
        <v>Item_393</v>
      </c>
      <c r="X402" s="18" t="str">
        <f ca="1"/>
        <v>Item_330</v>
      </c>
      <c r="AA402" s="18" t="str">
        <f ca="1"/>
        <v>Item_330</v>
      </c>
      <c r="AF402" s="18" t="str">
        <f ca="1"/>
        <v>Item_51</v>
      </c>
      <c r="AO402" s="18" t="str">
        <f ca="1"/>
        <v>Item_330</v>
      </c>
      <c r="AR402" s="18" t="str">
        <f ca="1"/>
        <v>Item_330</v>
      </c>
      <c r="AV402" s="7" t="str">
        <f ca="1"/>
        <v>Item_330</v>
      </c>
      <c r="AW402" s="8">
        <f ca="1"/>
        <v>167.95</v>
      </c>
      <c r="AY402" s="7" t="str">
        <f ca="1"/>
        <v>Item_330</v>
      </c>
      <c r="AZ402">
        <f ca="1"/>
        <v>8</v>
      </c>
      <c r="BA402">
        <f ca="1"/>
        <v>4.97</v>
      </c>
      <c r="BB402">
        <f ca="1"/>
        <v>2.0699999999999998</v>
      </c>
      <c r="BC402">
        <f ca="1"/>
        <v>-1.6</v>
      </c>
      <c r="BD402" s="8" t="str">
        <f ca="1"/>
        <v>C</v>
      </c>
    </row>
    <row r="403" spans="4:56" x14ac:dyDescent="0.3">
      <c r="D403" s="32" t="s">
        <v>494</v>
      </c>
      <c r="E403" s="33">
        <v>7.22</v>
      </c>
      <c r="F403" s="33">
        <v>4.93</v>
      </c>
      <c r="G403" s="33">
        <v>3.02</v>
      </c>
      <c r="H403" s="33">
        <v>-1.07</v>
      </c>
      <c r="I403" s="34" t="s">
        <v>32</v>
      </c>
      <c r="N403" s="18" t="str">
        <f ca="1"/>
        <v>Item_341</v>
      </c>
      <c r="O403" s="18" t="str">
        <f ca="1"/>
        <v>Item_341</v>
      </c>
      <c r="X403" s="18" t="str">
        <f ca="1"/>
        <v>Item_348</v>
      </c>
      <c r="AA403" s="18" t="str">
        <f ca="1"/>
        <v>Item_348</v>
      </c>
      <c r="AF403" s="18" t="str">
        <f ca="1"/>
        <v>Item_25</v>
      </c>
      <c r="AO403" s="18" t="str">
        <f ca="1"/>
        <v>Item_348</v>
      </c>
      <c r="AR403" s="18" t="str">
        <f ca="1"/>
        <v>Item_348</v>
      </c>
      <c r="AV403" s="7" t="str">
        <f ca="1"/>
        <v>Item_348</v>
      </c>
      <c r="AW403" s="8">
        <f ca="1"/>
        <v>168.45</v>
      </c>
      <c r="AY403" s="7" t="str">
        <f ca="1"/>
        <v>Item_348</v>
      </c>
      <c r="AZ403">
        <f ca="1"/>
        <v>7.46</v>
      </c>
      <c r="BA403">
        <f ca="1"/>
        <v>3.71</v>
      </c>
      <c r="BB403">
        <f ca="1"/>
        <v>3.22</v>
      </c>
      <c r="BC403">
        <f ca="1"/>
        <v>8.5</v>
      </c>
      <c r="BD403" s="8" t="str">
        <f ca="1"/>
        <v>B</v>
      </c>
    </row>
    <row r="404" spans="4:56" x14ac:dyDescent="0.3">
      <c r="D404" s="32" t="s">
        <v>495</v>
      </c>
      <c r="E404" s="33">
        <v>6.68</v>
      </c>
      <c r="F404" s="33">
        <v>2.63</v>
      </c>
      <c r="G404" s="33">
        <v>2.12</v>
      </c>
      <c r="H404" s="33">
        <v>3.59</v>
      </c>
      <c r="I404" s="34" t="s">
        <v>34</v>
      </c>
      <c r="N404" s="18" t="str">
        <f ca="1"/>
        <v>Item_407</v>
      </c>
      <c r="O404" s="18" t="str">
        <f ca="1"/>
        <v>Item_407</v>
      </c>
      <c r="X404" s="18" t="str">
        <f ca="1"/>
        <v>Item_354</v>
      </c>
      <c r="AA404" s="18" t="str">
        <f ca="1"/>
        <v>Item_354</v>
      </c>
      <c r="AF404" s="18" t="str">
        <f ca="1"/>
        <v>Item_53</v>
      </c>
      <c r="AO404" s="18" t="str">
        <f ca="1"/>
        <v>Item_354</v>
      </c>
      <c r="AR404" s="18" t="str">
        <f ca="1"/>
        <v>Item_354</v>
      </c>
      <c r="AV404" s="7" t="str">
        <f ca="1"/>
        <v>Item_354</v>
      </c>
      <c r="AW404" s="8">
        <f ca="1"/>
        <v>168.79</v>
      </c>
      <c r="AY404" s="7" t="str">
        <f ca="1"/>
        <v>Item_354</v>
      </c>
      <c r="AZ404">
        <f ca="1"/>
        <v>7.22</v>
      </c>
      <c r="BA404">
        <f ca="1"/>
        <v>3.63</v>
      </c>
      <c r="BB404">
        <f ca="1"/>
        <v>0.79</v>
      </c>
      <c r="BC404">
        <f ca="1"/>
        <v>5.75</v>
      </c>
      <c r="BD404" s="8" t="str">
        <f ca="1"/>
        <v>B</v>
      </c>
    </row>
    <row r="405" spans="4:56" x14ac:dyDescent="0.3">
      <c r="D405" s="32" t="s">
        <v>496</v>
      </c>
      <c r="E405" s="33">
        <v>9.3000000000000007</v>
      </c>
      <c r="F405" s="33">
        <v>3.55</v>
      </c>
      <c r="G405" s="33">
        <v>2.5499999999999998</v>
      </c>
      <c r="H405" s="33">
        <v>1.1100000000000001</v>
      </c>
      <c r="I405" s="34" t="s">
        <v>32</v>
      </c>
      <c r="N405" s="18" t="str">
        <f ca="1"/>
        <v>Item_354</v>
      </c>
      <c r="O405" s="18" t="str">
        <f ca="1"/>
        <v>Item_354</v>
      </c>
      <c r="X405" s="18" t="str">
        <f ca="1"/>
        <v>Item_406</v>
      </c>
      <c r="AA405" s="18" t="str">
        <f ca="1"/>
        <v>Item_406</v>
      </c>
      <c r="AF405" s="18" t="str">
        <f ca="1"/>
        <v>Item_44</v>
      </c>
      <c r="AO405" s="18" t="str">
        <f ca="1"/>
        <v>Item_406</v>
      </c>
      <c r="AR405" s="18" t="str">
        <f ca="1"/>
        <v>Item_406</v>
      </c>
      <c r="AV405" s="7" t="str">
        <f ca="1"/>
        <v>Item_406</v>
      </c>
      <c r="AW405" s="8">
        <f ca="1"/>
        <v>168.9</v>
      </c>
      <c r="AY405" s="7" t="str">
        <f ca="1"/>
        <v>Item_406</v>
      </c>
      <c r="AZ405">
        <f ca="1"/>
        <v>7.04</v>
      </c>
      <c r="BA405">
        <f ca="1"/>
        <v>4.49</v>
      </c>
      <c r="BB405">
        <f ca="1"/>
        <v>2.3199999999999998</v>
      </c>
      <c r="BC405">
        <f ca="1"/>
        <v>6.84</v>
      </c>
      <c r="BD405" s="8" t="str">
        <f ca="1"/>
        <v>A</v>
      </c>
    </row>
    <row r="406" spans="4:56" x14ac:dyDescent="0.3">
      <c r="D406" s="32" t="s">
        <v>497</v>
      </c>
      <c r="E406" s="33">
        <v>6.63</v>
      </c>
      <c r="F406" s="33">
        <v>4.16</v>
      </c>
      <c r="G406" s="33">
        <v>3.47</v>
      </c>
      <c r="H406" s="33">
        <v>-1.87</v>
      </c>
      <c r="I406" s="34" t="s">
        <v>32</v>
      </c>
      <c r="N406" s="18" t="str">
        <f ca="1"/>
        <v>Item_344</v>
      </c>
      <c r="O406" s="18" t="str">
        <f ca="1"/>
        <v>Item_344</v>
      </c>
      <c r="X406" s="18" t="str">
        <f ca="1"/>
        <v>Item_352</v>
      </c>
      <c r="AA406" s="18" t="str">
        <f ca="1"/>
        <v>Item_352</v>
      </c>
      <c r="AF406" s="18" t="str">
        <f ca="1"/>
        <v>Item_76</v>
      </c>
      <c r="AO406" s="18" t="str">
        <f ca="1"/>
        <v>Item_352</v>
      </c>
      <c r="AR406" s="18" t="str">
        <f ca="1"/>
        <v>Item_352</v>
      </c>
      <c r="AV406" s="7" t="str">
        <f ca="1"/>
        <v>Item_352</v>
      </c>
      <c r="AW406" s="8">
        <f ca="1"/>
        <v>168.93</v>
      </c>
      <c r="AY406" s="7" t="str">
        <f ca="1"/>
        <v>Item_352</v>
      </c>
      <c r="AZ406">
        <f ca="1"/>
        <v>7.91</v>
      </c>
      <c r="BA406">
        <f ca="1"/>
        <v>4.91</v>
      </c>
      <c r="BB406">
        <f ca="1"/>
        <v>0.22</v>
      </c>
      <c r="BC406">
        <f ca="1"/>
        <v>1.61</v>
      </c>
      <c r="BD406" s="8" t="str">
        <f ca="1"/>
        <v>B</v>
      </c>
    </row>
    <row r="407" spans="4:56" x14ac:dyDescent="0.3">
      <c r="D407" s="32" t="s">
        <v>498</v>
      </c>
      <c r="E407" s="33">
        <v>4.9800000000000004</v>
      </c>
      <c r="F407" s="33">
        <v>3.19</v>
      </c>
      <c r="G407" s="33">
        <v>3.14</v>
      </c>
      <c r="H407" s="33">
        <v>-4.83</v>
      </c>
      <c r="I407" s="34" t="s">
        <v>34</v>
      </c>
      <c r="N407" s="18" t="str">
        <f ca="1"/>
        <v>Item_406</v>
      </c>
      <c r="O407" s="18" t="str">
        <f ca="1"/>
        <v>Item_406</v>
      </c>
      <c r="X407" s="18" t="str">
        <f ca="1"/>
        <v>Item_328</v>
      </c>
      <c r="AA407" s="18" t="str">
        <f ca="1"/>
        <v>Item_328</v>
      </c>
      <c r="AF407" s="18" t="str">
        <f ca="1"/>
        <v>Item_54</v>
      </c>
      <c r="AO407" s="18" t="str">
        <f ca="1"/>
        <v>Item_328</v>
      </c>
      <c r="AR407" s="18" t="str">
        <f ca="1"/>
        <v>Item_328</v>
      </c>
      <c r="AV407" s="7" t="str">
        <f ca="1"/>
        <v>Item_328</v>
      </c>
      <c r="AW407" s="8">
        <f ca="1"/>
        <v>169.23</v>
      </c>
      <c r="AY407" s="7" t="str">
        <f ca="1"/>
        <v>Item_328</v>
      </c>
      <c r="AZ407">
        <f ca="1"/>
        <v>6.82</v>
      </c>
      <c r="BA407">
        <f ca="1"/>
        <v>5.41</v>
      </c>
      <c r="BB407">
        <f ca="1"/>
        <v>0.64</v>
      </c>
      <c r="BC407">
        <f ca="1"/>
        <v>0.31</v>
      </c>
      <c r="BD407" s="8" t="str">
        <f ca="1"/>
        <v>B</v>
      </c>
    </row>
    <row r="408" spans="4:56" x14ac:dyDescent="0.3">
      <c r="D408" s="32" t="s">
        <v>499</v>
      </c>
      <c r="E408" s="33">
        <v>6.71</v>
      </c>
      <c r="F408" s="33">
        <v>4.18</v>
      </c>
      <c r="G408" s="33">
        <v>4.7699999999999996</v>
      </c>
      <c r="H408" s="33">
        <v>3.79</v>
      </c>
      <c r="I408" s="34" t="s">
        <v>34</v>
      </c>
      <c r="N408" s="18" t="str">
        <f ca="1"/>
        <v>Item_347</v>
      </c>
      <c r="O408" s="18" t="str">
        <f ca="1"/>
        <v>Item_347</v>
      </c>
      <c r="X408" s="18" t="str">
        <f ca="1"/>
        <v>Item_401</v>
      </c>
      <c r="AA408" s="18" t="str">
        <f ca="1"/>
        <v>Item_401</v>
      </c>
      <c r="AF408" s="18" t="str">
        <f ca="1"/>
        <v>Item_178</v>
      </c>
      <c r="AO408" s="18" t="str">
        <f ca="1"/>
        <v>Item_401</v>
      </c>
      <c r="AR408" s="18" t="str">
        <f ca="1"/>
        <v>Item_401</v>
      </c>
      <c r="AV408" s="7" t="str">
        <f ca="1"/>
        <v>Item_401</v>
      </c>
      <c r="AW408" s="8">
        <f ca="1"/>
        <v>170.92</v>
      </c>
      <c r="AY408" s="7" t="str">
        <f ca="1"/>
        <v>Item_401</v>
      </c>
      <c r="AZ408">
        <f ca="1"/>
        <v>7.74</v>
      </c>
      <c r="BA408">
        <f ca="1"/>
        <v>4.6900000000000004</v>
      </c>
      <c r="BB408">
        <f ca="1"/>
        <v>1.1399999999999999</v>
      </c>
      <c r="BC408">
        <f ca="1"/>
        <v>-0.56000000000000005</v>
      </c>
      <c r="BD408" s="8" t="str">
        <f ca="1"/>
        <v>A</v>
      </c>
    </row>
    <row r="409" spans="4:56" x14ac:dyDescent="0.3">
      <c r="D409" s="32" t="s">
        <v>500</v>
      </c>
      <c r="E409" s="33">
        <v>4.72</v>
      </c>
      <c r="F409" s="33">
        <v>6.31</v>
      </c>
      <c r="G409" s="33">
        <v>2.56</v>
      </c>
      <c r="H409" s="33">
        <v>7.66</v>
      </c>
      <c r="I409" s="34" t="s">
        <v>32</v>
      </c>
      <c r="N409" s="18" t="str">
        <f ca="1"/>
        <v>Item_374</v>
      </c>
      <c r="O409" s="18" t="str">
        <f ca="1"/>
        <v>Item_374</v>
      </c>
      <c r="X409" s="18" t="str">
        <f ca="1"/>
        <v>Item_347</v>
      </c>
      <c r="AA409" s="18" t="str">
        <f ca="1"/>
        <v>Item_347</v>
      </c>
      <c r="AF409" s="18" t="str">
        <f ca="1"/>
        <v>Item_4</v>
      </c>
      <c r="AO409" s="18" t="str">
        <f ca="1"/>
        <v>Item_347</v>
      </c>
      <c r="AR409" s="18" t="str">
        <f ca="1"/>
        <v>Item_347</v>
      </c>
      <c r="AV409" s="7" t="str">
        <f ca="1"/>
        <v>Item_347</v>
      </c>
      <c r="AW409" s="8">
        <f ca="1"/>
        <v>171.03</v>
      </c>
      <c r="AY409" s="7" t="str">
        <f ca="1"/>
        <v>Item_347</v>
      </c>
      <c r="AZ409">
        <f ca="1"/>
        <v>6.78</v>
      </c>
      <c r="BA409">
        <f ca="1"/>
        <v>3.39</v>
      </c>
      <c r="BB409">
        <f ca="1"/>
        <v>-0.28000000000000003</v>
      </c>
      <c r="BC409">
        <f ca="1"/>
        <v>5.69</v>
      </c>
      <c r="BD409" s="8" t="str">
        <f ca="1"/>
        <v>B</v>
      </c>
    </row>
    <row r="410" spans="4:56" x14ac:dyDescent="0.3">
      <c r="D410" s="32" t="s">
        <v>501</v>
      </c>
      <c r="E410" s="33">
        <v>6.09</v>
      </c>
      <c r="F410" s="33">
        <v>4.1900000000000004</v>
      </c>
      <c r="G410" s="33">
        <v>4.29</v>
      </c>
      <c r="H410" s="33">
        <v>5.72</v>
      </c>
      <c r="I410" s="34" t="s">
        <v>32</v>
      </c>
      <c r="N410" s="18" t="str">
        <f ca="1"/>
        <v>Item_348</v>
      </c>
      <c r="O410" s="18" t="str">
        <f ca="1"/>
        <v>Item_348</v>
      </c>
      <c r="X410" s="18" t="str">
        <f ca="1"/>
        <v>Item_384</v>
      </c>
      <c r="AA410" s="18" t="str">
        <f ca="1"/>
        <v>Item_384</v>
      </c>
      <c r="AF410" s="18" t="str">
        <f ca="1"/>
        <v>Item_46</v>
      </c>
      <c r="AO410" s="18" t="str">
        <f ca="1"/>
        <v>Item_384</v>
      </c>
      <c r="AR410" s="18" t="str">
        <f ca="1"/>
        <v>Item_384</v>
      </c>
      <c r="AV410" s="7" t="str">
        <f ca="1"/>
        <v>Item_384</v>
      </c>
      <c r="AW410" s="8">
        <f ca="1"/>
        <v>171.03</v>
      </c>
      <c r="AY410" s="7" t="str">
        <f ca="1"/>
        <v>Item_384</v>
      </c>
      <c r="AZ410">
        <f ca="1"/>
        <v>6.46</v>
      </c>
      <c r="BA410">
        <f ca="1"/>
        <v>4.37</v>
      </c>
      <c r="BB410">
        <f ca="1"/>
        <v>3.1</v>
      </c>
      <c r="BC410">
        <f ca="1"/>
        <v>-5.25</v>
      </c>
      <c r="BD410" s="8" t="str">
        <f ca="1"/>
        <v>B</v>
      </c>
    </row>
    <row r="411" spans="4:56" x14ac:dyDescent="0.3">
      <c r="D411" s="32" t="s">
        <v>502</v>
      </c>
      <c r="E411" s="33">
        <v>6.52</v>
      </c>
      <c r="F411" s="33">
        <v>4.01</v>
      </c>
      <c r="G411" s="33">
        <v>1.1399999999999999</v>
      </c>
      <c r="H411" s="33">
        <v>0.56000000000000005</v>
      </c>
      <c r="I411" s="34" t="s">
        <v>32</v>
      </c>
      <c r="N411" s="18" t="str">
        <f ca="1"/>
        <v>Item_364</v>
      </c>
      <c r="O411" s="18" t="str">
        <f ca="1"/>
        <v>Item_364</v>
      </c>
      <c r="X411" s="18" t="str">
        <f ca="1"/>
        <v>Item_353</v>
      </c>
      <c r="AA411" s="18" t="str">
        <f ca="1"/>
        <v>Item_353</v>
      </c>
      <c r="AF411" s="18" t="str">
        <f ca="1"/>
        <v>Item_47</v>
      </c>
      <c r="AO411" s="18" t="str">
        <f ca="1"/>
        <v>Item_353</v>
      </c>
      <c r="AR411" s="18" t="str">
        <f ca="1"/>
        <v>Item_353</v>
      </c>
      <c r="AV411" s="7" t="str">
        <f ca="1"/>
        <v>Item_353</v>
      </c>
      <c r="AW411" s="8">
        <f ca="1"/>
        <v>171.88</v>
      </c>
      <c r="AY411" s="7" t="str">
        <f ca="1"/>
        <v>Item_353</v>
      </c>
      <c r="AZ411">
        <f ca="1"/>
        <v>6.67</v>
      </c>
      <c r="BA411">
        <f ca="1"/>
        <v>5.52</v>
      </c>
      <c r="BB411">
        <f ca="1"/>
        <v>5.94</v>
      </c>
      <c r="BC411">
        <f ca="1"/>
        <v>8</v>
      </c>
      <c r="BD411" s="8" t="str">
        <f ca="1"/>
        <v>B</v>
      </c>
    </row>
    <row r="412" spans="4:56" x14ac:dyDescent="0.3">
      <c r="D412" s="32" t="s">
        <v>503</v>
      </c>
      <c r="E412" s="33">
        <v>6.67</v>
      </c>
      <c r="F412" s="33">
        <v>4.26</v>
      </c>
      <c r="G412" s="33">
        <v>1.51</v>
      </c>
      <c r="H412" s="33">
        <v>5.49</v>
      </c>
      <c r="I412" s="34" t="s">
        <v>32</v>
      </c>
      <c r="N412" s="18" t="str">
        <f ca="1"/>
        <v>Item_353</v>
      </c>
      <c r="O412" s="18" t="str">
        <f ca="1"/>
        <v>Item_353</v>
      </c>
      <c r="X412" s="18" t="str">
        <f ca="1"/>
        <v>Item_344</v>
      </c>
      <c r="AA412" s="18" t="str">
        <f ca="1"/>
        <v>Item_344</v>
      </c>
      <c r="AF412" s="18" t="str">
        <f ca="1"/>
        <v>Item_55</v>
      </c>
      <c r="AO412" s="18" t="str">
        <f ca="1"/>
        <v>Item_344</v>
      </c>
      <c r="AR412" s="18" t="str">
        <f ca="1"/>
        <v>Item_344</v>
      </c>
      <c r="AV412" s="7" t="str">
        <f ca="1"/>
        <v>Item_344</v>
      </c>
      <c r="AW412" s="8">
        <f ca="1"/>
        <v>172.1</v>
      </c>
      <c r="AY412" s="7" t="str">
        <f ca="1"/>
        <v>Item_344</v>
      </c>
      <c r="AZ412">
        <f ca="1"/>
        <v>7.6</v>
      </c>
      <c r="BA412">
        <f ca="1"/>
        <v>4.21</v>
      </c>
      <c r="BB412">
        <f ca="1"/>
        <v>1.06</v>
      </c>
      <c r="BC412">
        <f ca="1"/>
        <v>-1.55</v>
      </c>
      <c r="BD412" s="8" t="str">
        <f ca="1"/>
        <v>B</v>
      </c>
    </row>
    <row r="413" spans="4:56" x14ac:dyDescent="0.3">
      <c r="D413" s="32" t="s">
        <v>504</v>
      </c>
      <c r="E413" s="33">
        <v>5.08</v>
      </c>
      <c r="F413" s="33">
        <v>5.94</v>
      </c>
      <c r="G413" s="33">
        <v>2.8</v>
      </c>
      <c r="H413" s="33">
        <v>4.6399999999999997</v>
      </c>
      <c r="I413" s="34" t="s">
        <v>32</v>
      </c>
      <c r="N413" s="18" t="str">
        <f ca="1"/>
        <v>Item_409</v>
      </c>
      <c r="O413" s="18" t="str">
        <f ca="1"/>
        <v>Item_409</v>
      </c>
      <c r="X413" s="18" t="str">
        <f ca="1"/>
        <v>Item_374</v>
      </c>
      <c r="AA413" s="18" t="str">
        <f ca="1"/>
        <v>Item_374</v>
      </c>
      <c r="AF413" s="18" t="str">
        <f ca="1"/>
        <v>Item_80</v>
      </c>
      <c r="AO413" s="18" t="str">
        <f ca="1"/>
        <v>Item_374</v>
      </c>
      <c r="AR413" s="18" t="str">
        <f ca="1"/>
        <v>Item_374</v>
      </c>
      <c r="AV413" s="7" t="str">
        <f ca="1"/>
        <v>Item_374</v>
      </c>
      <c r="AW413" s="8">
        <f ca="1"/>
        <v>174.95</v>
      </c>
      <c r="AY413" s="7" t="str">
        <f ca="1"/>
        <v>Item_374</v>
      </c>
      <c r="AZ413">
        <f ca="1"/>
        <v>7.5</v>
      </c>
      <c r="BA413">
        <f ca="1"/>
        <v>6.21</v>
      </c>
      <c r="BB413">
        <f ca="1"/>
        <v>3.87</v>
      </c>
      <c r="BC413">
        <f ca="1"/>
        <v>7.22</v>
      </c>
      <c r="BD413" s="8" t="str">
        <f ca="1"/>
        <v>A</v>
      </c>
    </row>
    <row r="414" spans="4:56" x14ac:dyDescent="0.3">
      <c r="D414" s="32" t="s">
        <v>505</v>
      </c>
      <c r="E414" s="33">
        <v>7.72</v>
      </c>
      <c r="F414" s="33">
        <v>3.64</v>
      </c>
      <c r="G414" s="33">
        <v>2.72</v>
      </c>
      <c r="H414" s="33">
        <v>8.06</v>
      </c>
      <c r="I414" s="34" t="s">
        <v>32</v>
      </c>
      <c r="N414" s="18" t="str">
        <f ca="1"/>
        <v>Item_373</v>
      </c>
      <c r="O414" s="18" t="str">
        <f ca="1"/>
        <v>Item_373</v>
      </c>
      <c r="X414" s="18" t="str">
        <f ca="1"/>
        <v>Item_372</v>
      </c>
      <c r="AA414" s="18" t="str">
        <f ca="1"/>
        <v>Item_372</v>
      </c>
      <c r="AF414" s="18" t="str">
        <f ca="1"/>
        <v>Item_3</v>
      </c>
      <c r="AO414" s="18" t="str">
        <f ca="1"/>
        <v>Item_372</v>
      </c>
      <c r="AR414" s="18" t="str">
        <f ca="1"/>
        <v>Item_372</v>
      </c>
      <c r="AV414" s="7" t="str">
        <f ca="1"/>
        <v>Item_372</v>
      </c>
      <c r="AW414" s="8">
        <f ca="1"/>
        <v>177.2</v>
      </c>
      <c r="AY414" s="7" t="str">
        <f ca="1"/>
        <v>Item_372</v>
      </c>
      <c r="AZ414">
        <f ca="1"/>
        <v>7.93</v>
      </c>
      <c r="BA414">
        <f ca="1"/>
        <v>2.91</v>
      </c>
      <c r="BB414">
        <f ca="1"/>
        <v>-0.33</v>
      </c>
      <c r="BC414">
        <f ca="1"/>
        <v>6.16</v>
      </c>
      <c r="BD414" s="8" t="str">
        <f ca="1"/>
        <v>A</v>
      </c>
    </row>
    <row r="415" spans="4:56" x14ac:dyDescent="0.3">
      <c r="D415" s="32" t="s">
        <v>506</v>
      </c>
      <c r="E415" s="33">
        <v>7.74</v>
      </c>
      <c r="F415" s="33">
        <v>4.6900000000000004</v>
      </c>
      <c r="G415" s="33">
        <v>1.1399999999999999</v>
      </c>
      <c r="H415" s="33">
        <v>-0.56000000000000005</v>
      </c>
      <c r="I415" s="34" t="s">
        <v>33</v>
      </c>
      <c r="N415" s="18" t="str">
        <f ca="1"/>
        <v>Item_372</v>
      </c>
      <c r="O415" s="18" t="str">
        <f ca="1"/>
        <v>Item_372</v>
      </c>
      <c r="X415" s="18" t="str">
        <f ca="1"/>
        <v>Item_375</v>
      </c>
      <c r="AA415" s="18" t="str">
        <f ca="1"/>
        <v>Item_375</v>
      </c>
      <c r="AF415" s="18" t="str">
        <f ca="1"/>
        <v>Item_17</v>
      </c>
      <c r="AO415" s="18" t="str">
        <f ca="1"/>
        <v>Item_375</v>
      </c>
      <c r="AR415" s="18" t="str">
        <f ca="1"/>
        <v>Item_375</v>
      </c>
      <c r="AV415" s="7" t="str">
        <f ca="1"/>
        <v>Item_375</v>
      </c>
      <c r="AW415" s="8">
        <f ca="1"/>
        <v>177.32</v>
      </c>
      <c r="AY415" s="7" t="str">
        <f ca="1"/>
        <v>Item_375</v>
      </c>
      <c r="AZ415">
        <f ca="1"/>
        <v>6.46</v>
      </c>
      <c r="BA415">
        <f ca="1"/>
        <v>3.99</v>
      </c>
      <c r="BB415">
        <f ca="1"/>
        <v>1.1100000000000001</v>
      </c>
      <c r="BC415">
        <f ca="1"/>
        <v>-4.47</v>
      </c>
      <c r="BD415" s="8" t="str">
        <f ca="1"/>
        <v>B</v>
      </c>
    </row>
    <row r="416" spans="4:56" x14ac:dyDescent="0.3">
      <c r="D416" s="32" t="s">
        <v>507</v>
      </c>
      <c r="E416" s="33">
        <v>7.73</v>
      </c>
      <c r="F416" s="33">
        <v>4.29</v>
      </c>
      <c r="G416" s="33">
        <v>2.0299999999999998</v>
      </c>
      <c r="H416" s="33">
        <v>4.05</v>
      </c>
      <c r="I416" s="34" t="s">
        <v>34</v>
      </c>
      <c r="N416" s="18" t="str">
        <f ca="1"/>
        <v>Item_378</v>
      </c>
      <c r="O416" s="18" t="str">
        <f ca="1"/>
        <v>Item_378</v>
      </c>
      <c r="X416" s="18" t="str">
        <f ca="1"/>
        <v>Item_314</v>
      </c>
      <c r="AA416" s="18" t="str">
        <f ca="1"/>
        <v>Item_314</v>
      </c>
      <c r="AF416" s="18" t="str">
        <f ca="1"/>
        <v>Item_85</v>
      </c>
      <c r="AO416" s="18" t="str">
        <f ca="1"/>
        <v>Item_314</v>
      </c>
      <c r="AR416" s="18" t="str">
        <f ca="1"/>
        <v>Item_314</v>
      </c>
      <c r="AV416" s="7" t="str">
        <f ca="1"/>
        <v>Item_314</v>
      </c>
      <c r="AW416" s="8">
        <f ca="1"/>
        <v>178.63</v>
      </c>
      <c r="AY416" s="7" t="str">
        <f ca="1"/>
        <v>Item_314</v>
      </c>
      <c r="AZ416">
        <f ca="1"/>
        <v>4.26</v>
      </c>
      <c r="BA416">
        <f ca="1"/>
        <v>5.14</v>
      </c>
      <c r="BB416">
        <f ca="1"/>
        <v>-0.73</v>
      </c>
      <c r="BC416">
        <f ca="1"/>
        <v>7.45</v>
      </c>
      <c r="BD416" s="8" t="str">
        <f ca="1"/>
        <v>A</v>
      </c>
    </row>
    <row r="417" spans="4:56" x14ac:dyDescent="0.3">
      <c r="D417" s="32" t="s">
        <v>508</v>
      </c>
      <c r="E417" s="33">
        <v>8.0299999999999994</v>
      </c>
      <c r="F417" s="33">
        <v>3.44</v>
      </c>
      <c r="G417" s="33">
        <v>2.69</v>
      </c>
      <c r="H417" s="33">
        <v>3.5</v>
      </c>
      <c r="I417" s="34" t="s">
        <v>33</v>
      </c>
      <c r="N417" s="18" t="str">
        <f ca="1"/>
        <v>Item_384</v>
      </c>
      <c r="O417" s="18" t="str">
        <f ca="1"/>
        <v>Item_384</v>
      </c>
      <c r="X417" s="18" t="str">
        <f ca="1"/>
        <v>Item_342</v>
      </c>
      <c r="AA417" s="18" t="str">
        <f ca="1"/>
        <v>Item_342</v>
      </c>
      <c r="AF417" s="18" t="str">
        <f ca="1"/>
        <v>Item_24</v>
      </c>
      <c r="AO417" s="18" t="str">
        <f ca="1"/>
        <v>Item_342</v>
      </c>
      <c r="AR417" s="18" t="str">
        <f ca="1"/>
        <v>Item_342</v>
      </c>
      <c r="AV417" s="7" t="str">
        <f ca="1"/>
        <v>Item_342</v>
      </c>
      <c r="AW417" s="8">
        <f ca="1"/>
        <v>182.5</v>
      </c>
      <c r="AY417" s="7" t="str">
        <f ca="1"/>
        <v>Item_342</v>
      </c>
      <c r="AZ417">
        <f ca="1"/>
        <v>6.64</v>
      </c>
      <c r="BA417">
        <f ca="1"/>
        <v>4.8499999999999996</v>
      </c>
      <c r="BB417">
        <f ca="1"/>
        <v>0.14000000000000001</v>
      </c>
      <c r="BC417">
        <f ca="1"/>
        <v>-2.86</v>
      </c>
      <c r="BD417" s="8" t="str">
        <f ca="1"/>
        <v>A</v>
      </c>
    </row>
    <row r="418" spans="4:56" x14ac:dyDescent="0.3">
      <c r="D418" s="32" t="s">
        <v>509</v>
      </c>
      <c r="E418" s="33">
        <v>7.26</v>
      </c>
      <c r="F418" s="33">
        <v>4.26</v>
      </c>
      <c r="G418" s="33">
        <v>0.43</v>
      </c>
      <c r="H418" s="33">
        <v>4.92</v>
      </c>
      <c r="I418" s="34" t="s">
        <v>32</v>
      </c>
      <c r="N418" s="18" t="str">
        <f ca="1"/>
        <v>Item_356</v>
      </c>
      <c r="O418" s="18" t="str">
        <f ca="1"/>
        <v>Item_356</v>
      </c>
      <c r="X418" s="18" t="str">
        <f ca="1"/>
        <v>Item_383</v>
      </c>
      <c r="AA418" s="18" t="str">
        <f ca="1"/>
        <v>Item_383</v>
      </c>
      <c r="AF418" s="18" t="str">
        <f ca="1"/>
        <v>Item_42</v>
      </c>
      <c r="AO418" s="18" t="str">
        <f ca="1"/>
        <v>Item_383</v>
      </c>
      <c r="AR418" s="18" t="str">
        <f ca="1"/>
        <v>Item_383</v>
      </c>
      <c r="AV418" s="7" t="str">
        <f ca="1"/>
        <v>Item_383</v>
      </c>
      <c r="AW418" s="8">
        <f ca="1"/>
        <v>182.64</v>
      </c>
      <c r="AY418" s="7" t="str">
        <f ca="1"/>
        <v>Item_383</v>
      </c>
      <c r="AZ418">
        <f ca="1"/>
        <v>6.44</v>
      </c>
      <c r="BA418">
        <f ca="1"/>
        <v>3.91</v>
      </c>
      <c r="BB418">
        <f ca="1"/>
        <v>7.85</v>
      </c>
      <c r="BC418">
        <f ca="1"/>
        <v>-6.3</v>
      </c>
      <c r="BD418" s="8" t="str">
        <f ca="1"/>
        <v>B</v>
      </c>
    </row>
    <row r="419" spans="4:56" x14ac:dyDescent="0.3">
      <c r="D419" s="32" t="s">
        <v>510</v>
      </c>
      <c r="E419" s="33">
        <v>6.94</v>
      </c>
      <c r="F419" s="33">
        <v>3.18</v>
      </c>
      <c r="G419" s="33">
        <v>1.51</v>
      </c>
      <c r="H419" s="33">
        <v>-2.37</v>
      </c>
      <c r="I419" s="34" t="s">
        <v>34</v>
      </c>
      <c r="N419" s="18" t="str">
        <f ca="1"/>
        <v>Item_342</v>
      </c>
      <c r="O419" s="18" t="str">
        <f ca="1"/>
        <v>Item_342</v>
      </c>
      <c r="X419" s="18" t="str">
        <f ca="1"/>
        <v>Item_356</v>
      </c>
      <c r="AA419" s="18" t="str">
        <f ca="1"/>
        <v>Item_356</v>
      </c>
      <c r="AF419" s="18" t="str">
        <f ca="1"/>
        <v>Item_63</v>
      </c>
      <c r="AO419" s="18" t="str">
        <f ca="1"/>
        <v>Item_356</v>
      </c>
      <c r="AR419" s="18" t="str">
        <f ca="1"/>
        <v>Item_356</v>
      </c>
      <c r="AV419" s="7" t="str">
        <f ca="1"/>
        <v>Item_356</v>
      </c>
      <c r="AW419" s="8">
        <f ca="1"/>
        <v>182.71</v>
      </c>
      <c r="AY419" s="7" t="str">
        <f ca="1"/>
        <v>Item_356</v>
      </c>
      <c r="AZ419">
        <f ca="1"/>
        <v>5.38</v>
      </c>
      <c r="BA419">
        <f ca="1"/>
        <v>5.91</v>
      </c>
      <c r="BB419">
        <f ca="1"/>
        <v>-1.1399999999999999</v>
      </c>
      <c r="BC419">
        <f ca="1"/>
        <v>5.29</v>
      </c>
      <c r="BD419" s="8" t="str">
        <f ca="1"/>
        <v>A</v>
      </c>
    </row>
    <row r="420" spans="4:56" x14ac:dyDescent="0.3">
      <c r="D420" s="32" t="s">
        <v>511</v>
      </c>
      <c r="E420" s="33">
        <v>7.04</v>
      </c>
      <c r="F420" s="33">
        <v>4.49</v>
      </c>
      <c r="G420" s="33">
        <v>2.3199999999999998</v>
      </c>
      <c r="H420" s="33">
        <v>6.84</v>
      </c>
      <c r="I420" s="34" t="s">
        <v>33</v>
      </c>
      <c r="N420" s="18" t="str">
        <f ca="1"/>
        <v>Item_350</v>
      </c>
      <c r="O420" s="18" t="str">
        <f ca="1"/>
        <v>Item_350</v>
      </c>
      <c r="X420" s="18" t="str">
        <f ca="1"/>
        <v>Item_378</v>
      </c>
      <c r="AA420" s="18" t="str">
        <f ca="1"/>
        <v>Item_378</v>
      </c>
      <c r="AF420" s="18" t="str">
        <f ca="1"/>
        <v>Item_83</v>
      </c>
      <c r="AO420" s="18" t="str">
        <f ca="1"/>
        <v>Item_378</v>
      </c>
      <c r="AR420" s="18" t="str">
        <f ca="1"/>
        <v>Item_378</v>
      </c>
      <c r="AV420" s="7" t="str">
        <f ca="1"/>
        <v>Item_378</v>
      </c>
      <c r="AW420" s="8">
        <f ca="1"/>
        <v>183.97</v>
      </c>
      <c r="AY420" s="7" t="str">
        <f ca="1"/>
        <v>Item_378</v>
      </c>
      <c r="AZ420">
        <f ca="1"/>
        <v>7.56</v>
      </c>
      <c r="BA420">
        <f ca="1"/>
        <v>5.78</v>
      </c>
      <c r="BB420">
        <f ca="1"/>
        <v>0.32</v>
      </c>
      <c r="BC420">
        <f ca="1"/>
        <v>4.9400000000000004</v>
      </c>
      <c r="BD420" s="8" t="str">
        <f ca="1"/>
        <v>A</v>
      </c>
    </row>
    <row r="421" spans="4:56" x14ac:dyDescent="0.3">
      <c r="D421" s="32" t="s">
        <v>512</v>
      </c>
      <c r="E421" s="33">
        <v>7.77</v>
      </c>
      <c r="F421" s="33">
        <v>3.56</v>
      </c>
      <c r="G421" s="33">
        <v>1.72</v>
      </c>
      <c r="H421" s="33">
        <v>-2.14</v>
      </c>
      <c r="I421" s="34" t="s">
        <v>33</v>
      </c>
      <c r="N421" s="18" t="str">
        <f ca="1"/>
        <v>Item_375</v>
      </c>
      <c r="O421" s="18" t="str">
        <f ca="1"/>
        <v>Item_375</v>
      </c>
      <c r="X421" s="18" t="str">
        <f ca="1"/>
        <v>Item_409</v>
      </c>
      <c r="AA421" s="18" t="str">
        <f ca="1"/>
        <v>Item_409</v>
      </c>
      <c r="AF421" s="18" t="str">
        <f ca="1"/>
        <v>Item_84</v>
      </c>
      <c r="AO421" s="18" t="str">
        <f ca="1"/>
        <v>Item_409</v>
      </c>
      <c r="AR421" s="18" t="str">
        <f ca="1"/>
        <v>Item_409</v>
      </c>
      <c r="AV421" s="7" t="str">
        <f ca="1"/>
        <v>Item_409</v>
      </c>
      <c r="AW421" s="8">
        <f ca="1"/>
        <v>184.33</v>
      </c>
      <c r="AY421" s="7" t="str">
        <f ca="1"/>
        <v>Item_409</v>
      </c>
      <c r="AZ421">
        <f ca="1"/>
        <v>7.63</v>
      </c>
      <c r="BA421">
        <f ca="1"/>
        <v>5.59</v>
      </c>
      <c r="BB421">
        <f ca="1"/>
        <v>-0.44</v>
      </c>
      <c r="BC421">
        <f ca="1"/>
        <v>-0.2</v>
      </c>
      <c r="BD421" s="8" t="str">
        <f ca="1"/>
        <v>A</v>
      </c>
    </row>
    <row r="422" spans="4:56" x14ac:dyDescent="0.3">
      <c r="D422" s="32" t="s">
        <v>513</v>
      </c>
      <c r="E422" s="33">
        <v>5.91</v>
      </c>
      <c r="F422" s="33">
        <v>4.72</v>
      </c>
      <c r="G422" s="33">
        <v>3.68</v>
      </c>
      <c r="H422" s="33">
        <v>1.64</v>
      </c>
      <c r="I422" s="34" t="s">
        <v>34</v>
      </c>
      <c r="N422" s="18" t="str">
        <f ca="1"/>
        <v>Item_314</v>
      </c>
      <c r="O422" s="18" t="str">
        <f ca="1"/>
        <v>Item_314</v>
      </c>
      <c r="X422" s="18" t="str">
        <f ca="1"/>
        <v>Item_318</v>
      </c>
      <c r="AA422" s="18" t="str">
        <f ca="1"/>
        <v>Item_318</v>
      </c>
      <c r="AF422" s="18" t="str">
        <f ca="1"/>
        <v>Item_2</v>
      </c>
      <c r="AO422" s="18" t="str">
        <f ca="1"/>
        <v>Item_318</v>
      </c>
      <c r="AR422" s="18" t="str">
        <f ca="1"/>
        <v>Item_318</v>
      </c>
      <c r="AV422" s="7" t="str">
        <f ca="1"/>
        <v>Item_318</v>
      </c>
      <c r="AW422" s="8">
        <f ca="1"/>
        <v>184.85</v>
      </c>
      <c r="AY422" s="7" t="str">
        <f ca="1"/>
        <v>Item_318</v>
      </c>
      <c r="AZ422">
        <f ca="1"/>
        <v>5.65</v>
      </c>
      <c r="BA422">
        <f ca="1"/>
        <v>3.8</v>
      </c>
      <c r="BB422">
        <f ca="1"/>
        <v>-0.7</v>
      </c>
      <c r="BC422">
        <f ca="1"/>
        <v>8.93</v>
      </c>
      <c r="BD422" s="8" t="str">
        <f ca="1"/>
        <v>B</v>
      </c>
    </row>
    <row r="423" spans="4:56" x14ac:dyDescent="0.3">
      <c r="D423" s="32" t="s">
        <v>514</v>
      </c>
      <c r="E423" s="33">
        <v>7.63</v>
      </c>
      <c r="F423" s="33">
        <v>5.59</v>
      </c>
      <c r="G423" s="33">
        <v>-0.44</v>
      </c>
      <c r="H423" s="33">
        <v>-0.2</v>
      </c>
      <c r="I423" s="34" t="s">
        <v>33</v>
      </c>
      <c r="N423" s="18" t="str">
        <f ca="1"/>
        <v>Item_383</v>
      </c>
      <c r="O423" s="18" t="str">
        <f ca="1"/>
        <v>Item_383</v>
      </c>
      <c r="X423" s="18" t="str">
        <f ca="1"/>
        <v>Item_350</v>
      </c>
      <c r="AA423" s="18" t="str">
        <f ca="1"/>
        <v>Item_350</v>
      </c>
      <c r="AF423" s="18" t="str">
        <f ca="1"/>
        <v>Item_33</v>
      </c>
      <c r="AO423" s="18" t="str">
        <f ca="1"/>
        <v>Item_350</v>
      </c>
      <c r="AR423" s="18" t="str">
        <f ca="1"/>
        <v>Item_350</v>
      </c>
      <c r="AV423" s="7" t="str">
        <f ca="1"/>
        <v>Item_350</v>
      </c>
      <c r="AW423" s="8">
        <f ca="1"/>
        <v>188.75</v>
      </c>
      <c r="AY423" s="7" t="str">
        <f ca="1"/>
        <v>Item_350</v>
      </c>
      <c r="AZ423">
        <f ca="1"/>
        <v>8.2799999999999994</v>
      </c>
      <c r="BA423">
        <f ca="1"/>
        <v>3.51</v>
      </c>
      <c r="BB423">
        <f ca="1"/>
        <v>-2.16</v>
      </c>
      <c r="BC423">
        <f ca="1"/>
        <v>-0.93</v>
      </c>
      <c r="BD423" s="8" t="str">
        <f ca="1"/>
        <v>B</v>
      </c>
    </row>
    <row r="424" spans="4:56" x14ac:dyDescent="0.3">
      <c r="D424" s="32" t="s">
        <v>515</v>
      </c>
      <c r="E424" s="33">
        <v>8.83</v>
      </c>
      <c r="F424" s="33">
        <v>4.12</v>
      </c>
      <c r="G424" s="33">
        <v>5.37</v>
      </c>
      <c r="H424" s="33">
        <v>1.48</v>
      </c>
      <c r="I424" s="34" t="s">
        <v>32</v>
      </c>
      <c r="N424" s="18" t="str">
        <f ca="1"/>
        <v>Item_318</v>
      </c>
      <c r="O424" s="18" t="str">
        <f ca="1"/>
        <v>Item_318</v>
      </c>
      <c r="X424" s="18" t="str">
        <f ca="1"/>
        <v>Item_373</v>
      </c>
      <c r="AA424" s="18" t="str">
        <f ca="1"/>
        <v>Item_373</v>
      </c>
      <c r="AF424" s="18" t="str">
        <f ca="1"/>
        <v>Item_56</v>
      </c>
      <c r="AO424" s="18" t="str">
        <f ca="1"/>
        <v>Item_373</v>
      </c>
      <c r="AR424" s="18" t="str">
        <f ca="1"/>
        <v>Item_373</v>
      </c>
      <c r="AV424" s="7" t="str">
        <f ca="1"/>
        <v>Item_373</v>
      </c>
      <c r="AW424" s="8">
        <f ca="1"/>
        <v>189.93</v>
      </c>
      <c r="AY424" s="7" t="str">
        <f ca="1"/>
        <v>Item_373</v>
      </c>
      <c r="AZ424">
        <f ca="1"/>
        <v>7.76</v>
      </c>
      <c r="BA424">
        <f ca="1"/>
        <v>5.62</v>
      </c>
      <c r="BB424">
        <f ca="1"/>
        <v>-2.58</v>
      </c>
      <c r="BC424">
        <f ca="1"/>
        <v>2.3199999999999998</v>
      </c>
      <c r="BD424" s="8" t="str">
        <f ca="1"/>
        <v>B</v>
      </c>
    </row>
    <row r="425" spans="4:56" x14ac:dyDescent="0.3">
      <c r="D425" s="32" t="s">
        <v>516</v>
      </c>
      <c r="E425" s="33">
        <v>9.5399999999999991</v>
      </c>
      <c r="F425" s="33">
        <v>2.82</v>
      </c>
      <c r="G425" s="33">
        <v>4.2300000000000004</v>
      </c>
      <c r="H425" s="33">
        <v>1.8</v>
      </c>
      <c r="I425" s="34" t="s">
        <v>34</v>
      </c>
      <c r="N425" s="19" t="str">
        <f ca="1"/>
        <v>Item_386</v>
      </c>
      <c r="O425" s="19" t="str">
        <f ca="1"/>
        <v>Item_386</v>
      </c>
      <c r="X425" s="19" t="str">
        <f ca="1"/>
        <v>Item_386</v>
      </c>
      <c r="AA425" s="19" t="str">
        <f ca="1"/>
        <v>Item_386</v>
      </c>
      <c r="AF425" s="19" t="str">
        <f ca="1"/>
        <v>Item_35</v>
      </c>
      <c r="AO425" s="19" t="str">
        <f ca="1"/>
        <v>Item_386</v>
      </c>
      <c r="AR425" s="19" t="str">
        <f ca="1"/>
        <v>Item_386</v>
      </c>
      <c r="AV425" s="9" t="str">
        <f ca="1"/>
        <v>Item_386</v>
      </c>
      <c r="AW425" s="6">
        <f ca="1"/>
        <v>209.08</v>
      </c>
      <c r="AY425" s="9" t="str">
        <f ca="1"/>
        <v>Item_386</v>
      </c>
      <c r="AZ425" s="16">
        <f ca="1"/>
        <v>7.97</v>
      </c>
      <c r="BA425" s="16">
        <f ca="1"/>
        <v>4.28</v>
      </c>
      <c r="BB425" s="16">
        <f ca="1"/>
        <v>-1.54</v>
      </c>
      <c r="BC425" s="16">
        <f ca="1"/>
        <v>-6.56</v>
      </c>
      <c r="BD425" s="6" t="str">
        <f ca="1"/>
        <v>C</v>
      </c>
    </row>
    <row r="426" spans="4:56" x14ac:dyDescent="0.3">
      <c r="D426" s="32" t="s">
        <v>517</v>
      </c>
      <c r="E426" s="33">
        <v>6.69</v>
      </c>
      <c r="F426" s="33">
        <v>2.84</v>
      </c>
      <c r="G426" s="33">
        <v>3.82</v>
      </c>
      <c r="H426" s="33">
        <v>4.6399999999999997</v>
      </c>
      <c r="I426" s="34" t="s">
        <v>34</v>
      </c>
    </row>
    <row r="427" spans="4:56" x14ac:dyDescent="0.3">
      <c r="D427" s="35" t="s">
        <v>518</v>
      </c>
      <c r="E427" s="36">
        <v>7.54</v>
      </c>
      <c r="F427" s="36">
        <v>3.88</v>
      </c>
      <c r="G427" s="36">
        <v>3.63</v>
      </c>
      <c r="H427" s="36">
        <v>2.4700000000000002</v>
      </c>
      <c r="I427" s="37" t="s">
        <v>33</v>
      </c>
    </row>
  </sheetData>
  <mergeCells count="10">
    <mergeCell ref="C4:J9"/>
    <mergeCell ref="M4:T9"/>
    <mergeCell ref="V4:AC10"/>
    <mergeCell ref="AE4:AL10"/>
    <mergeCell ref="BO13:BQ13"/>
    <mergeCell ref="BK13:BM13"/>
    <mergeCell ref="BG4:BR9"/>
    <mergeCell ref="BH13:BI13"/>
    <mergeCell ref="AN4:AS10"/>
    <mergeCell ref="AU4:BE10"/>
  </mergeCells>
  <conditionalFormatting sqref="J15:J427">
    <cfRule type="colorScale" priority="1">
      <colorScale>
        <cfvo type="min"/>
        <cfvo type="percentile" val="50"/>
        <cfvo type="max"/>
        <color rgb="FF63BE7B"/>
        <color rgb="FFFFEB84"/>
        <color rgb="FFF8696B"/>
      </colorScale>
    </cfRule>
  </conditionalFormatting>
  <hyperlinks>
    <hyperlink ref="B2" location="Contents!C5" display="Contents" xr:uid="{ECE9EA42-7884-421F-8DBC-BD947049C4B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E4C22-38F9-410F-9CFF-CDE10579AD7B}">
  <sheetPr codeName="Sheet23">
    <tabColor rgb="FF92D050"/>
  </sheetPr>
  <dimension ref="B2:W25"/>
  <sheetViews>
    <sheetView showGridLines="0" showRowColHeaders="0" zoomScale="130" zoomScaleNormal="130" workbookViewId="0">
      <selection activeCell="B2" sqref="B2"/>
    </sheetView>
  </sheetViews>
  <sheetFormatPr defaultRowHeight="14.4" x14ac:dyDescent="0.3"/>
  <cols>
    <col min="3" max="3" width="4.77734375" customWidth="1"/>
    <col min="7" max="7" width="10.44140625" bestFit="1" customWidth="1"/>
    <col min="8" max="8" width="4.77734375" customWidth="1"/>
    <col min="17" max="17" width="4.77734375" customWidth="1"/>
    <col min="19" max="20" width="4.77734375" customWidth="1"/>
    <col min="22" max="22" width="4.77734375" customWidth="1"/>
  </cols>
  <sheetData>
    <row r="2" spans="2:23" x14ac:dyDescent="0.3">
      <c r="B2" s="10" t="s">
        <v>99</v>
      </c>
    </row>
    <row r="3" spans="2:23" ht="4.95" customHeight="1" thickBot="1" x14ac:dyDescent="0.35"/>
    <row r="4" spans="2:23" ht="14.4" customHeight="1" x14ac:dyDescent="0.3">
      <c r="C4" s="259" t="s">
        <v>2286</v>
      </c>
      <c r="D4" s="260"/>
      <c r="E4" s="260"/>
      <c r="F4" s="260"/>
      <c r="G4" s="260"/>
      <c r="H4" s="261"/>
      <c r="J4" s="259" t="s">
        <v>4115</v>
      </c>
      <c r="K4" s="260"/>
      <c r="L4" s="260"/>
      <c r="M4" s="260"/>
      <c r="N4" s="261"/>
      <c r="P4" s="259" t="s">
        <v>4116</v>
      </c>
      <c r="Q4" s="260"/>
      <c r="R4" s="260"/>
      <c r="S4" s="260"/>
      <c r="T4" s="260"/>
      <c r="U4" s="260"/>
      <c r="V4" s="260"/>
      <c r="W4" s="261"/>
    </row>
    <row r="5" spans="2:23" x14ac:dyDescent="0.3">
      <c r="C5" s="262"/>
      <c r="D5" s="251"/>
      <c r="E5" s="251"/>
      <c r="F5" s="251"/>
      <c r="G5" s="251"/>
      <c r="H5" s="263"/>
      <c r="J5" s="262"/>
      <c r="K5" s="251"/>
      <c r="L5" s="251"/>
      <c r="M5" s="251"/>
      <c r="N5" s="263"/>
      <c r="P5" s="262"/>
      <c r="Q5" s="251"/>
      <c r="R5" s="251"/>
      <c r="S5" s="251"/>
      <c r="T5" s="251"/>
      <c r="U5" s="251"/>
      <c r="V5" s="251"/>
      <c r="W5" s="263"/>
    </row>
    <row r="6" spans="2:23" x14ac:dyDescent="0.3">
      <c r="C6" s="262"/>
      <c r="D6" s="251"/>
      <c r="E6" s="251"/>
      <c r="F6" s="251"/>
      <c r="G6" s="251"/>
      <c r="H6" s="263"/>
      <c r="J6" s="262"/>
      <c r="K6" s="251"/>
      <c r="L6" s="251"/>
      <c r="M6" s="251"/>
      <c r="N6" s="263"/>
      <c r="P6" s="262"/>
      <c r="Q6" s="251"/>
      <c r="R6" s="251"/>
      <c r="S6" s="251"/>
      <c r="T6" s="251"/>
      <c r="U6" s="251"/>
      <c r="V6" s="251"/>
      <c r="W6" s="263"/>
    </row>
    <row r="7" spans="2:23" x14ac:dyDescent="0.3">
      <c r="C7" s="262"/>
      <c r="D7" s="251"/>
      <c r="E7" s="251"/>
      <c r="F7" s="251"/>
      <c r="G7" s="251"/>
      <c r="H7" s="263"/>
      <c r="J7" s="262"/>
      <c r="K7" s="251"/>
      <c r="L7" s="251"/>
      <c r="M7" s="251"/>
      <c r="N7" s="263"/>
      <c r="P7" s="262"/>
      <c r="Q7" s="251"/>
      <c r="R7" s="251"/>
      <c r="S7" s="251"/>
      <c r="T7" s="251"/>
      <c r="U7" s="251"/>
      <c r="V7" s="251"/>
      <c r="W7" s="263"/>
    </row>
    <row r="8" spans="2:23" x14ac:dyDescent="0.3">
      <c r="C8" s="262"/>
      <c r="D8" s="251"/>
      <c r="E8" s="251"/>
      <c r="F8" s="251"/>
      <c r="G8" s="251"/>
      <c r="H8" s="263"/>
      <c r="J8" s="262"/>
      <c r="K8" s="251"/>
      <c r="L8" s="251"/>
      <c r="M8" s="251"/>
      <c r="N8" s="263"/>
      <c r="P8" s="262"/>
      <c r="Q8" s="251"/>
      <c r="R8" s="251"/>
      <c r="S8" s="251"/>
      <c r="T8" s="251"/>
      <c r="U8" s="251"/>
      <c r="V8" s="251"/>
      <c r="W8" s="263"/>
    </row>
    <row r="9" spans="2:23" ht="15" thickBot="1" x14ac:dyDescent="0.35">
      <c r="C9" s="264"/>
      <c r="D9" s="265"/>
      <c r="E9" s="265"/>
      <c r="F9" s="265"/>
      <c r="G9" s="265"/>
      <c r="H9" s="266"/>
      <c r="J9" s="264"/>
      <c r="K9" s="265"/>
      <c r="L9" s="265"/>
      <c r="M9" s="265"/>
      <c r="N9" s="266"/>
      <c r="P9" s="264"/>
      <c r="Q9" s="265"/>
      <c r="R9" s="265"/>
      <c r="S9" s="265"/>
      <c r="T9" s="265"/>
      <c r="U9" s="265"/>
      <c r="V9" s="265"/>
      <c r="W9" s="266"/>
    </row>
    <row r="11" spans="2:23" x14ac:dyDescent="0.3">
      <c r="Q11" s="285" t="s">
        <v>2289</v>
      </c>
      <c r="R11" s="285"/>
      <c r="S11" s="285"/>
      <c r="T11" s="285"/>
      <c r="U11" s="285"/>
      <c r="V11" s="285"/>
    </row>
    <row r="12" spans="2:23" ht="15" thickBot="1" x14ac:dyDescent="0.35">
      <c r="D12" s="100" t="s">
        <v>2285</v>
      </c>
      <c r="E12" s="87" t="s">
        <v>82</v>
      </c>
      <c r="G12" s="1" t="s">
        <v>2290</v>
      </c>
      <c r="L12" s="20" t="s">
        <v>2288</v>
      </c>
      <c r="Q12" s="286" t="s">
        <v>2290</v>
      </c>
      <c r="R12" s="286"/>
      <c r="S12" s="286"/>
      <c r="T12" s="286" t="s">
        <v>2288</v>
      </c>
      <c r="U12" s="286"/>
      <c r="V12" s="286"/>
    </row>
    <row r="13" spans="2:23" ht="15" thickBot="1" x14ac:dyDescent="0.35">
      <c r="D13" s="101">
        <v>30</v>
      </c>
      <c r="E13" s="97">
        <v>25</v>
      </c>
      <c r="F13" s="64" t="s">
        <v>2287</v>
      </c>
      <c r="G13" s="99" cm="1">
        <f t="array" ref="G13">W_AVERAGE(D13:D25,E13:E25)</f>
        <v>16.8</v>
      </c>
      <c r="L13" s="103" cm="1">
        <f t="array" ref="L13">W_AVERAGE(D13:D25,E13:E25,1)</f>
        <v>12</v>
      </c>
      <c r="R13" s="104" cm="1">
        <f t="array" ref="R13">W_AVERAGE(D13:D25,E13:E25,,0.5)</f>
        <v>11.1</v>
      </c>
      <c r="U13" s="104" cm="1">
        <f t="array" ref="U13">W_AVERAGE(D13:D25,E13:E25,1,0.5)</f>
        <v>10</v>
      </c>
    </row>
    <row r="14" spans="2:23" x14ac:dyDescent="0.3">
      <c r="D14" s="101">
        <v>3</v>
      </c>
      <c r="E14" s="97">
        <v>3</v>
      </c>
    </row>
    <row r="15" spans="2:23" x14ac:dyDescent="0.3">
      <c r="D15" s="101">
        <v>22</v>
      </c>
      <c r="E15" s="97">
        <v>5</v>
      </c>
    </row>
    <row r="16" spans="2:23" x14ac:dyDescent="0.3">
      <c r="D16" s="101">
        <v>19</v>
      </c>
      <c r="E16" s="97">
        <v>9</v>
      </c>
    </row>
    <row r="17" spans="4:5" x14ac:dyDescent="0.3">
      <c r="D17" s="101">
        <v>7</v>
      </c>
      <c r="E17" s="97">
        <v>8</v>
      </c>
    </row>
    <row r="18" spans="4:5" x14ac:dyDescent="0.3">
      <c r="D18" s="101">
        <v>3</v>
      </c>
      <c r="E18" s="97">
        <v>7</v>
      </c>
    </row>
    <row r="19" spans="4:5" x14ac:dyDescent="0.3">
      <c r="D19" s="101">
        <v>3</v>
      </c>
      <c r="E19" s="97">
        <v>7</v>
      </c>
    </row>
    <row r="20" spans="4:5" x14ac:dyDescent="0.3">
      <c r="D20" s="101">
        <v>2</v>
      </c>
      <c r="E20" s="97">
        <v>6</v>
      </c>
    </row>
    <row r="21" spans="4:5" x14ac:dyDescent="0.3">
      <c r="D21" s="101">
        <v>7</v>
      </c>
      <c r="E21" s="97">
        <v>7</v>
      </c>
    </row>
    <row r="22" spans="4:5" x14ac:dyDescent="0.3">
      <c r="D22" s="101">
        <v>10</v>
      </c>
      <c r="E22" s="97">
        <v>10</v>
      </c>
    </row>
    <row r="23" spans="4:5" x14ac:dyDescent="0.3">
      <c r="D23" s="101">
        <v>39</v>
      </c>
      <c r="E23" s="97">
        <v>7</v>
      </c>
    </row>
    <row r="24" spans="4:5" x14ac:dyDescent="0.3">
      <c r="D24" s="101">
        <v>30</v>
      </c>
      <c r="E24" s="97">
        <v>2</v>
      </c>
    </row>
    <row r="25" spans="4:5" x14ac:dyDescent="0.3">
      <c r="D25" s="102">
        <v>12</v>
      </c>
      <c r="E25" s="98">
        <v>4</v>
      </c>
    </row>
  </sheetData>
  <mergeCells count="6">
    <mergeCell ref="C4:H9"/>
    <mergeCell ref="J4:N9"/>
    <mergeCell ref="P4:W9"/>
    <mergeCell ref="Q11:V11"/>
    <mergeCell ref="Q12:S12"/>
    <mergeCell ref="T12:V12"/>
  </mergeCells>
  <hyperlinks>
    <hyperlink ref="B2" location="Contents!C6" display="Contents" xr:uid="{7D58F664-0B32-4459-BDAA-9B5903E7035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4F43-DAFB-4A6A-BF6C-4BCCA00C2CBE}">
  <sheetPr codeName="Sheet1">
    <tabColor rgb="FF92D050"/>
  </sheetPr>
  <dimension ref="B2:AV391"/>
  <sheetViews>
    <sheetView showGridLines="0" showRowColHeaders="0" zoomScale="130" zoomScaleNormal="130" workbookViewId="0">
      <pane xSplit="12" ySplit="10" topLeftCell="M11" activePane="bottomRight" state="frozen"/>
      <selection pane="topRight" activeCell="M1" sqref="M1"/>
      <selection pane="bottomLeft" activeCell="A11" sqref="A11"/>
      <selection pane="bottomRight" activeCell="B2" sqref="B2"/>
    </sheetView>
  </sheetViews>
  <sheetFormatPr defaultRowHeight="14.4" x14ac:dyDescent="0.3"/>
  <cols>
    <col min="1" max="1" width="5.77734375" customWidth="1"/>
    <col min="3" max="3" width="4.33203125" customWidth="1"/>
    <col min="11" max="11" width="4.33203125" customWidth="1"/>
    <col min="12" max="13" width="4.77734375" customWidth="1"/>
    <col min="14" max="14" width="4.33203125" customWidth="1"/>
    <col min="22" max="22" width="4.33203125" customWidth="1"/>
    <col min="24" max="24" width="4.33203125" customWidth="1"/>
    <col min="32" max="32" width="4.33203125" customWidth="1"/>
  </cols>
  <sheetData>
    <row r="2" spans="2:48" x14ac:dyDescent="0.3">
      <c r="B2" s="91" t="s">
        <v>99</v>
      </c>
    </row>
    <row r="3" spans="2:48" ht="4.95" customHeight="1" thickBot="1" x14ac:dyDescent="0.35"/>
    <row r="4" spans="2:48" ht="14.4" customHeight="1" x14ac:dyDescent="0.3">
      <c r="C4" s="267" t="s">
        <v>1177</v>
      </c>
      <c r="D4" s="268"/>
      <c r="E4" s="268"/>
      <c r="F4" s="268"/>
      <c r="G4" s="268"/>
      <c r="H4" s="268"/>
      <c r="I4" s="268"/>
      <c r="J4" s="268"/>
      <c r="K4" s="269"/>
      <c r="N4" s="267" t="s">
        <v>1178</v>
      </c>
      <c r="O4" s="268"/>
      <c r="P4" s="268"/>
      <c r="Q4" s="268"/>
      <c r="R4" s="268"/>
      <c r="S4" s="268"/>
      <c r="T4" s="268"/>
      <c r="U4" s="268"/>
      <c r="V4" s="269"/>
      <c r="X4" s="267" t="s">
        <v>1179</v>
      </c>
      <c r="Y4" s="268"/>
      <c r="Z4" s="268"/>
      <c r="AA4" s="268"/>
      <c r="AB4" s="268"/>
      <c r="AC4" s="268"/>
      <c r="AD4" s="268"/>
      <c r="AE4" s="268"/>
      <c r="AF4" s="269"/>
    </row>
    <row r="5" spans="2:48" ht="14.4" customHeight="1" x14ac:dyDescent="0.3">
      <c r="C5" s="270"/>
      <c r="D5" s="271"/>
      <c r="E5" s="271"/>
      <c r="F5" s="271"/>
      <c r="G5" s="271"/>
      <c r="H5" s="271"/>
      <c r="I5" s="271"/>
      <c r="J5" s="271"/>
      <c r="K5" s="272"/>
      <c r="N5" s="270"/>
      <c r="O5" s="271"/>
      <c r="P5" s="271"/>
      <c r="Q5" s="271"/>
      <c r="R5" s="271"/>
      <c r="S5" s="271"/>
      <c r="T5" s="271"/>
      <c r="U5" s="271"/>
      <c r="V5" s="272"/>
      <c r="X5" s="270"/>
      <c r="Y5" s="271"/>
      <c r="Z5" s="271"/>
      <c r="AA5" s="271"/>
      <c r="AB5" s="271"/>
      <c r="AC5" s="271"/>
      <c r="AD5" s="271"/>
      <c r="AE5" s="271"/>
      <c r="AF5" s="272"/>
    </row>
    <row r="6" spans="2:48" ht="14.4" customHeight="1" x14ac:dyDescent="0.3">
      <c r="C6" s="270"/>
      <c r="D6" s="271"/>
      <c r="E6" s="271"/>
      <c r="F6" s="271"/>
      <c r="G6" s="271"/>
      <c r="H6" s="271"/>
      <c r="I6" s="271"/>
      <c r="J6" s="271"/>
      <c r="K6" s="272"/>
      <c r="N6" s="270"/>
      <c r="O6" s="271"/>
      <c r="P6" s="271"/>
      <c r="Q6" s="271"/>
      <c r="R6" s="271"/>
      <c r="S6" s="271"/>
      <c r="T6" s="271"/>
      <c r="U6" s="271"/>
      <c r="V6" s="272"/>
      <c r="X6" s="270"/>
      <c r="Y6" s="271"/>
      <c r="Z6" s="271"/>
      <c r="AA6" s="271"/>
      <c r="AB6" s="271"/>
      <c r="AC6" s="271"/>
      <c r="AD6" s="271"/>
      <c r="AE6" s="271"/>
      <c r="AF6" s="272"/>
    </row>
    <row r="7" spans="2:48" ht="14.4" customHeight="1" x14ac:dyDescent="0.3">
      <c r="C7" s="270"/>
      <c r="D7" s="271"/>
      <c r="E7" s="271"/>
      <c r="F7" s="271"/>
      <c r="G7" s="271"/>
      <c r="H7" s="271"/>
      <c r="I7" s="271"/>
      <c r="J7" s="271"/>
      <c r="K7" s="272"/>
      <c r="N7" s="270"/>
      <c r="O7" s="271"/>
      <c r="P7" s="271"/>
      <c r="Q7" s="271"/>
      <c r="R7" s="271"/>
      <c r="S7" s="271"/>
      <c r="T7" s="271"/>
      <c r="U7" s="271"/>
      <c r="V7" s="272"/>
      <c r="X7" s="270"/>
      <c r="Y7" s="271"/>
      <c r="Z7" s="271"/>
      <c r="AA7" s="271"/>
      <c r="AB7" s="271"/>
      <c r="AC7" s="271"/>
      <c r="AD7" s="271"/>
      <c r="AE7" s="271"/>
      <c r="AF7" s="272"/>
    </row>
    <row r="8" spans="2:48" ht="14.4" customHeight="1" x14ac:dyDescent="0.3">
      <c r="C8" s="270"/>
      <c r="D8" s="271"/>
      <c r="E8" s="271"/>
      <c r="F8" s="271"/>
      <c r="G8" s="271"/>
      <c r="H8" s="271"/>
      <c r="I8" s="271"/>
      <c r="J8" s="271"/>
      <c r="K8" s="272"/>
      <c r="N8" s="270"/>
      <c r="O8" s="271"/>
      <c r="P8" s="271"/>
      <c r="Q8" s="271"/>
      <c r="R8" s="271"/>
      <c r="S8" s="271"/>
      <c r="T8" s="271"/>
      <c r="U8" s="271"/>
      <c r="V8" s="272"/>
      <c r="X8" s="270"/>
      <c r="Y8" s="271"/>
      <c r="Z8" s="271"/>
      <c r="AA8" s="271"/>
      <c r="AB8" s="271"/>
      <c r="AC8" s="271"/>
      <c r="AD8" s="271"/>
      <c r="AE8" s="271"/>
      <c r="AF8" s="272"/>
    </row>
    <row r="9" spans="2:48" ht="15" customHeight="1" thickBot="1" x14ac:dyDescent="0.35">
      <c r="C9" s="273"/>
      <c r="D9" s="274"/>
      <c r="E9" s="274"/>
      <c r="F9" s="274"/>
      <c r="G9" s="274"/>
      <c r="H9" s="274"/>
      <c r="I9" s="274"/>
      <c r="J9" s="274"/>
      <c r="K9" s="275"/>
      <c r="N9" s="273"/>
      <c r="O9" s="274"/>
      <c r="P9" s="274"/>
      <c r="Q9" s="274"/>
      <c r="R9" s="274"/>
      <c r="S9" s="274"/>
      <c r="T9" s="274"/>
      <c r="U9" s="274"/>
      <c r="V9" s="275"/>
      <c r="X9" s="273"/>
      <c r="Y9" s="274"/>
      <c r="Z9" s="274"/>
      <c r="AA9" s="274"/>
      <c r="AB9" s="274"/>
      <c r="AC9" s="274"/>
      <c r="AD9" s="274"/>
      <c r="AE9" s="274"/>
      <c r="AF9" s="275"/>
    </row>
    <row r="11" spans="2:48" x14ac:dyDescent="0.3">
      <c r="Y11" s="284" t="s">
        <v>1180</v>
      </c>
      <c r="Z11" s="284"/>
      <c r="AA11" s="284"/>
      <c r="AB11" s="284"/>
      <c r="AC11" s="284"/>
      <c r="AD11" s="284"/>
      <c r="AE11" s="284"/>
      <c r="AH11" s="284" t="s">
        <v>1181</v>
      </c>
      <c r="AI11" s="284"/>
      <c r="AJ11" s="284"/>
      <c r="AK11" s="284"/>
      <c r="AL11" s="284"/>
      <c r="AM11" s="284"/>
      <c r="AN11" s="284"/>
      <c r="AP11" s="284" t="s">
        <v>1182</v>
      </c>
      <c r="AQ11" s="284"/>
      <c r="AR11" s="284"/>
      <c r="AS11" s="284"/>
      <c r="AT11" s="284"/>
      <c r="AU11" s="284"/>
      <c r="AV11" s="284"/>
    </row>
    <row r="12" spans="2:48" x14ac:dyDescent="0.3">
      <c r="D12" s="48" t="s">
        <v>0</v>
      </c>
      <c r="E12" s="30" t="s">
        <v>1</v>
      </c>
      <c r="F12" s="30" t="s">
        <v>2</v>
      </c>
      <c r="G12" s="30" t="s">
        <v>3</v>
      </c>
      <c r="H12" s="30" t="s">
        <v>4</v>
      </c>
      <c r="I12" s="30" t="s">
        <v>5</v>
      </c>
      <c r="J12" s="31" t="s">
        <v>6</v>
      </c>
      <c r="O12" s="38" t="str" cm="1">
        <f t="array" aca="1" ref="O12:U32" ca="1">SUMMARISE($D$12:$J$391)</f>
        <v>Item</v>
      </c>
      <c r="P12" s="66" t="str">
        <f ca="1"/>
        <v>Metric_1</v>
      </c>
      <c r="Q12" s="66" t="str">
        <f ca="1"/>
        <v>Metric_2</v>
      </c>
      <c r="R12" s="66" t="str">
        <f ca="1"/>
        <v>Metric_3</v>
      </c>
      <c r="S12" s="66" t="str">
        <f ca="1"/>
        <v>Metric_4</v>
      </c>
      <c r="T12" s="66" t="str">
        <f ca="1"/>
        <v>Metric_5</v>
      </c>
      <c r="U12" s="67" t="str">
        <f ca="1"/>
        <v>Metric_6</v>
      </c>
      <c r="Y12" s="38" t="str" cm="1">
        <f t="array" aca="1" ref="Y12:AE32" ca="1">SUMMARISE($D$12:$J$391,"Average")</f>
        <v>Item</v>
      </c>
      <c r="Z12" s="66" t="str">
        <f ca="1"/>
        <v>Metric_1</v>
      </c>
      <c r="AA12" s="66" t="str">
        <f ca="1"/>
        <v>Metric_2</v>
      </c>
      <c r="AB12" s="66" t="str">
        <f ca="1"/>
        <v>Metric_3</v>
      </c>
      <c r="AC12" s="66" t="str">
        <f ca="1"/>
        <v>Metric_4</v>
      </c>
      <c r="AD12" s="66" t="str">
        <f ca="1"/>
        <v>Metric_5</v>
      </c>
      <c r="AE12" s="67" t="str">
        <f ca="1"/>
        <v>Metric_6</v>
      </c>
      <c r="AH12" s="38" t="str" cm="1">
        <f t="array" aca="1" ref="AH12:AN32" ca="1">SUMMARISE($D$12:$J$391,"Count")</f>
        <v>Item</v>
      </c>
      <c r="AI12" s="66" t="str">
        <f ca="1"/>
        <v>Metric_1</v>
      </c>
      <c r="AJ12" s="66" t="str">
        <f ca="1"/>
        <v>Metric_2</v>
      </c>
      <c r="AK12" s="66" t="str">
        <f ca="1"/>
        <v>Metric_3</v>
      </c>
      <c r="AL12" s="66" t="str">
        <f ca="1"/>
        <v>Metric_4</v>
      </c>
      <c r="AM12" s="66" t="str">
        <f ca="1"/>
        <v>Metric_5</v>
      </c>
      <c r="AN12" s="67" t="str">
        <f ca="1"/>
        <v>Metric_6</v>
      </c>
      <c r="AP12" s="38" t="str" cm="1">
        <f t="array" aca="1" ref="AP12:AV32" ca="1">SUMMARISE($D$12:$J$391,,1)</f>
        <v>Item</v>
      </c>
      <c r="AQ12" s="66" t="str">
        <f ca="1"/>
        <v>Metric_1</v>
      </c>
      <c r="AR12" s="66" t="str">
        <f ca="1"/>
        <v>Metric_2</v>
      </c>
      <c r="AS12" s="66" t="str">
        <f ca="1"/>
        <v>Metric_3</v>
      </c>
      <c r="AT12" s="66" t="str">
        <f ca="1"/>
        <v>Metric_4</v>
      </c>
      <c r="AU12" s="66" t="str">
        <f ca="1"/>
        <v>Metric_5</v>
      </c>
      <c r="AV12" s="67" t="str">
        <f ca="1"/>
        <v>Metric_6</v>
      </c>
    </row>
    <row r="13" spans="2:48" x14ac:dyDescent="0.3">
      <c r="D13" s="49" t="s">
        <v>1170</v>
      </c>
      <c r="E13" s="33">
        <v>3.36</v>
      </c>
      <c r="F13" s="33">
        <v>1.91</v>
      </c>
      <c r="G13" s="33">
        <v>5.7</v>
      </c>
      <c r="H13" s="33">
        <v>-4.43</v>
      </c>
      <c r="I13" s="33">
        <v>22.37</v>
      </c>
      <c r="J13" s="34">
        <v>19.28</v>
      </c>
      <c r="O13" s="68" t="str">
        <f ca="1"/>
        <v>Paddy</v>
      </c>
      <c r="P13">
        <f ca="1"/>
        <v>171.37999999999997</v>
      </c>
      <c r="Q13">
        <f ca="1"/>
        <v>115.6</v>
      </c>
      <c r="R13">
        <f ca="1"/>
        <v>144.73000000000002</v>
      </c>
      <c r="S13">
        <f ca="1"/>
        <v>156.39999999999995</v>
      </c>
      <c r="T13">
        <f ca="1"/>
        <v>115.37</v>
      </c>
      <c r="U13" s="8">
        <f ca="1"/>
        <v>84.76</v>
      </c>
      <c r="Y13" s="68" t="str">
        <f ca="1"/>
        <v>Paddy</v>
      </c>
      <c r="Z13">
        <f ca="1"/>
        <v>7.4513043478260856</v>
      </c>
      <c r="AA13">
        <f ca="1"/>
        <v>5.0260869565217385</v>
      </c>
      <c r="AB13">
        <f ca="1"/>
        <v>6.2926086956521745</v>
      </c>
      <c r="AC13">
        <f ca="1"/>
        <v>6.799999999999998</v>
      </c>
      <c r="AD13">
        <f ca="1"/>
        <v>5.0160869565217396</v>
      </c>
      <c r="AE13" s="8">
        <f ca="1"/>
        <v>3.6852173913043482</v>
      </c>
      <c r="AH13" s="68" t="str">
        <f ca="1"/>
        <v>Paddy</v>
      </c>
      <c r="AI13">
        <f ca="1"/>
        <v>23</v>
      </c>
      <c r="AJ13">
        <f ca="1"/>
        <v>23</v>
      </c>
      <c r="AK13">
        <f ca="1"/>
        <v>23</v>
      </c>
      <c r="AL13">
        <f ca="1"/>
        <v>23</v>
      </c>
      <c r="AM13">
        <f ca="1"/>
        <v>23</v>
      </c>
      <c r="AN13" s="8">
        <f ca="1"/>
        <v>23</v>
      </c>
      <c r="AP13" s="68" t="str">
        <f ca="1"/>
        <v>Angela</v>
      </c>
      <c r="AQ13">
        <f ca="1"/>
        <v>156.89000000000001</v>
      </c>
      <c r="AR13">
        <f ca="1"/>
        <v>69.8</v>
      </c>
      <c r="AS13">
        <f ca="1"/>
        <v>107.15</v>
      </c>
      <c r="AT13">
        <f ca="1"/>
        <v>-28.43</v>
      </c>
      <c r="AU13">
        <f ca="1"/>
        <v>76.47</v>
      </c>
      <c r="AV13" s="8">
        <f ca="1"/>
        <v>42.340000000000025</v>
      </c>
    </row>
    <row r="14" spans="2:48" x14ac:dyDescent="0.3">
      <c r="D14" s="49" t="s">
        <v>1175</v>
      </c>
      <c r="E14" s="33">
        <v>25.18</v>
      </c>
      <c r="F14" s="33">
        <v>0.35</v>
      </c>
      <c r="G14" s="33">
        <v>13.15</v>
      </c>
      <c r="H14" s="33">
        <v>38.869999999999997</v>
      </c>
      <c r="I14" s="33">
        <v>1.73</v>
      </c>
      <c r="J14" s="34">
        <v>0.17</v>
      </c>
      <c r="O14" s="68" t="str">
        <f ca="1"/>
        <v>Eve</v>
      </c>
      <c r="P14">
        <f ca="1"/>
        <v>73.740000000000009</v>
      </c>
      <c r="Q14">
        <f ca="1"/>
        <v>74.999999999999986</v>
      </c>
      <c r="R14">
        <f ca="1"/>
        <v>190.73999999999998</v>
      </c>
      <c r="S14">
        <f ca="1"/>
        <v>176.45000000000002</v>
      </c>
      <c r="T14">
        <f ca="1"/>
        <v>176.32</v>
      </c>
      <c r="U14" s="8">
        <f ca="1"/>
        <v>100.89</v>
      </c>
      <c r="Y14" s="68" t="str">
        <f ca="1"/>
        <v>Eve</v>
      </c>
      <c r="Z14">
        <f ca="1"/>
        <v>3.6870000000000003</v>
      </c>
      <c r="AA14">
        <f ca="1"/>
        <v>3.7499999999999991</v>
      </c>
      <c r="AB14">
        <f ca="1"/>
        <v>9.536999999999999</v>
      </c>
      <c r="AC14">
        <f ca="1"/>
        <v>8.8225000000000016</v>
      </c>
      <c r="AD14">
        <f ca="1"/>
        <v>8.8159999999999989</v>
      </c>
      <c r="AE14" s="8">
        <f ca="1"/>
        <v>5.0445000000000002</v>
      </c>
      <c r="AH14" s="68" t="str">
        <f ca="1"/>
        <v>Eve</v>
      </c>
      <c r="AI14">
        <f ca="1"/>
        <v>20</v>
      </c>
      <c r="AJ14">
        <f ca="1"/>
        <v>20</v>
      </c>
      <c r="AK14">
        <f ca="1"/>
        <v>20</v>
      </c>
      <c r="AL14">
        <f ca="1"/>
        <v>20</v>
      </c>
      <c r="AM14">
        <f ca="1"/>
        <v>20</v>
      </c>
      <c r="AN14" s="8">
        <f ca="1"/>
        <v>20</v>
      </c>
      <c r="AP14" s="68" t="str">
        <f ca="1"/>
        <v>Bob</v>
      </c>
      <c r="AQ14">
        <f ca="1"/>
        <v>137.69</v>
      </c>
      <c r="AR14">
        <f ca="1"/>
        <v>-4.2499999999999973</v>
      </c>
      <c r="AS14">
        <f ca="1"/>
        <v>136.85</v>
      </c>
      <c r="AT14">
        <f ca="1"/>
        <v>168.65999999999997</v>
      </c>
      <c r="AU14">
        <f ca="1"/>
        <v>31.4</v>
      </c>
      <c r="AV14" s="8">
        <f ca="1"/>
        <v>176.31</v>
      </c>
    </row>
    <row r="15" spans="2:48" x14ac:dyDescent="0.3">
      <c r="D15" s="49" t="s">
        <v>1164</v>
      </c>
      <c r="E15" s="33">
        <v>23.57</v>
      </c>
      <c r="F15" s="33">
        <v>-7.73</v>
      </c>
      <c r="G15" s="33">
        <v>9.84</v>
      </c>
      <c r="H15" s="33">
        <v>-0.61</v>
      </c>
      <c r="I15" s="33">
        <v>3.74</v>
      </c>
      <c r="J15" s="34">
        <v>-2.42</v>
      </c>
      <c r="O15" s="68" t="str">
        <f ca="1"/>
        <v>John</v>
      </c>
      <c r="P15">
        <f ca="1"/>
        <v>133.15000000000003</v>
      </c>
      <c r="Q15">
        <f ca="1"/>
        <v>-20.610000000000007</v>
      </c>
      <c r="R15">
        <f ca="1"/>
        <v>109.36999999999999</v>
      </c>
      <c r="S15">
        <f ca="1"/>
        <v>-19.75</v>
      </c>
      <c r="T15">
        <f ca="1"/>
        <v>53.47999999999999</v>
      </c>
      <c r="U15" s="8">
        <f ca="1"/>
        <v>279.73</v>
      </c>
      <c r="Y15" s="68" t="str">
        <f ca="1"/>
        <v>John</v>
      </c>
      <c r="Z15">
        <f ca="1"/>
        <v>5.3260000000000014</v>
      </c>
      <c r="AA15">
        <f ca="1"/>
        <v>-0.82440000000000024</v>
      </c>
      <c r="AB15">
        <f ca="1"/>
        <v>4.3747999999999996</v>
      </c>
      <c r="AC15">
        <f ca="1"/>
        <v>-0.79</v>
      </c>
      <c r="AD15">
        <f ca="1"/>
        <v>2.1391999999999998</v>
      </c>
      <c r="AE15" s="8">
        <f ca="1"/>
        <v>11.189200000000001</v>
      </c>
      <c r="AH15" s="68" t="str">
        <f ca="1"/>
        <v>John</v>
      </c>
      <c r="AI15">
        <f ca="1"/>
        <v>25</v>
      </c>
      <c r="AJ15">
        <f ca="1"/>
        <v>25</v>
      </c>
      <c r="AK15">
        <f ca="1"/>
        <v>25</v>
      </c>
      <c r="AL15">
        <f ca="1"/>
        <v>25</v>
      </c>
      <c r="AM15">
        <f ca="1"/>
        <v>25</v>
      </c>
      <c r="AN15" s="8">
        <f ca="1"/>
        <v>25</v>
      </c>
      <c r="AP15" s="68" t="str">
        <f ca="1"/>
        <v>Cynthia</v>
      </c>
      <c r="AQ15">
        <f ca="1"/>
        <v>171.35</v>
      </c>
      <c r="AR15">
        <f ca="1"/>
        <v>112.00000000000001</v>
      </c>
      <c r="AS15">
        <f ca="1"/>
        <v>145.93</v>
      </c>
      <c r="AT15">
        <f ca="1"/>
        <v>217.76999999999998</v>
      </c>
      <c r="AU15">
        <f ca="1"/>
        <v>218.06999999999996</v>
      </c>
      <c r="AV15" s="8">
        <f ca="1"/>
        <v>5.739999999999994</v>
      </c>
    </row>
    <row r="16" spans="2:48" x14ac:dyDescent="0.3">
      <c r="D16" s="49" t="s">
        <v>1172</v>
      </c>
      <c r="E16" s="33">
        <v>24.77</v>
      </c>
      <c r="F16" s="33">
        <v>1.75</v>
      </c>
      <c r="G16" s="33">
        <v>-5.63</v>
      </c>
      <c r="H16" s="33">
        <v>1.28</v>
      </c>
      <c r="I16" s="33">
        <v>-8.8000000000000007</v>
      </c>
      <c r="J16" s="34">
        <v>6.26</v>
      </c>
      <c r="O16" s="68" t="str">
        <f ca="1"/>
        <v>Randy</v>
      </c>
      <c r="P16">
        <f ca="1"/>
        <v>231.29</v>
      </c>
      <c r="Q16">
        <f ca="1"/>
        <v>126.91999999999999</v>
      </c>
      <c r="R16">
        <f ca="1"/>
        <v>65.709999999999994</v>
      </c>
      <c r="S16">
        <f ca="1"/>
        <v>-8.7100000000000151</v>
      </c>
      <c r="T16">
        <f ca="1"/>
        <v>-3.4199999999999946</v>
      </c>
      <c r="U16" s="8">
        <f ca="1"/>
        <v>317.50000000000006</v>
      </c>
      <c r="Y16" s="68" t="str">
        <f ca="1"/>
        <v>Randy</v>
      </c>
      <c r="Z16">
        <f ca="1"/>
        <v>11.013809523809524</v>
      </c>
      <c r="AA16">
        <f ca="1"/>
        <v>6.0438095238095233</v>
      </c>
      <c r="AB16">
        <f ca="1"/>
        <v>3.1290476190476189</v>
      </c>
      <c r="AC16">
        <f ca="1"/>
        <v>-0.4147619047619055</v>
      </c>
      <c r="AD16">
        <f ca="1"/>
        <v>-0.16285714285714259</v>
      </c>
      <c r="AE16" s="8">
        <f ca="1"/>
        <v>15.119047619047622</v>
      </c>
      <c r="AH16" s="68" t="str">
        <f ca="1"/>
        <v>Randy</v>
      </c>
      <c r="AI16">
        <f ca="1"/>
        <v>21</v>
      </c>
      <c r="AJ16">
        <f ca="1"/>
        <v>21</v>
      </c>
      <c r="AK16">
        <f ca="1"/>
        <v>21</v>
      </c>
      <c r="AL16">
        <f ca="1"/>
        <v>21</v>
      </c>
      <c r="AM16">
        <f ca="1"/>
        <v>21</v>
      </c>
      <c r="AN16" s="8">
        <f ca="1"/>
        <v>21</v>
      </c>
      <c r="AP16" s="68" t="str">
        <f ca="1"/>
        <v>Dave</v>
      </c>
      <c r="AQ16">
        <f ca="1"/>
        <v>80.330000000000027</v>
      </c>
      <c r="AR16">
        <f ca="1"/>
        <v>56.059999999999988</v>
      </c>
      <c r="AS16">
        <f ca="1"/>
        <v>91.430000000000021</v>
      </c>
      <c r="AT16">
        <f ca="1"/>
        <v>87.32</v>
      </c>
      <c r="AU16">
        <f ca="1"/>
        <v>44.029999999999994</v>
      </c>
      <c r="AV16" s="8">
        <f ca="1"/>
        <v>-36.000000000000036</v>
      </c>
    </row>
    <row r="17" spans="4:48" x14ac:dyDescent="0.3">
      <c r="D17" s="49" t="s">
        <v>1161</v>
      </c>
      <c r="E17" s="33">
        <v>7.8</v>
      </c>
      <c r="F17" s="33">
        <v>42.57</v>
      </c>
      <c r="G17" s="33">
        <v>-17.97</v>
      </c>
      <c r="H17" s="33">
        <v>8.23</v>
      </c>
      <c r="I17" s="33">
        <v>-0.56000000000000005</v>
      </c>
      <c r="J17" s="34">
        <v>1.23</v>
      </c>
      <c r="O17" s="68" t="str">
        <f ca="1"/>
        <v>Georgina</v>
      </c>
      <c r="P17">
        <f ca="1"/>
        <v>89.570000000000007</v>
      </c>
      <c r="Q17">
        <f ca="1"/>
        <v>76.819999999999993</v>
      </c>
      <c r="R17">
        <f ca="1"/>
        <v>18.059999999999995</v>
      </c>
      <c r="S17">
        <f ca="1"/>
        <v>5.2000000000000064</v>
      </c>
      <c r="T17">
        <f ca="1"/>
        <v>6.0999999999999979</v>
      </c>
      <c r="U17" s="8">
        <f ca="1"/>
        <v>74.760000000000019</v>
      </c>
      <c r="Y17" s="68" t="str">
        <f ca="1"/>
        <v>Georgina</v>
      </c>
      <c r="Z17">
        <f ca="1"/>
        <v>6.8900000000000006</v>
      </c>
      <c r="AA17">
        <f ca="1"/>
        <v>5.9092307692307688</v>
      </c>
      <c r="AB17">
        <f ca="1"/>
        <v>1.3892307692307688</v>
      </c>
      <c r="AC17">
        <f ca="1"/>
        <v>0.40000000000000047</v>
      </c>
      <c r="AD17">
        <f ca="1"/>
        <v>0.46923076923076906</v>
      </c>
      <c r="AE17" s="8">
        <f ca="1"/>
        <v>5.7507692307692322</v>
      </c>
      <c r="AH17" s="68" t="str">
        <f ca="1"/>
        <v>Georgina</v>
      </c>
      <c r="AI17">
        <f ca="1"/>
        <v>13</v>
      </c>
      <c r="AJ17">
        <f ca="1"/>
        <v>13</v>
      </c>
      <c r="AK17">
        <f ca="1"/>
        <v>13</v>
      </c>
      <c r="AL17">
        <f ca="1"/>
        <v>13</v>
      </c>
      <c r="AM17">
        <f ca="1"/>
        <v>13</v>
      </c>
      <c r="AN17" s="8">
        <f ca="1"/>
        <v>13</v>
      </c>
      <c r="AP17" s="68" t="str">
        <f ca="1"/>
        <v>Eve</v>
      </c>
      <c r="AQ17">
        <f ca="1"/>
        <v>73.740000000000009</v>
      </c>
      <c r="AR17">
        <f ca="1"/>
        <v>74.999999999999986</v>
      </c>
      <c r="AS17">
        <f ca="1"/>
        <v>190.73999999999998</v>
      </c>
      <c r="AT17">
        <f ca="1"/>
        <v>176.45000000000002</v>
      </c>
      <c r="AU17">
        <f ca="1"/>
        <v>176.32</v>
      </c>
      <c r="AV17" s="8">
        <f ca="1"/>
        <v>100.89</v>
      </c>
    </row>
    <row r="18" spans="4:48" x14ac:dyDescent="0.3">
      <c r="D18" s="49" t="s">
        <v>1160</v>
      </c>
      <c r="E18" s="33">
        <v>0.68</v>
      </c>
      <c r="F18" s="33">
        <v>0.89</v>
      </c>
      <c r="G18" s="33">
        <v>13.38</v>
      </c>
      <c r="H18" s="33">
        <v>21.41</v>
      </c>
      <c r="I18" s="33">
        <v>8.89</v>
      </c>
      <c r="J18" s="34">
        <v>27.48</v>
      </c>
      <c r="O18" s="68" t="str">
        <f ca="1"/>
        <v>Fred</v>
      </c>
      <c r="P18">
        <f ca="1"/>
        <v>71.709999999999994</v>
      </c>
      <c r="Q18">
        <f ca="1"/>
        <v>37.760000000000005</v>
      </c>
      <c r="R18">
        <f ca="1"/>
        <v>198.01</v>
      </c>
      <c r="S18">
        <f ca="1"/>
        <v>248.19999999999996</v>
      </c>
      <c r="T18">
        <f ca="1"/>
        <v>203.57999999999998</v>
      </c>
      <c r="U18" s="8">
        <f ca="1"/>
        <v>91.04000000000002</v>
      </c>
      <c r="Y18" s="68" t="str">
        <f ca="1"/>
        <v>Fred</v>
      </c>
      <c r="Z18">
        <f ca="1"/>
        <v>3.9838888888888886</v>
      </c>
      <c r="AA18">
        <f ca="1"/>
        <v>2.097777777777778</v>
      </c>
      <c r="AB18">
        <f ca="1"/>
        <v>11.000555555555556</v>
      </c>
      <c r="AC18">
        <f ca="1"/>
        <v>13.788888888888886</v>
      </c>
      <c r="AD18">
        <f ca="1"/>
        <v>11.309999999999999</v>
      </c>
      <c r="AE18" s="8">
        <f ca="1"/>
        <v>5.0577777777777788</v>
      </c>
      <c r="AH18" s="68" t="str">
        <f ca="1"/>
        <v>Fred</v>
      </c>
      <c r="AI18">
        <f ca="1"/>
        <v>18</v>
      </c>
      <c r="AJ18">
        <f ca="1"/>
        <v>18</v>
      </c>
      <c r="AK18">
        <f ca="1"/>
        <v>18</v>
      </c>
      <c r="AL18">
        <f ca="1"/>
        <v>18</v>
      </c>
      <c r="AM18">
        <f ca="1"/>
        <v>18</v>
      </c>
      <c r="AN18" s="8">
        <f ca="1"/>
        <v>18</v>
      </c>
      <c r="AP18" s="68" t="str">
        <f ca="1"/>
        <v>Fred</v>
      </c>
      <c r="AQ18">
        <f ca="1"/>
        <v>71.709999999999994</v>
      </c>
      <c r="AR18">
        <f ca="1"/>
        <v>37.760000000000005</v>
      </c>
      <c r="AS18">
        <f ca="1"/>
        <v>198.01</v>
      </c>
      <c r="AT18">
        <f ca="1"/>
        <v>248.19999999999996</v>
      </c>
      <c r="AU18">
        <f ca="1"/>
        <v>203.57999999999998</v>
      </c>
      <c r="AV18" s="8">
        <f ca="1"/>
        <v>91.04000000000002</v>
      </c>
    </row>
    <row r="19" spans="4:48" x14ac:dyDescent="0.3">
      <c r="D19" s="49" t="s">
        <v>1173</v>
      </c>
      <c r="E19" s="33">
        <v>45.48</v>
      </c>
      <c r="F19" s="33">
        <v>11.47</v>
      </c>
      <c r="G19" s="33">
        <v>9.2899999999999991</v>
      </c>
      <c r="H19" s="33">
        <v>8.0299999999999994</v>
      </c>
      <c r="I19" s="33">
        <v>8.4499999999999993</v>
      </c>
      <c r="J19" s="34">
        <v>-7.07</v>
      </c>
      <c r="O19" s="68" t="str">
        <f ca="1"/>
        <v>Sierra</v>
      </c>
      <c r="P19">
        <f ca="1"/>
        <v>69.779999999999987</v>
      </c>
      <c r="Q19">
        <f ca="1"/>
        <v>147.26000000000002</v>
      </c>
      <c r="R19">
        <f ca="1"/>
        <v>194.92999999999998</v>
      </c>
      <c r="S19">
        <f ca="1"/>
        <v>110.58999999999997</v>
      </c>
      <c r="T19">
        <f ca="1"/>
        <v>52.769999999999996</v>
      </c>
      <c r="U19" s="8">
        <f ca="1"/>
        <v>20.439999999999987</v>
      </c>
      <c r="Y19" s="68" t="str">
        <f ca="1"/>
        <v>Sierra</v>
      </c>
      <c r="Z19">
        <f ca="1"/>
        <v>3.876666666666666</v>
      </c>
      <c r="AA19">
        <f ca="1"/>
        <v>8.1811111111111128</v>
      </c>
      <c r="AB19">
        <f ca="1"/>
        <v>10.829444444444443</v>
      </c>
      <c r="AC19">
        <f ca="1"/>
        <v>6.1438888888888874</v>
      </c>
      <c r="AD19">
        <f ca="1"/>
        <v>2.9316666666666666</v>
      </c>
      <c r="AE19" s="8">
        <f ca="1"/>
        <v>1.1355555555555548</v>
      </c>
      <c r="AH19" s="68" t="str">
        <f ca="1"/>
        <v>Sierra</v>
      </c>
      <c r="AI19">
        <f ca="1"/>
        <v>18</v>
      </c>
      <c r="AJ19">
        <f ca="1"/>
        <v>18</v>
      </c>
      <c r="AK19">
        <f ca="1"/>
        <v>18</v>
      </c>
      <c r="AL19">
        <f ca="1"/>
        <v>18</v>
      </c>
      <c r="AM19">
        <f ca="1"/>
        <v>18</v>
      </c>
      <c r="AN19" s="8">
        <f ca="1"/>
        <v>18</v>
      </c>
      <c r="AP19" s="68" t="str">
        <f ca="1"/>
        <v>Georgina</v>
      </c>
      <c r="AQ19">
        <f ca="1"/>
        <v>89.570000000000007</v>
      </c>
      <c r="AR19">
        <f ca="1"/>
        <v>76.819999999999993</v>
      </c>
      <c r="AS19">
        <f ca="1"/>
        <v>18.059999999999995</v>
      </c>
      <c r="AT19">
        <f ca="1"/>
        <v>5.2000000000000064</v>
      </c>
      <c r="AU19">
        <f ca="1"/>
        <v>6.0999999999999979</v>
      </c>
      <c r="AV19" s="8">
        <f ca="1"/>
        <v>74.760000000000019</v>
      </c>
    </row>
    <row r="20" spans="4:48" x14ac:dyDescent="0.3">
      <c r="D20" s="49" t="s">
        <v>1173</v>
      </c>
      <c r="E20" s="33">
        <v>-13.74</v>
      </c>
      <c r="F20" s="33">
        <v>0.65</v>
      </c>
      <c r="G20" s="33">
        <v>5.65</v>
      </c>
      <c r="H20" s="33">
        <v>0.43</v>
      </c>
      <c r="I20" s="33">
        <v>-7.68</v>
      </c>
      <c r="J20" s="34">
        <v>-34.090000000000003</v>
      </c>
      <c r="O20" s="68" t="str">
        <f ca="1"/>
        <v>Cynthia</v>
      </c>
      <c r="P20">
        <f ca="1"/>
        <v>171.35</v>
      </c>
      <c r="Q20">
        <f ca="1"/>
        <v>112.00000000000001</v>
      </c>
      <c r="R20">
        <f ca="1"/>
        <v>145.93</v>
      </c>
      <c r="S20">
        <f ca="1"/>
        <v>217.76999999999998</v>
      </c>
      <c r="T20">
        <f ca="1"/>
        <v>218.06999999999996</v>
      </c>
      <c r="U20" s="8">
        <f ca="1"/>
        <v>5.739999999999994</v>
      </c>
      <c r="Y20" s="68" t="str">
        <f ca="1"/>
        <v>Cynthia</v>
      </c>
      <c r="Z20">
        <f ca="1"/>
        <v>6.3462962962962957</v>
      </c>
      <c r="AA20">
        <f ca="1"/>
        <v>4.1481481481481488</v>
      </c>
      <c r="AB20">
        <f ca="1"/>
        <v>5.4048148148148147</v>
      </c>
      <c r="AC20">
        <f ca="1"/>
        <v>8.0655555555555551</v>
      </c>
      <c r="AD20">
        <f ca="1"/>
        <v>8.0766666666666662</v>
      </c>
      <c r="AE20" s="8">
        <f ca="1"/>
        <v>0.21259259259259236</v>
      </c>
      <c r="AH20" s="68" t="str">
        <f ca="1"/>
        <v>Cynthia</v>
      </c>
      <c r="AI20">
        <f ca="1"/>
        <v>27</v>
      </c>
      <c r="AJ20">
        <f ca="1"/>
        <v>27</v>
      </c>
      <c r="AK20">
        <f ca="1"/>
        <v>27</v>
      </c>
      <c r="AL20">
        <f ca="1"/>
        <v>27</v>
      </c>
      <c r="AM20">
        <f ca="1"/>
        <v>27</v>
      </c>
      <c r="AN20" s="8">
        <f ca="1"/>
        <v>27</v>
      </c>
      <c r="AP20" s="68" t="str">
        <f ca="1"/>
        <v>Harry</v>
      </c>
      <c r="AQ20">
        <f ca="1"/>
        <v>74.47</v>
      </c>
      <c r="AR20">
        <f ca="1"/>
        <v>116.73</v>
      </c>
      <c r="AS20">
        <f ca="1"/>
        <v>9.2099999999999973</v>
      </c>
      <c r="AT20">
        <f ca="1"/>
        <v>120.07000000000001</v>
      </c>
      <c r="AU20">
        <f ca="1"/>
        <v>42.440000000000005</v>
      </c>
      <c r="AV20" s="8">
        <f ca="1"/>
        <v>101.72000000000003</v>
      </c>
    </row>
    <row r="21" spans="4:48" x14ac:dyDescent="0.3">
      <c r="D21" s="49" t="s">
        <v>1158</v>
      </c>
      <c r="E21" s="33">
        <v>2.0299999999999998</v>
      </c>
      <c r="F21" s="33">
        <v>2.11</v>
      </c>
      <c r="G21" s="33">
        <v>-0.39</v>
      </c>
      <c r="H21" s="33">
        <v>26.3</v>
      </c>
      <c r="I21" s="33">
        <v>-1.9</v>
      </c>
      <c r="J21" s="34">
        <v>14.26</v>
      </c>
      <c r="O21" s="68" t="str">
        <f ca="1"/>
        <v>Liam</v>
      </c>
      <c r="P21">
        <f ca="1"/>
        <v>174.40999999999997</v>
      </c>
      <c r="Q21">
        <f ca="1"/>
        <v>173.46000000000004</v>
      </c>
      <c r="R21">
        <f ca="1"/>
        <v>41.430000000000014</v>
      </c>
      <c r="S21">
        <f ca="1"/>
        <v>138.4</v>
      </c>
      <c r="T21">
        <f ca="1"/>
        <v>214.62</v>
      </c>
      <c r="U21" s="8">
        <f ca="1"/>
        <v>246.64999999999995</v>
      </c>
      <c r="Y21" s="68" t="str">
        <f ca="1"/>
        <v>Liam</v>
      </c>
      <c r="Z21">
        <f ca="1"/>
        <v>10.259411764705881</v>
      </c>
      <c r="AA21">
        <f ca="1"/>
        <v>10.203529411764707</v>
      </c>
      <c r="AB21">
        <f ca="1"/>
        <v>2.4370588235294126</v>
      </c>
      <c r="AC21">
        <f ca="1"/>
        <v>8.1411764705882348</v>
      </c>
      <c r="AD21">
        <f ca="1"/>
        <v>12.624705882352941</v>
      </c>
      <c r="AE21" s="8">
        <f ca="1"/>
        <v>14.508823529411762</v>
      </c>
      <c r="AH21" s="68" t="str">
        <f ca="1"/>
        <v>Liam</v>
      </c>
      <c r="AI21">
        <f ca="1"/>
        <v>17</v>
      </c>
      <c r="AJ21">
        <f ca="1"/>
        <v>17</v>
      </c>
      <c r="AK21">
        <f ca="1"/>
        <v>17</v>
      </c>
      <c r="AL21">
        <f ca="1"/>
        <v>17</v>
      </c>
      <c r="AM21">
        <f ca="1"/>
        <v>17</v>
      </c>
      <c r="AN21" s="8">
        <f ca="1"/>
        <v>17</v>
      </c>
      <c r="AP21" s="68" t="str">
        <f ca="1"/>
        <v>India</v>
      </c>
      <c r="AQ21">
        <f ca="1"/>
        <v>7.8699999999999894</v>
      </c>
      <c r="AR21">
        <f ca="1"/>
        <v>165.76000000000002</v>
      </c>
      <c r="AS21">
        <f ca="1"/>
        <v>71.38</v>
      </c>
      <c r="AT21">
        <f ca="1"/>
        <v>20.419999999999991</v>
      </c>
      <c r="AU21">
        <f ca="1"/>
        <v>-46.210000000000008</v>
      </c>
      <c r="AV21" s="8">
        <f ca="1"/>
        <v>111.19</v>
      </c>
    </row>
    <row r="22" spans="4:48" x14ac:dyDescent="0.3">
      <c r="D22" s="49" t="s">
        <v>1166</v>
      </c>
      <c r="E22" s="33">
        <v>0.01</v>
      </c>
      <c r="F22" s="33">
        <v>13.68</v>
      </c>
      <c r="G22" s="33">
        <v>2.46</v>
      </c>
      <c r="H22" s="33">
        <v>1.1299999999999999</v>
      </c>
      <c r="I22" s="33">
        <v>30.23</v>
      </c>
      <c r="J22" s="34">
        <v>-20.170000000000002</v>
      </c>
      <c r="O22" s="68" t="str">
        <f ca="1"/>
        <v>Nigel</v>
      </c>
      <c r="P22">
        <f ca="1"/>
        <v>200.79000000000005</v>
      </c>
      <c r="Q22">
        <f ca="1"/>
        <v>366.47</v>
      </c>
      <c r="R22">
        <f ca="1"/>
        <v>271.59999999999997</v>
      </c>
      <c r="S22">
        <f ca="1"/>
        <v>83.190000000000012</v>
      </c>
      <c r="T22">
        <f ca="1"/>
        <v>112.69</v>
      </c>
      <c r="U22" s="8">
        <f ca="1"/>
        <v>31.300000000000004</v>
      </c>
      <c r="Y22" s="68" t="str">
        <f ca="1"/>
        <v>Nigel</v>
      </c>
      <c r="Z22">
        <f ca="1"/>
        <v>8.3662500000000026</v>
      </c>
      <c r="AA22">
        <f ca="1"/>
        <v>15.269583333333335</v>
      </c>
      <c r="AB22">
        <f ca="1"/>
        <v>11.316666666666665</v>
      </c>
      <c r="AC22">
        <f ca="1"/>
        <v>3.4662500000000005</v>
      </c>
      <c r="AD22">
        <f ca="1"/>
        <v>4.6954166666666666</v>
      </c>
      <c r="AE22" s="8">
        <f ca="1"/>
        <v>1.3041666666666669</v>
      </c>
      <c r="AH22" s="68" t="str">
        <f ca="1"/>
        <v>Nigel</v>
      </c>
      <c r="AI22">
        <f ca="1"/>
        <v>24</v>
      </c>
      <c r="AJ22">
        <f ca="1"/>
        <v>24</v>
      </c>
      <c r="AK22">
        <f ca="1"/>
        <v>24</v>
      </c>
      <c r="AL22">
        <f ca="1"/>
        <v>24</v>
      </c>
      <c r="AM22">
        <f ca="1"/>
        <v>24</v>
      </c>
      <c r="AN22" s="8">
        <f ca="1"/>
        <v>24</v>
      </c>
      <c r="AP22" s="68" t="str">
        <f ca="1"/>
        <v>John</v>
      </c>
      <c r="AQ22">
        <f ca="1"/>
        <v>133.15000000000003</v>
      </c>
      <c r="AR22">
        <f ca="1"/>
        <v>-20.610000000000007</v>
      </c>
      <c r="AS22">
        <f ca="1"/>
        <v>109.36999999999999</v>
      </c>
      <c r="AT22">
        <f ca="1"/>
        <v>-19.75</v>
      </c>
      <c r="AU22">
        <f ca="1"/>
        <v>53.47999999999999</v>
      </c>
      <c r="AV22" s="8">
        <f ca="1"/>
        <v>279.73</v>
      </c>
    </row>
    <row r="23" spans="4:48" x14ac:dyDescent="0.3">
      <c r="D23" s="49" t="s">
        <v>1170</v>
      </c>
      <c r="E23" s="33">
        <v>-13.84</v>
      </c>
      <c r="F23" s="33">
        <v>2.68</v>
      </c>
      <c r="G23" s="33">
        <v>0.26</v>
      </c>
      <c r="H23" s="33">
        <v>0.46</v>
      </c>
      <c r="I23" s="33">
        <v>-5.32</v>
      </c>
      <c r="J23" s="34">
        <v>-4.54</v>
      </c>
      <c r="O23" s="68" t="str">
        <f ca="1"/>
        <v>Bob</v>
      </c>
      <c r="P23">
        <f ca="1"/>
        <v>137.69</v>
      </c>
      <c r="Q23">
        <f ca="1"/>
        <v>-4.2499999999999973</v>
      </c>
      <c r="R23">
        <f ca="1"/>
        <v>136.85</v>
      </c>
      <c r="S23">
        <f ca="1"/>
        <v>168.65999999999997</v>
      </c>
      <c r="T23">
        <f ca="1"/>
        <v>31.4</v>
      </c>
      <c r="U23" s="8">
        <f ca="1"/>
        <v>176.31</v>
      </c>
      <c r="Y23" s="68" t="str">
        <f ca="1"/>
        <v>Bob</v>
      </c>
      <c r="Z23">
        <f ca="1"/>
        <v>7.6494444444444447</v>
      </c>
      <c r="AA23">
        <f ca="1"/>
        <v>-0.23611111111111097</v>
      </c>
      <c r="AB23">
        <f ca="1"/>
        <v>7.6027777777777779</v>
      </c>
      <c r="AC23">
        <f ca="1"/>
        <v>9.3699999999999974</v>
      </c>
      <c r="AD23">
        <f ca="1"/>
        <v>1.7444444444444445</v>
      </c>
      <c r="AE23" s="8">
        <f ca="1"/>
        <v>9.7949999999999999</v>
      </c>
      <c r="AH23" s="68" t="str">
        <f ca="1"/>
        <v>Bob</v>
      </c>
      <c r="AI23">
        <f ca="1"/>
        <v>18</v>
      </c>
      <c r="AJ23">
        <f ca="1"/>
        <v>18</v>
      </c>
      <c r="AK23">
        <f ca="1"/>
        <v>18</v>
      </c>
      <c r="AL23">
        <f ca="1"/>
        <v>18</v>
      </c>
      <c r="AM23">
        <f ca="1"/>
        <v>18</v>
      </c>
      <c r="AN23" s="8">
        <f ca="1"/>
        <v>18</v>
      </c>
      <c r="AP23" s="68" t="str">
        <f ca="1"/>
        <v>Kathy</v>
      </c>
      <c r="AQ23">
        <f ca="1"/>
        <v>179.9</v>
      </c>
      <c r="AR23">
        <f ca="1"/>
        <v>50.440000000000012</v>
      </c>
      <c r="AS23">
        <f ca="1"/>
        <v>53.510000000000005</v>
      </c>
      <c r="AT23">
        <f ca="1"/>
        <v>127.21</v>
      </c>
      <c r="AU23">
        <f ca="1"/>
        <v>168.85999999999996</v>
      </c>
      <c r="AV23" s="8">
        <f ca="1"/>
        <v>36.94</v>
      </c>
    </row>
    <row r="24" spans="4:48" x14ac:dyDescent="0.3">
      <c r="D24" s="49" t="s">
        <v>1168</v>
      </c>
      <c r="E24" s="33">
        <v>-36.76</v>
      </c>
      <c r="F24" s="33">
        <v>-2.3199999999999998</v>
      </c>
      <c r="G24" s="33">
        <v>32.21</v>
      </c>
      <c r="H24" s="33">
        <v>0.02</v>
      </c>
      <c r="I24" s="33">
        <v>0.15</v>
      </c>
      <c r="J24" s="34">
        <v>11.89</v>
      </c>
      <c r="O24" s="68" t="str">
        <f ca="1"/>
        <v>Angela</v>
      </c>
      <c r="P24">
        <f ca="1"/>
        <v>156.89000000000001</v>
      </c>
      <c r="Q24">
        <f ca="1"/>
        <v>69.8</v>
      </c>
      <c r="R24">
        <f ca="1"/>
        <v>107.15</v>
      </c>
      <c r="S24">
        <f ca="1"/>
        <v>-28.43</v>
      </c>
      <c r="T24">
        <f ca="1"/>
        <v>76.47</v>
      </c>
      <c r="U24" s="8">
        <f ca="1"/>
        <v>42.340000000000025</v>
      </c>
      <c r="Y24" s="68" t="str">
        <f ca="1"/>
        <v>Angela</v>
      </c>
      <c r="Z24">
        <f ca="1"/>
        <v>12.068461538461539</v>
      </c>
      <c r="AA24">
        <f ca="1"/>
        <v>5.3692307692307688</v>
      </c>
      <c r="AB24">
        <f ca="1"/>
        <v>8.2423076923076923</v>
      </c>
      <c r="AC24">
        <f ca="1"/>
        <v>-2.186923076923077</v>
      </c>
      <c r="AD24">
        <f ca="1"/>
        <v>5.882307692307692</v>
      </c>
      <c r="AE24" s="8">
        <f ca="1"/>
        <v>3.256923076923079</v>
      </c>
      <c r="AH24" s="68" t="str">
        <f ca="1"/>
        <v>Angela</v>
      </c>
      <c r="AI24">
        <f ca="1"/>
        <v>13</v>
      </c>
      <c r="AJ24">
        <f ca="1"/>
        <v>13</v>
      </c>
      <c r="AK24">
        <f ca="1"/>
        <v>13</v>
      </c>
      <c r="AL24">
        <f ca="1"/>
        <v>13</v>
      </c>
      <c r="AM24">
        <f ca="1"/>
        <v>13</v>
      </c>
      <c r="AN24" s="8">
        <f ca="1"/>
        <v>13</v>
      </c>
      <c r="AP24" s="68" t="str">
        <f ca="1"/>
        <v>Liam</v>
      </c>
      <c r="AQ24">
        <f ca="1"/>
        <v>174.40999999999997</v>
      </c>
      <c r="AR24">
        <f ca="1"/>
        <v>173.46000000000004</v>
      </c>
      <c r="AS24">
        <f ca="1"/>
        <v>41.430000000000014</v>
      </c>
      <c r="AT24">
        <f ca="1"/>
        <v>138.4</v>
      </c>
      <c r="AU24">
        <f ca="1"/>
        <v>214.62</v>
      </c>
      <c r="AV24" s="8">
        <f ca="1"/>
        <v>246.64999999999995</v>
      </c>
    </row>
    <row r="25" spans="4:48" x14ac:dyDescent="0.3">
      <c r="D25" s="49" t="s">
        <v>1157</v>
      </c>
      <c r="E25" s="33">
        <v>1.45</v>
      </c>
      <c r="F25" s="33">
        <v>5.67</v>
      </c>
      <c r="G25" s="33">
        <v>10.47</v>
      </c>
      <c r="H25" s="33">
        <v>53.21</v>
      </c>
      <c r="I25" s="33">
        <v>11.06</v>
      </c>
      <c r="J25" s="34">
        <v>-10.14</v>
      </c>
      <c r="O25" s="68" t="str">
        <f ca="1"/>
        <v>Harry</v>
      </c>
      <c r="P25">
        <f ca="1"/>
        <v>74.47</v>
      </c>
      <c r="Q25">
        <f ca="1"/>
        <v>116.73</v>
      </c>
      <c r="R25">
        <f ca="1"/>
        <v>9.2099999999999973</v>
      </c>
      <c r="S25">
        <f ca="1"/>
        <v>120.07000000000001</v>
      </c>
      <c r="T25">
        <f ca="1"/>
        <v>42.440000000000005</v>
      </c>
      <c r="U25" s="8">
        <f ca="1"/>
        <v>101.72000000000003</v>
      </c>
      <c r="Y25" s="68" t="str">
        <f ca="1"/>
        <v>Harry</v>
      </c>
      <c r="Z25">
        <f ca="1"/>
        <v>4.3805882352941179</v>
      </c>
      <c r="AA25">
        <f ca="1"/>
        <v>6.8664705882352948</v>
      </c>
      <c r="AB25">
        <f ca="1"/>
        <v>0.54176470588235282</v>
      </c>
      <c r="AC25">
        <f ca="1"/>
        <v>7.0629411764705887</v>
      </c>
      <c r="AD25">
        <f ca="1"/>
        <v>2.4964705882352942</v>
      </c>
      <c r="AE25" s="8">
        <f ca="1"/>
        <v>5.9835294117647075</v>
      </c>
      <c r="AH25" s="68" t="str">
        <f ca="1"/>
        <v>Harry</v>
      </c>
      <c r="AI25">
        <f ca="1"/>
        <v>17</v>
      </c>
      <c r="AJ25">
        <f ca="1"/>
        <v>17</v>
      </c>
      <c r="AK25">
        <f ca="1"/>
        <v>17</v>
      </c>
      <c r="AL25">
        <f ca="1"/>
        <v>17</v>
      </c>
      <c r="AM25">
        <f ca="1"/>
        <v>17</v>
      </c>
      <c r="AN25" s="8">
        <f ca="1"/>
        <v>17</v>
      </c>
      <c r="AP25" s="68" t="str">
        <f ca="1"/>
        <v>Marge</v>
      </c>
      <c r="AQ25">
        <f ca="1"/>
        <v>37.060000000000009</v>
      </c>
      <c r="AR25">
        <f ca="1"/>
        <v>77.359999999999985</v>
      </c>
      <c r="AS25">
        <f ca="1"/>
        <v>170.94</v>
      </c>
      <c r="AT25">
        <f ca="1"/>
        <v>36.06</v>
      </c>
      <c r="AU25">
        <f ca="1"/>
        <v>-15.28</v>
      </c>
      <c r="AV25" s="8">
        <f ca="1"/>
        <v>188.36</v>
      </c>
    </row>
    <row r="26" spans="4:48" x14ac:dyDescent="0.3">
      <c r="D26" s="49" t="s">
        <v>1173</v>
      </c>
      <c r="E26" s="33">
        <v>-47.96</v>
      </c>
      <c r="F26" s="33">
        <v>7.72</v>
      </c>
      <c r="G26" s="33">
        <v>3.61</v>
      </c>
      <c r="H26" s="33">
        <v>-0.7</v>
      </c>
      <c r="I26" s="33">
        <v>27.64</v>
      </c>
      <c r="J26" s="34">
        <v>-0.32</v>
      </c>
      <c r="O26" s="68" t="str">
        <f ca="1"/>
        <v>Tom</v>
      </c>
      <c r="P26">
        <f ca="1"/>
        <v>120.42999999999999</v>
      </c>
      <c r="Q26">
        <f ca="1"/>
        <v>58.34</v>
      </c>
      <c r="R26">
        <f ca="1"/>
        <v>121.28999999999999</v>
      </c>
      <c r="S26">
        <f ca="1"/>
        <v>100.27000000000001</v>
      </c>
      <c r="T26">
        <f ca="1"/>
        <v>162.96</v>
      </c>
      <c r="U26" s="8">
        <f ca="1"/>
        <v>52.419999999999995</v>
      </c>
      <c r="Y26" s="68" t="str">
        <f ca="1"/>
        <v>Tom</v>
      </c>
      <c r="Z26">
        <f ca="1"/>
        <v>5.7347619047619043</v>
      </c>
      <c r="AA26">
        <f ca="1"/>
        <v>2.7780952380952382</v>
      </c>
      <c r="AB26">
        <f ca="1"/>
        <v>5.7757142857142849</v>
      </c>
      <c r="AC26">
        <f ca="1"/>
        <v>4.7747619047619052</v>
      </c>
      <c r="AD26">
        <f ca="1"/>
        <v>7.7600000000000007</v>
      </c>
      <c r="AE26" s="8">
        <f ca="1"/>
        <v>2.4961904761904758</v>
      </c>
      <c r="AH26" s="68" t="str">
        <f ca="1"/>
        <v>Tom</v>
      </c>
      <c r="AI26">
        <f ca="1"/>
        <v>21</v>
      </c>
      <c r="AJ26">
        <f ca="1"/>
        <v>21</v>
      </c>
      <c r="AK26">
        <f ca="1"/>
        <v>21</v>
      </c>
      <c r="AL26">
        <f ca="1"/>
        <v>21</v>
      </c>
      <c r="AM26">
        <f ca="1"/>
        <v>21</v>
      </c>
      <c r="AN26" s="8">
        <f ca="1"/>
        <v>21</v>
      </c>
      <c r="AP26" s="68" t="str">
        <f ca="1"/>
        <v>Nigel</v>
      </c>
      <c r="AQ26">
        <f ca="1"/>
        <v>200.79000000000005</v>
      </c>
      <c r="AR26">
        <f ca="1"/>
        <v>366.47</v>
      </c>
      <c r="AS26">
        <f ca="1"/>
        <v>271.59999999999997</v>
      </c>
      <c r="AT26">
        <f ca="1"/>
        <v>83.190000000000012</v>
      </c>
      <c r="AU26">
        <f ca="1"/>
        <v>112.69</v>
      </c>
      <c r="AV26" s="8">
        <f ca="1"/>
        <v>31.300000000000004</v>
      </c>
    </row>
    <row r="27" spans="4:48" x14ac:dyDescent="0.3">
      <c r="D27" s="49" t="s">
        <v>1172</v>
      </c>
      <c r="E27" s="33">
        <v>0.1</v>
      </c>
      <c r="F27" s="33">
        <v>-24.45</v>
      </c>
      <c r="G27" s="33">
        <v>-25.54</v>
      </c>
      <c r="H27" s="33">
        <v>2.0299999999999998</v>
      </c>
      <c r="I27" s="33">
        <v>17.71</v>
      </c>
      <c r="J27" s="34">
        <v>1.88</v>
      </c>
      <c r="O27" s="68" t="str">
        <f ca="1"/>
        <v>Querida</v>
      </c>
      <c r="P27">
        <f ca="1"/>
        <v>162.88</v>
      </c>
      <c r="Q27">
        <f ca="1"/>
        <v>131.39999999999998</v>
      </c>
      <c r="R27">
        <f ca="1"/>
        <v>189.47</v>
      </c>
      <c r="S27">
        <f ca="1"/>
        <v>185.04999999999998</v>
      </c>
      <c r="T27">
        <f ca="1"/>
        <v>34.129999999999995</v>
      </c>
      <c r="U27" s="8">
        <f ca="1"/>
        <v>14.860000000000001</v>
      </c>
      <c r="Y27" s="68" t="str">
        <f ca="1"/>
        <v>Querida</v>
      </c>
      <c r="Z27">
        <f ca="1"/>
        <v>11.634285714285713</v>
      </c>
      <c r="AA27">
        <f ca="1"/>
        <v>9.3857142857142843</v>
      </c>
      <c r="AB27">
        <f ca="1"/>
        <v>13.533571428571429</v>
      </c>
      <c r="AC27">
        <f ca="1"/>
        <v>13.217857142857142</v>
      </c>
      <c r="AD27">
        <f ca="1"/>
        <v>2.4378571428571427</v>
      </c>
      <c r="AE27" s="8">
        <f ca="1"/>
        <v>1.0614285714285716</v>
      </c>
      <c r="AH27" s="68" t="str">
        <f ca="1"/>
        <v>Querida</v>
      </c>
      <c r="AI27">
        <f ca="1"/>
        <v>14</v>
      </c>
      <c r="AJ27">
        <f ca="1"/>
        <v>14</v>
      </c>
      <c r="AK27">
        <f ca="1"/>
        <v>14</v>
      </c>
      <c r="AL27">
        <f ca="1"/>
        <v>14</v>
      </c>
      <c r="AM27">
        <f ca="1"/>
        <v>14</v>
      </c>
      <c r="AN27" s="8">
        <f ca="1"/>
        <v>14</v>
      </c>
      <c r="AP27" s="68" t="str">
        <f ca="1"/>
        <v>Ophelia</v>
      </c>
      <c r="AQ27">
        <f ca="1"/>
        <v>117.81</v>
      </c>
      <c r="AR27">
        <f ca="1"/>
        <v>128.86999999999998</v>
      </c>
      <c r="AS27">
        <f ca="1"/>
        <v>202.51999999999998</v>
      </c>
      <c r="AT27">
        <f ca="1"/>
        <v>58.760000000000005</v>
      </c>
      <c r="AU27">
        <f ca="1"/>
        <v>-61.410000000000004</v>
      </c>
      <c r="AV27" s="8">
        <f ca="1"/>
        <v>111.44999999999999</v>
      </c>
    </row>
    <row r="28" spans="4:48" x14ac:dyDescent="0.3">
      <c r="D28" s="49" t="s">
        <v>1156</v>
      </c>
      <c r="E28" s="33">
        <v>15.68</v>
      </c>
      <c r="F28" s="33">
        <v>-13.51</v>
      </c>
      <c r="G28" s="33">
        <v>11.85</v>
      </c>
      <c r="H28" s="33">
        <v>0.13</v>
      </c>
      <c r="I28" s="33">
        <v>7.32</v>
      </c>
      <c r="J28" s="34">
        <v>7.82</v>
      </c>
      <c r="O28" s="68" t="str">
        <f ca="1"/>
        <v>India</v>
      </c>
      <c r="P28">
        <f ca="1"/>
        <v>7.8699999999999894</v>
      </c>
      <c r="Q28">
        <f ca="1"/>
        <v>165.76000000000002</v>
      </c>
      <c r="R28">
        <f ca="1"/>
        <v>71.38</v>
      </c>
      <c r="S28">
        <f ca="1"/>
        <v>20.419999999999991</v>
      </c>
      <c r="T28">
        <f ca="1"/>
        <v>-46.210000000000008</v>
      </c>
      <c r="U28" s="8">
        <f ca="1"/>
        <v>111.19</v>
      </c>
      <c r="Y28" s="68" t="str">
        <f ca="1"/>
        <v>India</v>
      </c>
      <c r="Z28">
        <f ca="1"/>
        <v>0.56214285714285639</v>
      </c>
      <c r="AA28">
        <f ca="1"/>
        <v>11.840000000000002</v>
      </c>
      <c r="AB28">
        <f ca="1"/>
        <v>5.0985714285714279</v>
      </c>
      <c r="AC28">
        <f ca="1"/>
        <v>1.458571428571428</v>
      </c>
      <c r="AD28">
        <f ca="1"/>
        <v>-3.3007142857142862</v>
      </c>
      <c r="AE28" s="8">
        <f ca="1"/>
        <v>7.9421428571428567</v>
      </c>
      <c r="AH28" s="68" t="str">
        <f ca="1"/>
        <v>India</v>
      </c>
      <c r="AI28">
        <f ca="1"/>
        <v>14</v>
      </c>
      <c r="AJ28">
        <f ca="1"/>
        <v>14</v>
      </c>
      <c r="AK28">
        <f ca="1"/>
        <v>14</v>
      </c>
      <c r="AL28">
        <f ca="1"/>
        <v>14</v>
      </c>
      <c r="AM28">
        <f ca="1"/>
        <v>14</v>
      </c>
      <c r="AN28" s="8">
        <f ca="1"/>
        <v>14</v>
      </c>
      <c r="AP28" s="68" t="str">
        <f ca="1"/>
        <v>Paddy</v>
      </c>
      <c r="AQ28">
        <f ca="1"/>
        <v>171.37999999999997</v>
      </c>
      <c r="AR28">
        <f ca="1"/>
        <v>115.6</v>
      </c>
      <c r="AS28">
        <f ca="1"/>
        <v>144.73000000000002</v>
      </c>
      <c r="AT28">
        <f ca="1"/>
        <v>156.39999999999995</v>
      </c>
      <c r="AU28">
        <f ca="1"/>
        <v>115.37</v>
      </c>
      <c r="AV28" s="8">
        <f ca="1"/>
        <v>84.76</v>
      </c>
    </row>
    <row r="29" spans="4:48" x14ac:dyDescent="0.3">
      <c r="D29" s="49" t="s">
        <v>1162</v>
      </c>
      <c r="E29" s="33">
        <v>0.01</v>
      </c>
      <c r="F29" s="33">
        <v>2.36</v>
      </c>
      <c r="G29" s="33">
        <v>-10.96</v>
      </c>
      <c r="H29" s="33">
        <v>4.67</v>
      </c>
      <c r="I29" s="33">
        <v>2.4900000000000002</v>
      </c>
      <c r="J29" s="34">
        <v>1.97</v>
      </c>
      <c r="O29" s="68" t="str">
        <f ca="1"/>
        <v>Dave</v>
      </c>
      <c r="P29">
        <f ca="1"/>
        <v>80.330000000000027</v>
      </c>
      <c r="Q29">
        <f ca="1"/>
        <v>56.059999999999988</v>
      </c>
      <c r="R29">
        <f ca="1"/>
        <v>91.430000000000021</v>
      </c>
      <c r="S29">
        <f ca="1"/>
        <v>87.32</v>
      </c>
      <c r="T29">
        <f ca="1"/>
        <v>44.029999999999994</v>
      </c>
      <c r="U29" s="8">
        <f ca="1"/>
        <v>-36.000000000000036</v>
      </c>
      <c r="Y29" s="68" t="str">
        <f ca="1"/>
        <v>Dave</v>
      </c>
      <c r="Z29">
        <f ca="1"/>
        <v>4.0165000000000015</v>
      </c>
      <c r="AA29">
        <f ca="1"/>
        <v>2.8029999999999995</v>
      </c>
      <c r="AB29">
        <f ca="1"/>
        <v>4.5715000000000012</v>
      </c>
      <c r="AC29">
        <f ca="1"/>
        <v>4.3659999999999997</v>
      </c>
      <c r="AD29">
        <f ca="1"/>
        <v>2.2014999999999998</v>
      </c>
      <c r="AE29" s="8">
        <f ca="1"/>
        <v>-1.8000000000000018</v>
      </c>
      <c r="AH29" s="68" t="str">
        <f ca="1"/>
        <v>Dave</v>
      </c>
      <c r="AI29">
        <f ca="1"/>
        <v>20</v>
      </c>
      <c r="AJ29">
        <f ca="1"/>
        <v>20</v>
      </c>
      <c r="AK29">
        <f ca="1"/>
        <v>20</v>
      </c>
      <c r="AL29">
        <f ca="1"/>
        <v>20</v>
      </c>
      <c r="AM29">
        <f ca="1"/>
        <v>20</v>
      </c>
      <c r="AN29" s="8">
        <f ca="1"/>
        <v>20</v>
      </c>
      <c r="AP29" s="68" t="str">
        <f ca="1"/>
        <v>Querida</v>
      </c>
      <c r="AQ29">
        <f ca="1"/>
        <v>162.88</v>
      </c>
      <c r="AR29">
        <f ca="1"/>
        <v>131.39999999999998</v>
      </c>
      <c r="AS29">
        <f ca="1"/>
        <v>189.47</v>
      </c>
      <c r="AT29">
        <f ca="1"/>
        <v>185.04999999999998</v>
      </c>
      <c r="AU29">
        <f ca="1"/>
        <v>34.129999999999995</v>
      </c>
      <c r="AV29" s="8">
        <f ca="1"/>
        <v>14.860000000000001</v>
      </c>
    </row>
    <row r="30" spans="4:48" x14ac:dyDescent="0.3">
      <c r="D30" s="49" t="s">
        <v>1158</v>
      </c>
      <c r="E30" s="33">
        <v>9.0500000000000007</v>
      </c>
      <c r="F30" s="33">
        <v>4.59</v>
      </c>
      <c r="G30" s="33">
        <v>2.1800000000000002</v>
      </c>
      <c r="H30" s="33">
        <v>31.5</v>
      </c>
      <c r="I30" s="33">
        <v>8.7799999999999994</v>
      </c>
      <c r="J30" s="34">
        <v>-22.7</v>
      </c>
      <c r="O30" s="68" t="str">
        <f ca="1"/>
        <v>Marge</v>
      </c>
      <c r="P30">
        <f ca="1"/>
        <v>37.060000000000009</v>
      </c>
      <c r="Q30">
        <f ca="1"/>
        <v>77.359999999999985</v>
      </c>
      <c r="R30">
        <f ca="1"/>
        <v>170.94</v>
      </c>
      <c r="S30">
        <f ca="1"/>
        <v>36.06</v>
      </c>
      <c r="T30">
        <f ca="1"/>
        <v>-15.28</v>
      </c>
      <c r="U30" s="8">
        <f ca="1"/>
        <v>188.36</v>
      </c>
      <c r="Y30" s="68" t="str">
        <f ca="1"/>
        <v>Marge</v>
      </c>
      <c r="Z30">
        <f ca="1"/>
        <v>2.4706666666666672</v>
      </c>
      <c r="AA30">
        <f ca="1"/>
        <v>5.157333333333332</v>
      </c>
      <c r="AB30">
        <f ca="1"/>
        <v>11.395999999999999</v>
      </c>
      <c r="AC30">
        <f ca="1"/>
        <v>2.4040000000000004</v>
      </c>
      <c r="AD30">
        <f ca="1"/>
        <v>-1.0186666666666666</v>
      </c>
      <c r="AE30" s="8">
        <f ca="1"/>
        <v>12.557333333333334</v>
      </c>
      <c r="AH30" s="68" t="str">
        <f ca="1"/>
        <v>Marge</v>
      </c>
      <c r="AI30">
        <f ca="1"/>
        <v>15</v>
      </c>
      <c r="AJ30">
        <f ca="1"/>
        <v>15</v>
      </c>
      <c r="AK30">
        <f ca="1"/>
        <v>15</v>
      </c>
      <c r="AL30">
        <f ca="1"/>
        <v>15</v>
      </c>
      <c r="AM30">
        <f ca="1"/>
        <v>15</v>
      </c>
      <c r="AN30" s="8">
        <f ca="1"/>
        <v>15</v>
      </c>
      <c r="AP30" s="68" t="str">
        <f ca="1"/>
        <v>Randy</v>
      </c>
      <c r="AQ30">
        <f ca="1"/>
        <v>231.29</v>
      </c>
      <c r="AR30">
        <f ca="1"/>
        <v>126.91999999999999</v>
      </c>
      <c r="AS30">
        <f ca="1"/>
        <v>65.709999999999994</v>
      </c>
      <c r="AT30">
        <f ca="1"/>
        <v>-8.7100000000000151</v>
      </c>
      <c r="AU30">
        <f ca="1"/>
        <v>-3.4199999999999946</v>
      </c>
      <c r="AV30" s="8">
        <f ca="1"/>
        <v>317.50000000000006</v>
      </c>
    </row>
    <row r="31" spans="4:48" x14ac:dyDescent="0.3">
      <c r="D31" s="49" t="s">
        <v>1174</v>
      </c>
      <c r="E31" s="33">
        <v>15.39</v>
      </c>
      <c r="F31" s="33">
        <v>-36.380000000000003</v>
      </c>
      <c r="G31" s="33">
        <v>0.27</v>
      </c>
      <c r="H31" s="33">
        <v>2.2599999999999998</v>
      </c>
      <c r="I31" s="33">
        <v>7.85</v>
      </c>
      <c r="J31" s="34">
        <v>-7.59</v>
      </c>
      <c r="O31" s="68" t="str">
        <f ca="1"/>
        <v>Kathy</v>
      </c>
      <c r="P31">
        <f ca="1"/>
        <v>179.9</v>
      </c>
      <c r="Q31">
        <f ca="1"/>
        <v>50.440000000000012</v>
      </c>
      <c r="R31">
        <f ca="1"/>
        <v>53.510000000000005</v>
      </c>
      <c r="S31">
        <f ca="1"/>
        <v>127.21</v>
      </c>
      <c r="T31">
        <f ca="1"/>
        <v>168.85999999999996</v>
      </c>
      <c r="U31" s="8">
        <f ca="1"/>
        <v>36.94</v>
      </c>
      <c r="Y31" s="68" t="str">
        <f ca="1"/>
        <v>Kathy</v>
      </c>
      <c r="Z31">
        <f ca="1"/>
        <v>7.1960000000000006</v>
      </c>
      <c r="AA31">
        <f ca="1"/>
        <v>2.0176000000000003</v>
      </c>
      <c r="AB31">
        <f ca="1"/>
        <v>2.1404000000000001</v>
      </c>
      <c r="AC31">
        <f ca="1"/>
        <v>5.0884</v>
      </c>
      <c r="AD31">
        <f ca="1"/>
        <v>6.7543999999999986</v>
      </c>
      <c r="AE31" s="8">
        <f ca="1"/>
        <v>1.4775999999999998</v>
      </c>
      <c r="AH31" s="68" t="str">
        <f ca="1"/>
        <v>Kathy</v>
      </c>
      <c r="AI31">
        <f ca="1"/>
        <v>25</v>
      </c>
      <c r="AJ31">
        <f ca="1"/>
        <v>25</v>
      </c>
      <c r="AK31">
        <f ca="1"/>
        <v>25</v>
      </c>
      <c r="AL31">
        <f ca="1"/>
        <v>25</v>
      </c>
      <c r="AM31">
        <f ca="1"/>
        <v>25</v>
      </c>
      <c r="AN31" s="8">
        <f ca="1"/>
        <v>25</v>
      </c>
      <c r="AP31" s="68" t="str">
        <f ca="1"/>
        <v>Sierra</v>
      </c>
      <c r="AQ31">
        <f ca="1"/>
        <v>69.779999999999987</v>
      </c>
      <c r="AR31">
        <f ca="1"/>
        <v>147.26000000000002</v>
      </c>
      <c r="AS31">
        <f ca="1"/>
        <v>194.92999999999998</v>
      </c>
      <c r="AT31">
        <f ca="1"/>
        <v>110.58999999999997</v>
      </c>
      <c r="AU31">
        <f ca="1"/>
        <v>52.769999999999996</v>
      </c>
      <c r="AV31" s="8">
        <f ca="1"/>
        <v>20.439999999999987</v>
      </c>
    </row>
    <row r="32" spans="4:48" x14ac:dyDescent="0.3">
      <c r="D32" s="49" t="s">
        <v>1157</v>
      </c>
      <c r="E32" s="33">
        <v>39.31</v>
      </c>
      <c r="F32" s="33">
        <v>2.2799999999999998</v>
      </c>
      <c r="G32" s="33">
        <v>17.420000000000002</v>
      </c>
      <c r="H32" s="33">
        <v>6.21</v>
      </c>
      <c r="I32" s="33">
        <v>4</v>
      </c>
      <c r="J32" s="34">
        <v>13.66</v>
      </c>
      <c r="O32" s="69" t="str">
        <f ca="1"/>
        <v>Ophelia</v>
      </c>
      <c r="P32" s="16">
        <f ca="1"/>
        <v>117.81</v>
      </c>
      <c r="Q32" s="16">
        <f ca="1"/>
        <v>128.86999999999998</v>
      </c>
      <c r="R32" s="16">
        <f ca="1"/>
        <v>202.51999999999998</v>
      </c>
      <c r="S32" s="16">
        <f ca="1"/>
        <v>58.760000000000005</v>
      </c>
      <c r="T32" s="16">
        <f ca="1"/>
        <v>-61.410000000000004</v>
      </c>
      <c r="U32" s="6">
        <f ca="1"/>
        <v>111.44999999999999</v>
      </c>
      <c r="Y32" s="69" t="str">
        <f ca="1"/>
        <v>Ophelia</v>
      </c>
      <c r="Z32" s="16">
        <f ca="1"/>
        <v>7.3631250000000001</v>
      </c>
      <c r="AA32" s="16">
        <f ca="1"/>
        <v>8.0543749999999985</v>
      </c>
      <c r="AB32" s="16">
        <f ca="1"/>
        <v>12.657499999999999</v>
      </c>
      <c r="AC32" s="16">
        <f ca="1"/>
        <v>3.6725000000000003</v>
      </c>
      <c r="AD32" s="16">
        <f ca="1"/>
        <v>-3.8381250000000002</v>
      </c>
      <c r="AE32" s="6">
        <f ca="1"/>
        <v>6.9656249999999993</v>
      </c>
      <c r="AH32" s="69" t="str">
        <f ca="1"/>
        <v>Ophelia</v>
      </c>
      <c r="AI32" s="16">
        <f ca="1"/>
        <v>16</v>
      </c>
      <c r="AJ32" s="16">
        <f ca="1"/>
        <v>16</v>
      </c>
      <c r="AK32" s="16">
        <f ca="1"/>
        <v>16</v>
      </c>
      <c r="AL32" s="16">
        <f ca="1"/>
        <v>16</v>
      </c>
      <c r="AM32" s="16">
        <f ca="1"/>
        <v>16</v>
      </c>
      <c r="AN32" s="6">
        <f ca="1"/>
        <v>16</v>
      </c>
      <c r="AP32" s="69" t="str">
        <f ca="1"/>
        <v>Tom</v>
      </c>
      <c r="AQ32" s="16">
        <f ca="1"/>
        <v>120.42999999999999</v>
      </c>
      <c r="AR32" s="16">
        <f ca="1"/>
        <v>58.34</v>
      </c>
      <c r="AS32" s="16">
        <f ca="1"/>
        <v>121.28999999999999</v>
      </c>
      <c r="AT32" s="16">
        <f ca="1"/>
        <v>100.27000000000001</v>
      </c>
      <c r="AU32" s="16">
        <f ca="1"/>
        <v>162.96</v>
      </c>
      <c r="AV32" s="6">
        <f ca="1"/>
        <v>52.419999999999995</v>
      </c>
    </row>
    <row r="33" spans="4:10" x14ac:dyDescent="0.3">
      <c r="D33" s="49" t="s">
        <v>1171</v>
      </c>
      <c r="E33" s="33">
        <v>-6.01</v>
      </c>
      <c r="F33" s="33">
        <v>-4.4400000000000004</v>
      </c>
      <c r="G33" s="33">
        <v>7.35</v>
      </c>
      <c r="H33" s="33">
        <v>0.5</v>
      </c>
      <c r="I33" s="33">
        <v>1.48</v>
      </c>
      <c r="J33" s="34">
        <v>5.41</v>
      </c>
    </row>
    <row r="34" spans="4:10" x14ac:dyDescent="0.3">
      <c r="D34" s="49" t="s">
        <v>1164</v>
      </c>
      <c r="E34" s="33">
        <v>44.27</v>
      </c>
      <c r="F34" s="33">
        <v>2.69</v>
      </c>
      <c r="G34" s="33">
        <v>-4.2</v>
      </c>
      <c r="H34" s="33">
        <v>17.68</v>
      </c>
      <c r="I34" s="33">
        <v>4.47</v>
      </c>
      <c r="J34" s="34">
        <v>13.61</v>
      </c>
    </row>
    <row r="35" spans="4:10" x14ac:dyDescent="0.3">
      <c r="D35" s="49" t="s">
        <v>1158</v>
      </c>
      <c r="E35" s="33">
        <v>-1.1399999999999999</v>
      </c>
      <c r="F35" s="33">
        <v>-3.67</v>
      </c>
      <c r="G35" s="33">
        <v>5.83</v>
      </c>
      <c r="H35" s="33">
        <v>35.29</v>
      </c>
      <c r="I35" s="33">
        <v>8.33</v>
      </c>
      <c r="J35" s="34">
        <v>8.8699999999999992</v>
      </c>
    </row>
    <row r="36" spans="4:10" x14ac:dyDescent="0.3">
      <c r="D36" s="49" t="s">
        <v>1175</v>
      </c>
      <c r="E36" s="33">
        <v>-26.08</v>
      </c>
      <c r="F36" s="33">
        <v>-13.61</v>
      </c>
      <c r="G36" s="33">
        <v>53.04</v>
      </c>
      <c r="H36" s="33">
        <v>-0.59</v>
      </c>
      <c r="I36" s="33">
        <v>13.24</v>
      </c>
      <c r="J36" s="34">
        <v>1.51</v>
      </c>
    </row>
    <row r="37" spans="4:10" x14ac:dyDescent="0.3">
      <c r="D37" s="49" t="s">
        <v>1174</v>
      </c>
      <c r="E37" s="33">
        <v>10.64</v>
      </c>
      <c r="F37" s="33">
        <v>13.69</v>
      </c>
      <c r="G37" s="33">
        <v>1.81</v>
      </c>
      <c r="H37" s="33">
        <v>11.75</v>
      </c>
      <c r="I37" s="33">
        <v>11.43</v>
      </c>
      <c r="J37" s="34">
        <v>0.37</v>
      </c>
    </row>
    <row r="38" spans="4:10" x14ac:dyDescent="0.3">
      <c r="D38" s="49" t="s">
        <v>1166</v>
      </c>
      <c r="E38" s="33">
        <v>2.91</v>
      </c>
      <c r="F38" s="33">
        <v>-8.49</v>
      </c>
      <c r="G38" s="33">
        <v>17.47</v>
      </c>
      <c r="H38" s="33">
        <v>-4.1900000000000004</v>
      </c>
      <c r="I38" s="33">
        <v>1.78</v>
      </c>
      <c r="J38" s="34">
        <v>32.07</v>
      </c>
    </row>
    <row r="39" spans="4:10" x14ac:dyDescent="0.3">
      <c r="D39" s="49" t="s">
        <v>1163</v>
      </c>
      <c r="E39" s="33">
        <v>30.73</v>
      </c>
      <c r="F39" s="33">
        <v>4.6100000000000003</v>
      </c>
      <c r="G39" s="33">
        <v>-2.5099999999999998</v>
      </c>
      <c r="H39" s="33">
        <v>0.81</v>
      </c>
      <c r="I39" s="33">
        <v>-7.7</v>
      </c>
      <c r="J39" s="34">
        <v>8.5299999999999994</v>
      </c>
    </row>
    <row r="40" spans="4:10" x14ac:dyDescent="0.3">
      <c r="D40" s="49" t="s">
        <v>1157</v>
      </c>
      <c r="E40" s="33">
        <v>1.17</v>
      </c>
      <c r="F40" s="33">
        <v>-1.31</v>
      </c>
      <c r="G40" s="33">
        <v>-4.71</v>
      </c>
      <c r="H40" s="33">
        <v>1.23</v>
      </c>
      <c r="I40" s="33">
        <v>-39.869999999999997</v>
      </c>
      <c r="J40" s="34">
        <v>20.38</v>
      </c>
    </row>
    <row r="41" spans="4:10" x14ac:dyDescent="0.3">
      <c r="D41" s="49" t="s">
        <v>1172</v>
      </c>
      <c r="E41" s="33">
        <v>43.48</v>
      </c>
      <c r="F41" s="33">
        <v>17.71</v>
      </c>
      <c r="G41" s="33">
        <v>13.84</v>
      </c>
      <c r="H41" s="33">
        <v>13.35</v>
      </c>
      <c r="I41" s="33">
        <v>14.66</v>
      </c>
      <c r="J41" s="34">
        <v>1.98</v>
      </c>
    </row>
    <row r="42" spans="4:10" x14ac:dyDescent="0.3">
      <c r="D42" s="49" t="s">
        <v>1161</v>
      </c>
      <c r="E42" s="33">
        <v>5.19</v>
      </c>
      <c r="F42" s="33">
        <v>-20.010000000000002</v>
      </c>
      <c r="G42" s="33">
        <v>17.329999999999998</v>
      </c>
      <c r="H42" s="33">
        <v>1.51</v>
      </c>
      <c r="I42" s="33">
        <v>3.9</v>
      </c>
      <c r="J42" s="34">
        <v>-1.78</v>
      </c>
    </row>
    <row r="43" spans="4:10" x14ac:dyDescent="0.3">
      <c r="D43" s="49" t="s">
        <v>1171</v>
      </c>
      <c r="E43" s="33">
        <v>18.77</v>
      </c>
      <c r="F43" s="33">
        <v>30.2</v>
      </c>
      <c r="G43" s="33">
        <v>-14.55</v>
      </c>
      <c r="H43" s="33">
        <v>0.18</v>
      </c>
      <c r="I43" s="33">
        <v>1.59</v>
      </c>
      <c r="J43" s="34">
        <v>-16.68</v>
      </c>
    </row>
    <row r="44" spans="4:10" x14ac:dyDescent="0.3">
      <c r="D44" s="49" t="s">
        <v>1166</v>
      </c>
      <c r="E44" s="33">
        <v>33.78</v>
      </c>
      <c r="F44" s="33">
        <v>23.79</v>
      </c>
      <c r="G44" s="33">
        <v>6.18</v>
      </c>
      <c r="H44" s="33">
        <v>13.79</v>
      </c>
      <c r="I44" s="33">
        <v>44.25</v>
      </c>
      <c r="J44" s="34">
        <v>50.44</v>
      </c>
    </row>
    <row r="45" spans="4:10" x14ac:dyDescent="0.3">
      <c r="D45" s="49" t="s">
        <v>1174</v>
      </c>
      <c r="E45" s="33">
        <v>3.47</v>
      </c>
      <c r="F45" s="33">
        <v>2.48</v>
      </c>
      <c r="G45" s="33">
        <v>5.91</v>
      </c>
      <c r="H45" s="33">
        <v>21.77</v>
      </c>
      <c r="I45" s="33">
        <v>-15.6</v>
      </c>
      <c r="J45" s="34">
        <v>6.86</v>
      </c>
    </row>
    <row r="46" spans="4:10" x14ac:dyDescent="0.3">
      <c r="D46" s="49" t="s">
        <v>1157</v>
      </c>
      <c r="E46" s="33">
        <v>-11.92</v>
      </c>
      <c r="F46" s="33">
        <v>-36.75</v>
      </c>
      <c r="G46" s="33">
        <v>-2.6</v>
      </c>
      <c r="H46" s="33">
        <v>0.08</v>
      </c>
      <c r="I46" s="33">
        <v>-4.82</v>
      </c>
      <c r="J46" s="34">
        <v>6.02</v>
      </c>
    </row>
    <row r="47" spans="4:10" x14ac:dyDescent="0.3">
      <c r="D47" s="49" t="s">
        <v>1159</v>
      </c>
      <c r="E47" s="33">
        <v>-28.87</v>
      </c>
      <c r="F47" s="33">
        <v>25.97</v>
      </c>
      <c r="G47" s="33">
        <v>7.23</v>
      </c>
      <c r="H47" s="33">
        <v>-5.66</v>
      </c>
      <c r="I47" s="33">
        <v>-23.99</v>
      </c>
      <c r="J47" s="34">
        <v>0.23</v>
      </c>
    </row>
    <row r="48" spans="4:10" x14ac:dyDescent="0.3">
      <c r="D48" s="49" t="s">
        <v>1174</v>
      </c>
      <c r="E48" s="33">
        <v>0.04</v>
      </c>
      <c r="F48" s="33">
        <v>13.07</v>
      </c>
      <c r="G48" s="33">
        <v>18.55</v>
      </c>
      <c r="H48" s="33">
        <v>-32.56</v>
      </c>
      <c r="I48" s="33">
        <v>2.0299999999999998</v>
      </c>
      <c r="J48" s="34">
        <v>2.2400000000000002</v>
      </c>
    </row>
    <row r="49" spans="4:10" x14ac:dyDescent="0.3">
      <c r="D49" s="49" t="s">
        <v>1173</v>
      </c>
      <c r="E49" s="33">
        <v>-2.5299999999999998</v>
      </c>
      <c r="F49" s="33">
        <v>7.86</v>
      </c>
      <c r="G49" s="33">
        <v>1.0900000000000001</v>
      </c>
      <c r="H49" s="33">
        <v>-21.9</v>
      </c>
      <c r="I49" s="33">
        <v>-3.68</v>
      </c>
      <c r="J49" s="34">
        <v>7.37</v>
      </c>
    </row>
    <row r="50" spans="4:10" x14ac:dyDescent="0.3">
      <c r="D50" s="49" t="s">
        <v>1157</v>
      </c>
      <c r="E50" s="33">
        <v>20.010000000000002</v>
      </c>
      <c r="F50" s="33">
        <v>21.69</v>
      </c>
      <c r="G50" s="33">
        <v>1.78</v>
      </c>
      <c r="H50" s="33">
        <v>-3.23</v>
      </c>
      <c r="I50" s="33">
        <v>-15.73</v>
      </c>
      <c r="J50" s="34">
        <v>46.5</v>
      </c>
    </row>
    <row r="51" spans="4:10" x14ac:dyDescent="0.3">
      <c r="D51" s="49" t="s">
        <v>1167</v>
      </c>
      <c r="E51" s="33">
        <v>31.75</v>
      </c>
      <c r="F51" s="33">
        <v>16.73</v>
      </c>
      <c r="G51" s="33">
        <v>2.59</v>
      </c>
      <c r="H51" s="33">
        <v>20.67</v>
      </c>
      <c r="I51" s="33">
        <v>-16.98</v>
      </c>
      <c r="J51" s="34">
        <v>2.12</v>
      </c>
    </row>
    <row r="52" spans="4:10" x14ac:dyDescent="0.3">
      <c r="D52" s="49" t="s">
        <v>1166</v>
      </c>
      <c r="E52" s="33">
        <v>0.86</v>
      </c>
      <c r="F52" s="33">
        <v>0.41</v>
      </c>
      <c r="G52" s="33">
        <v>4.0199999999999996</v>
      </c>
      <c r="H52" s="33">
        <v>30.77</v>
      </c>
      <c r="I52" s="33">
        <v>32.72</v>
      </c>
      <c r="J52" s="34">
        <v>6.83</v>
      </c>
    </row>
    <row r="53" spans="4:10" x14ac:dyDescent="0.3">
      <c r="D53" s="49" t="s">
        <v>1162</v>
      </c>
      <c r="E53" s="33">
        <v>5.25</v>
      </c>
      <c r="F53" s="33">
        <v>21.75</v>
      </c>
      <c r="G53" s="33">
        <v>22.11</v>
      </c>
      <c r="H53" s="33">
        <v>6.46</v>
      </c>
      <c r="I53" s="33">
        <v>8.24</v>
      </c>
      <c r="J53" s="34">
        <v>0.19</v>
      </c>
    </row>
    <row r="54" spans="4:10" x14ac:dyDescent="0.3">
      <c r="D54" s="49" t="s">
        <v>1164</v>
      </c>
      <c r="E54" s="33">
        <v>1.78</v>
      </c>
      <c r="F54" s="33">
        <v>0.31</v>
      </c>
      <c r="G54" s="33">
        <v>29.51</v>
      </c>
      <c r="H54" s="33">
        <v>-0.77</v>
      </c>
      <c r="I54" s="33">
        <v>40.479999999999997</v>
      </c>
      <c r="J54" s="34">
        <v>3.05</v>
      </c>
    </row>
    <row r="55" spans="4:10" x14ac:dyDescent="0.3">
      <c r="D55" s="49" t="s">
        <v>1166</v>
      </c>
      <c r="E55" s="33">
        <v>8.41</v>
      </c>
      <c r="F55" s="33">
        <v>-1.29</v>
      </c>
      <c r="G55" s="33">
        <v>2.15</v>
      </c>
      <c r="H55" s="33">
        <v>22.18</v>
      </c>
      <c r="I55" s="33">
        <v>8.83</v>
      </c>
      <c r="J55" s="34">
        <v>0.28000000000000003</v>
      </c>
    </row>
    <row r="56" spans="4:10" x14ac:dyDescent="0.3">
      <c r="D56" s="49" t="s">
        <v>1175</v>
      </c>
      <c r="E56" s="33">
        <v>2.71</v>
      </c>
      <c r="F56" s="33">
        <v>27.59</v>
      </c>
      <c r="G56" s="33">
        <v>1.5</v>
      </c>
      <c r="H56" s="33">
        <v>2.19</v>
      </c>
      <c r="I56" s="33">
        <v>-4</v>
      </c>
      <c r="J56" s="34">
        <v>-12.84</v>
      </c>
    </row>
    <row r="57" spans="4:10" x14ac:dyDescent="0.3">
      <c r="D57" s="49" t="s">
        <v>1164</v>
      </c>
      <c r="E57" s="33">
        <v>4.34</v>
      </c>
      <c r="F57" s="33">
        <v>-24.79</v>
      </c>
      <c r="G57" s="33">
        <v>2.48</v>
      </c>
      <c r="H57" s="33">
        <v>0.79</v>
      </c>
      <c r="I57" s="33">
        <v>0.16</v>
      </c>
      <c r="J57" s="34">
        <v>20.13</v>
      </c>
    </row>
    <row r="58" spans="4:10" x14ac:dyDescent="0.3">
      <c r="D58" s="49" t="s">
        <v>1168</v>
      </c>
      <c r="E58" s="33">
        <v>3.77</v>
      </c>
      <c r="F58" s="33">
        <v>8.24</v>
      </c>
      <c r="G58" s="33">
        <v>53.39</v>
      </c>
      <c r="H58" s="33">
        <v>13.76</v>
      </c>
      <c r="I58" s="33">
        <v>10.45</v>
      </c>
      <c r="J58" s="34">
        <v>12.54</v>
      </c>
    </row>
    <row r="59" spans="4:10" x14ac:dyDescent="0.3">
      <c r="D59" s="49" t="s">
        <v>1170</v>
      </c>
      <c r="E59" s="33">
        <v>-6.81</v>
      </c>
      <c r="F59" s="33">
        <v>0.75</v>
      </c>
      <c r="G59" s="33">
        <v>-0.83</v>
      </c>
      <c r="H59" s="33">
        <v>18.78</v>
      </c>
      <c r="I59" s="33">
        <v>16.32</v>
      </c>
      <c r="J59" s="34">
        <v>16.16</v>
      </c>
    </row>
    <row r="60" spans="4:10" x14ac:dyDescent="0.3">
      <c r="D60" s="49" t="s">
        <v>1161</v>
      </c>
      <c r="E60" s="33">
        <v>22.29</v>
      </c>
      <c r="F60" s="33">
        <v>-28.92</v>
      </c>
      <c r="G60" s="33">
        <v>0.68</v>
      </c>
      <c r="H60" s="33">
        <v>0.16</v>
      </c>
      <c r="I60" s="33">
        <v>0.93</v>
      </c>
      <c r="J60" s="34">
        <v>-15.08</v>
      </c>
    </row>
    <row r="61" spans="4:10" x14ac:dyDescent="0.3">
      <c r="D61" s="49" t="s">
        <v>1163</v>
      </c>
      <c r="E61" s="33">
        <v>0.68</v>
      </c>
      <c r="F61" s="33">
        <v>-1.0900000000000001</v>
      </c>
      <c r="G61" s="33">
        <v>3.56</v>
      </c>
      <c r="H61" s="33">
        <v>17.399999999999999</v>
      </c>
      <c r="I61" s="33">
        <v>5.09</v>
      </c>
      <c r="J61" s="34">
        <v>-16.77</v>
      </c>
    </row>
    <row r="62" spans="4:10" x14ac:dyDescent="0.3">
      <c r="D62" s="49" t="s">
        <v>1156</v>
      </c>
      <c r="E62" s="33">
        <v>32.44</v>
      </c>
      <c r="F62" s="33">
        <v>42.27</v>
      </c>
      <c r="G62" s="33">
        <v>0.27</v>
      </c>
      <c r="H62" s="33">
        <v>0.28999999999999998</v>
      </c>
      <c r="I62" s="33">
        <v>-9.52</v>
      </c>
      <c r="J62" s="34">
        <v>30.35</v>
      </c>
    </row>
    <row r="63" spans="4:10" x14ac:dyDescent="0.3">
      <c r="D63" s="49" t="s">
        <v>1162</v>
      </c>
      <c r="E63" s="33">
        <v>5.42</v>
      </c>
      <c r="F63" s="33">
        <v>51.59</v>
      </c>
      <c r="G63" s="33">
        <v>1.79</v>
      </c>
      <c r="H63" s="33">
        <v>-0.55000000000000004</v>
      </c>
      <c r="I63" s="33">
        <v>2.0699999999999998</v>
      </c>
      <c r="J63" s="34">
        <v>0.76</v>
      </c>
    </row>
    <row r="64" spans="4:10" x14ac:dyDescent="0.3">
      <c r="D64" s="49" t="s">
        <v>1171</v>
      </c>
      <c r="E64" s="33">
        <v>4.96</v>
      </c>
      <c r="F64" s="33">
        <v>5.13</v>
      </c>
      <c r="G64" s="33">
        <v>6.44</v>
      </c>
      <c r="H64" s="33">
        <v>-37.17</v>
      </c>
      <c r="I64" s="33">
        <v>19.260000000000002</v>
      </c>
      <c r="J64" s="34">
        <v>0.19</v>
      </c>
    </row>
    <row r="65" spans="4:10" x14ac:dyDescent="0.3">
      <c r="D65" s="49" t="s">
        <v>1171</v>
      </c>
      <c r="E65" s="33">
        <v>1</v>
      </c>
      <c r="F65" s="33">
        <v>53.12</v>
      </c>
      <c r="G65" s="33">
        <v>32.590000000000003</v>
      </c>
      <c r="H65" s="33">
        <v>-0.9</v>
      </c>
      <c r="I65" s="33">
        <v>-0.43</v>
      </c>
      <c r="J65" s="34">
        <v>0.67</v>
      </c>
    </row>
    <row r="66" spans="4:10" x14ac:dyDescent="0.3">
      <c r="D66" s="49" t="s">
        <v>1156</v>
      </c>
      <c r="E66" s="33">
        <v>30.05</v>
      </c>
      <c r="F66" s="33">
        <v>18.190000000000001</v>
      </c>
      <c r="G66" s="33">
        <v>22.87</v>
      </c>
      <c r="H66" s="33">
        <v>6.16</v>
      </c>
      <c r="I66" s="33">
        <v>2.78</v>
      </c>
      <c r="J66" s="34">
        <v>12.59</v>
      </c>
    </row>
    <row r="67" spans="4:10" x14ac:dyDescent="0.3">
      <c r="D67" s="49" t="s">
        <v>1159</v>
      </c>
      <c r="E67" s="33">
        <v>2.89</v>
      </c>
      <c r="F67" s="33">
        <v>-20.36</v>
      </c>
      <c r="G67" s="33">
        <v>-5.9</v>
      </c>
      <c r="H67" s="33">
        <v>-2.13</v>
      </c>
      <c r="I67" s="33">
        <v>2.84</v>
      </c>
      <c r="J67" s="34">
        <v>-26.76</v>
      </c>
    </row>
    <row r="68" spans="4:10" x14ac:dyDescent="0.3">
      <c r="D68" s="49" t="s">
        <v>1160</v>
      </c>
      <c r="E68" s="33">
        <v>0.83</v>
      </c>
      <c r="F68" s="33">
        <v>28.42</v>
      </c>
      <c r="G68" s="33">
        <v>33.19</v>
      </c>
      <c r="H68" s="33">
        <v>24.61</v>
      </c>
      <c r="I68" s="33">
        <v>0.69</v>
      </c>
      <c r="J68" s="34">
        <v>8.1300000000000008</v>
      </c>
    </row>
    <row r="69" spans="4:10" x14ac:dyDescent="0.3">
      <c r="D69" s="49" t="s">
        <v>1167</v>
      </c>
      <c r="E69" s="33">
        <v>-9.7899999999999991</v>
      </c>
      <c r="F69" s="33">
        <v>-14.1</v>
      </c>
      <c r="G69" s="33">
        <v>-0.12</v>
      </c>
      <c r="H69" s="33">
        <v>-2.4300000000000002</v>
      </c>
      <c r="I69" s="33">
        <v>2.04</v>
      </c>
      <c r="J69" s="34">
        <v>-3.68</v>
      </c>
    </row>
    <row r="70" spans="4:10" x14ac:dyDescent="0.3">
      <c r="D70" s="49" t="s">
        <v>1162</v>
      </c>
      <c r="E70" s="33">
        <v>-21.73</v>
      </c>
      <c r="F70" s="33">
        <v>-0.41</v>
      </c>
      <c r="G70" s="33">
        <v>45.91</v>
      </c>
      <c r="H70" s="33">
        <v>6.39</v>
      </c>
      <c r="I70" s="33">
        <v>-26.78</v>
      </c>
      <c r="J70" s="34">
        <v>37.81</v>
      </c>
    </row>
    <row r="71" spans="4:10" x14ac:dyDescent="0.3">
      <c r="D71" s="49" t="s">
        <v>1172</v>
      </c>
      <c r="E71" s="33">
        <v>33.07</v>
      </c>
      <c r="F71" s="33">
        <v>0.72</v>
      </c>
      <c r="G71" s="33">
        <v>15.12</v>
      </c>
      <c r="H71" s="33">
        <v>-27.79</v>
      </c>
      <c r="I71" s="33">
        <v>17.75</v>
      </c>
      <c r="J71" s="34">
        <v>21.98</v>
      </c>
    </row>
    <row r="72" spans="4:10" x14ac:dyDescent="0.3">
      <c r="D72" s="49" t="s">
        <v>1165</v>
      </c>
      <c r="E72" s="33">
        <v>4.1900000000000004</v>
      </c>
      <c r="F72" s="33">
        <v>32.29</v>
      </c>
      <c r="G72" s="33">
        <v>4.8600000000000003</v>
      </c>
      <c r="H72" s="33">
        <v>12.36</v>
      </c>
      <c r="I72" s="33">
        <v>14.18</v>
      </c>
      <c r="J72" s="34">
        <v>1.42</v>
      </c>
    </row>
    <row r="73" spans="4:10" x14ac:dyDescent="0.3">
      <c r="D73" s="49" t="s">
        <v>1174</v>
      </c>
      <c r="E73" s="33">
        <v>4.62</v>
      </c>
      <c r="F73" s="33">
        <v>4.33</v>
      </c>
      <c r="G73" s="33">
        <v>-7.43</v>
      </c>
      <c r="H73" s="33">
        <v>-5.19</v>
      </c>
      <c r="I73" s="33">
        <v>8.23</v>
      </c>
      <c r="J73" s="34">
        <v>-14.04</v>
      </c>
    </row>
    <row r="74" spans="4:10" x14ac:dyDescent="0.3">
      <c r="D74" s="49" t="s">
        <v>1170</v>
      </c>
      <c r="E74" s="33">
        <v>6.44</v>
      </c>
      <c r="F74" s="33">
        <v>-1.97</v>
      </c>
      <c r="G74" s="33">
        <v>-14.87</v>
      </c>
      <c r="H74" s="33">
        <v>-2.64</v>
      </c>
      <c r="I74" s="33">
        <v>17.61</v>
      </c>
      <c r="J74" s="34">
        <v>-2.69</v>
      </c>
    </row>
    <row r="75" spans="4:10" x14ac:dyDescent="0.3">
      <c r="D75" s="49" t="s">
        <v>1165</v>
      </c>
      <c r="E75" s="33">
        <v>-11.06</v>
      </c>
      <c r="F75" s="33">
        <v>5.47</v>
      </c>
      <c r="G75" s="33">
        <v>-0.77</v>
      </c>
      <c r="H75" s="33">
        <v>11.02</v>
      </c>
      <c r="I75" s="33">
        <v>0.69</v>
      </c>
      <c r="J75" s="34">
        <v>1.33</v>
      </c>
    </row>
    <row r="76" spans="4:10" x14ac:dyDescent="0.3">
      <c r="D76" s="49" t="s">
        <v>1161</v>
      </c>
      <c r="E76" s="33">
        <v>-6.27</v>
      </c>
      <c r="F76" s="33">
        <v>29.34</v>
      </c>
      <c r="G76" s="33">
        <v>10.52</v>
      </c>
      <c r="H76" s="33">
        <v>-0.98</v>
      </c>
      <c r="I76" s="33">
        <v>7.64</v>
      </c>
      <c r="J76" s="34">
        <v>3.42</v>
      </c>
    </row>
    <row r="77" spans="4:10" x14ac:dyDescent="0.3">
      <c r="D77" s="49" t="s">
        <v>1171</v>
      </c>
      <c r="E77" s="33">
        <v>0.68</v>
      </c>
      <c r="F77" s="33">
        <v>4.8600000000000003</v>
      </c>
      <c r="G77" s="33">
        <v>2.0699999999999998</v>
      </c>
      <c r="H77" s="33">
        <v>16.989999999999998</v>
      </c>
      <c r="I77" s="33">
        <v>14.53</v>
      </c>
      <c r="J77" s="34">
        <v>-13.45</v>
      </c>
    </row>
    <row r="78" spans="4:10" x14ac:dyDescent="0.3">
      <c r="D78" s="49" t="s">
        <v>1174</v>
      </c>
      <c r="E78" s="33">
        <v>-20.420000000000002</v>
      </c>
      <c r="F78" s="33">
        <v>1.7</v>
      </c>
      <c r="G78" s="33">
        <v>0.6</v>
      </c>
      <c r="H78" s="33">
        <v>25.33</v>
      </c>
      <c r="I78" s="33">
        <v>39.380000000000003</v>
      </c>
      <c r="J78" s="34">
        <v>-5.43</v>
      </c>
    </row>
    <row r="79" spans="4:10" x14ac:dyDescent="0.3">
      <c r="D79" s="49" t="s">
        <v>1175</v>
      </c>
      <c r="E79" s="33">
        <v>0.05</v>
      </c>
      <c r="F79" s="33">
        <v>0.18</v>
      </c>
      <c r="G79" s="33">
        <v>1.0900000000000001</v>
      </c>
      <c r="H79" s="33">
        <v>-5.78</v>
      </c>
      <c r="I79" s="33">
        <v>41.47</v>
      </c>
      <c r="J79" s="34">
        <v>3.52</v>
      </c>
    </row>
    <row r="80" spans="4:10" x14ac:dyDescent="0.3">
      <c r="D80" s="49" t="s">
        <v>1169</v>
      </c>
      <c r="E80" s="33">
        <v>0.21</v>
      </c>
      <c r="F80" s="33">
        <v>0.75</v>
      </c>
      <c r="G80" s="33">
        <v>-2.4900000000000002</v>
      </c>
      <c r="H80" s="33">
        <v>-13.16</v>
      </c>
      <c r="I80" s="33">
        <v>-27.03</v>
      </c>
      <c r="J80" s="34">
        <v>-6.08</v>
      </c>
    </row>
    <row r="81" spans="4:10" x14ac:dyDescent="0.3">
      <c r="D81" s="49" t="s">
        <v>1174</v>
      </c>
      <c r="E81" s="33">
        <v>-31.43</v>
      </c>
      <c r="F81" s="33">
        <v>2.46</v>
      </c>
      <c r="G81" s="33">
        <v>-3.81</v>
      </c>
      <c r="H81" s="33">
        <v>-45.58</v>
      </c>
      <c r="I81" s="33">
        <v>12.52</v>
      </c>
      <c r="J81" s="34">
        <v>1.1000000000000001</v>
      </c>
    </row>
    <row r="82" spans="4:10" x14ac:dyDescent="0.3">
      <c r="D82" s="49" t="s">
        <v>1168</v>
      </c>
      <c r="E82" s="33">
        <v>28.75</v>
      </c>
      <c r="F82" s="33">
        <v>3.27</v>
      </c>
      <c r="G82" s="33">
        <v>-41.27</v>
      </c>
      <c r="H82" s="33">
        <v>-36.479999999999997</v>
      </c>
      <c r="I82" s="33">
        <v>16.670000000000002</v>
      </c>
      <c r="J82" s="34">
        <v>3.16</v>
      </c>
    </row>
    <row r="83" spans="4:10" x14ac:dyDescent="0.3">
      <c r="D83" s="49" t="s">
        <v>1158</v>
      </c>
      <c r="E83" s="33">
        <v>38.11</v>
      </c>
      <c r="F83" s="33">
        <v>-1.66</v>
      </c>
      <c r="G83" s="33">
        <v>48.09</v>
      </c>
      <c r="H83" s="33">
        <v>1.46</v>
      </c>
      <c r="I83" s="33">
        <v>2.17</v>
      </c>
      <c r="J83" s="34">
        <v>-11.41</v>
      </c>
    </row>
    <row r="84" spans="4:10" x14ac:dyDescent="0.3">
      <c r="D84" s="49" t="s">
        <v>1169</v>
      </c>
      <c r="E84" s="33">
        <v>2.77</v>
      </c>
      <c r="F84" s="33">
        <v>0.44</v>
      </c>
      <c r="G84" s="33">
        <v>46.09</v>
      </c>
      <c r="H84" s="33">
        <v>-38.06</v>
      </c>
      <c r="I84" s="33">
        <v>-25.85</v>
      </c>
      <c r="J84" s="34">
        <v>-6.74</v>
      </c>
    </row>
    <row r="85" spans="4:10" x14ac:dyDescent="0.3">
      <c r="D85" s="49" t="s">
        <v>1156</v>
      </c>
      <c r="E85" s="33">
        <v>-33.85</v>
      </c>
      <c r="F85" s="33">
        <v>5.76</v>
      </c>
      <c r="G85" s="33">
        <v>1.84</v>
      </c>
      <c r="H85" s="33">
        <v>0</v>
      </c>
      <c r="I85" s="33">
        <v>1.88</v>
      </c>
      <c r="J85" s="34">
        <v>-24.61</v>
      </c>
    </row>
    <row r="86" spans="4:10" x14ac:dyDescent="0.3">
      <c r="D86" s="49" t="s">
        <v>1172</v>
      </c>
      <c r="E86" s="33">
        <v>0.52</v>
      </c>
      <c r="F86" s="33">
        <v>1.62</v>
      </c>
      <c r="G86" s="33">
        <v>20.91</v>
      </c>
      <c r="H86" s="33">
        <v>5.59</v>
      </c>
      <c r="I86" s="33">
        <v>-44.14</v>
      </c>
      <c r="J86" s="34">
        <v>32.369999999999997</v>
      </c>
    </row>
    <row r="87" spans="4:10" x14ac:dyDescent="0.3">
      <c r="D87" s="49" t="s">
        <v>1164</v>
      </c>
      <c r="E87" s="33">
        <v>0.7</v>
      </c>
      <c r="F87" s="33">
        <v>35.26</v>
      </c>
      <c r="G87" s="33">
        <v>3.2</v>
      </c>
      <c r="H87" s="33">
        <v>-20.58</v>
      </c>
      <c r="I87" s="33">
        <v>15.56</v>
      </c>
      <c r="J87" s="34">
        <v>7.23</v>
      </c>
    </row>
    <row r="88" spans="4:10" x14ac:dyDescent="0.3">
      <c r="D88" s="49" t="s">
        <v>1160</v>
      </c>
      <c r="E88" s="33">
        <v>-13.89</v>
      </c>
      <c r="F88" s="33">
        <v>6.25</v>
      </c>
      <c r="G88" s="33">
        <v>51.94</v>
      </c>
      <c r="H88" s="33">
        <v>3.86</v>
      </c>
      <c r="I88" s="33">
        <v>1.57</v>
      </c>
      <c r="J88" s="34">
        <v>27.75</v>
      </c>
    </row>
    <row r="89" spans="4:10" x14ac:dyDescent="0.3">
      <c r="D89" s="49" t="s">
        <v>1158</v>
      </c>
      <c r="E89" s="33">
        <v>-4.2699999999999996</v>
      </c>
      <c r="F89" s="33">
        <v>5.5</v>
      </c>
      <c r="G89" s="33">
        <v>13.63</v>
      </c>
      <c r="H89" s="33">
        <v>-3.28</v>
      </c>
      <c r="I89" s="33">
        <v>0.22</v>
      </c>
      <c r="J89" s="34">
        <v>4.51</v>
      </c>
    </row>
    <row r="90" spans="4:10" x14ac:dyDescent="0.3">
      <c r="D90" s="49" t="s">
        <v>1175</v>
      </c>
      <c r="E90" s="33">
        <v>-23.32</v>
      </c>
      <c r="F90" s="33">
        <v>32.82</v>
      </c>
      <c r="G90" s="33">
        <v>13.05</v>
      </c>
      <c r="H90" s="33">
        <v>7.13</v>
      </c>
      <c r="I90" s="33">
        <v>0.91</v>
      </c>
      <c r="J90" s="34">
        <v>14.87</v>
      </c>
    </row>
    <row r="91" spans="4:10" x14ac:dyDescent="0.3">
      <c r="D91" s="49" t="s">
        <v>1159</v>
      </c>
      <c r="E91" s="33">
        <v>-15.67</v>
      </c>
      <c r="F91" s="33">
        <v>-1.23</v>
      </c>
      <c r="G91" s="33">
        <v>-0.61</v>
      </c>
      <c r="H91" s="33">
        <v>8.4600000000000009</v>
      </c>
      <c r="I91" s="33">
        <v>-36.630000000000003</v>
      </c>
      <c r="J91" s="34">
        <v>-48.78</v>
      </c>
    </row>
    <row r="92" spans="4:10" x14ac:dyDescent="0.3">
      <c r="D92" s="49" t="s">
        <v>1170</v>
      </c>
      <c r="E92" s="33">
        <v>0.91</v>
      </c>
      <c r="F92" s="33">
        <v>2.38</v>
      </c>
      <c r="G92" s="33">
        <v>9.5399999999999991</v>
      </c>
      <c r="H92" s="33">
        <v>41.9</v>
      </c>
      <c r="I92" s="33">
        <v>-36.46</v>
      </c>
      <c r="J92" s="34">
        <v>10.72</v>
      </c>
    </row>
    <row r="93" spans="4:10" x14ac:dyDescent="0.3">
      <c r="D93" s="49" t="s">
        <v>1169</v>
      </c>
      <c r="E93" s="33">
        <v>14</v>
      </c>
      <c r="F93" s="33">
        <v>53.21</v>
      </c>
      <c r="G93" s="33">
        <v>10.3</v>
      </c>
      <c r="H93" s="33">
        <v>2.4500000000000002</v>
      </c>
      <c r="I93" s="33">
        <v>1.97</v>
      </c>
      <c r="J93" s="34">
        <v>13.66</v>
      </c>
    </row>
    <row r="94" spans="4:10" x14ac:dyDescent="0.3">
      <c r="D94" s="49" t="s">
        <v>1174</v>
      </c>
      <c r="E94" s="33">
        <v>0.02</v>
      </c>
      <c r="F94" s="33">
        <v>0.04</v>
      </c>
      <c r="G94" s="33">
        <v>0.36</v>
      </c>
      <c r="H94" s="33">
        <v>30.68</v>
      </c>
      <c r="I94" s="33">
        <v>7.87</v>
      </c>
      <c r="J94" s="34">
        <v>0.57999999999999996</v>
      </c>
    </row>
    <row r="95" spans="4:10" x14ac:dyDescent="0.3">
      <c r="D95" s="49" t="s">
        <v>1165</v>
      </c>
      <c r="E95" s="33">
        <v>-2.38</v>
      </c>
      <c r="F95" s="33">
        <v>-1.71</v>
      </c>
      <c r="G95" s="33">
        <v>9.76</v>
      </c>
      <c r="H95" s="33">
        <v>26.2</v>
      </c>
      <c r="I95" s="33">
        <v>1</v>
      </c>
      <c r="J95" s="34">
        <v>-15.8</v>
      </c>
    </row>
    <row r="96" spans="4:10" x14ac:dyDescent="0.3">
      <c r="D96" s="49" t="s">
        <v>1158</v>
      </c>
      <c r="E96" s="33">
        <v>-37.07</v>
      </c>
      <c r="F96" s="33">
        <v>9.8699999999999992</v>
      </c>
      <c r="G96" s="33">
        <v>3.51</v>
      </c>
      <c r="H96" s="33">
        <v>-1.36</v>
      </c>
      <c r="I96" s="33">
        <v>22.39</v>
      </c>
      <c r="J96" s="34">
        <v>12.92</v>
      </c>
    </row>
    <row r="97" spans="4:10" x14ac:dyDescent="0.3">
      <c r="D97" s="49" t="s">
        <v>1172</v>
      </c>
      <c r="E97" s="33">
        <v>2.52</v>
      </c>
      <c r="F97" s="33">
        <v>8.67</v>
      </c>
      <c r="G97" s="33">
        <v>6.68</v>
      </c>
      <c r="H97" s="33">
        <v>0.79</v>
      </c>
      <c r="I97" s="33">
        <v>-5.62</v>
      </c>
      <c r="J97" s="34">
        <v>48.63</v>
      </c>
    </row>
    <row r="98" spans="4:10" x14ac:dyDescent="0.3">
      <c r="D98" s="49" t="s">
        <v>1159</v>
      </c>
      <c r="E98" s="33">
        <v>1.1200000000000001</v>
      </c>
      <c r="F98" s="33">
        <v>9.73</v>
      </c>
      <c r="G98" s="33">
        <v>0.35</v>
      </c>
      <c r="H98" s="33">
        <v>3.09</v>
      </c>
      <c r="I98" s="33">
        <v>15.98</v>
      </c>
      <c r="J98" s="34">
        <v>5.71</v>
      </c>
    </row>
    <row r="99" spans="4:10" x14ac:dyDescent="0.3">
      <c r="D99" s="49" t="s">
        <v>1167</v>
      </c>
      <c r="E99" s="33">
        <v>-25.38</v>
      </c>
      <c r="F99" s="33">
        <v>2.21</v>
      </c>
      <c r="G99" s="33">
        <v>0.06</v>
      </c>
      <c r="H99" s="33">
        <v>-42.69</v>
      </c>
      <c r="I99" s="33">
        <v>-9.36</v>
      </c>
      <c r="J99" s="34">
        <v>-0.16</v>
      </c>
    </row>
    <row r="100" spans="4:10" x14ac:dyDescent="0.3">
      <c r="D100" s="49" t="s">
        <v>1166</v>
      </c>
      <c r="E100" s="33">
        <v>40.369999999999997</v>
      </c>
      <c r="F100" s="33">
        <v>41.98</v>
      </c>
      <c r="G100" s="33">
        <v>28.23</v>
      </c>
      <c r="H100" s="33">
        <v>-19.079999999999998</v>
      </c>
      <c r="I100" s="33">
        <v>34.049999999999997</v>
      </c>
      <c r="J100" s="34">
        <v>47.3</v>
      </c>
    </row>
    <row r="101" spans="4:10" x14ac:dyDescent="0.3">
      <c r="D101" s="49" t="s">
        <v>1159</v>
      </c>
      <c r="E101" s="33">
        <v>0.06</v>
      </c>
      <c r="F101" s="33">
        <v>3.93</v>
      </c>
      <c r="G101" s="33">
        <v>6.7</v>
      </c>
      <c r="H101" s="33">
        <v>-0.3</v>
      </c>
      <c r="I101" s="33">
        <v>20.27</v>
      </c>
      <c r="J101" s="34">
        <v>-0.18</v>
      </c>
    </row>
    <row r="102" spans="4:10" x14ac:dyDescent="0.3">
      <c r="D102" s="49" t="s">
        <v>1157</v>
      </c>
      <c r="E102" s="33">
        <v>2.2799999999999998</v>
      </c>
      <c r="F102" s="33">
        <v>8.59</v>
      </c>
      <c r="G102" s="33">
        <v>2.89</v>
      </c>
      <c r="H102" s="33">
        <v>-22.58</v>
      </c>
      <c r="I102" s="33">
        <v>42.75</v>
      </c>
      <c r="J102" s="34">
        <v>6.45</v>
      </c>
    </row>
    <row r="103" spans="4:10" x14ac:dyDescent="0.3">
      <c r="D103" s="49" t="s">
        <v>1159</v>
      </c>
      <c r="E103" s="33">
        <v>0.5</v>
      </c>
      <c r="F103" s="33">
        <v>47.22</v>
      </c>
      <c r="G103" s="33">
        <v>1.89</v>
      </c>
      <c r="H103" s="33">
        <v>-7.52</v>
      </c>
      <c r="I103" s="33">
        <v>5.08</v>
      </c>
      <c r="J103" s="34">
        <v>0.97</v>
      </c>
    </row>
    <row r="104" spans="4:10" x14ac:dyDescent="0.3">
      <c r="D104" s="49" t="s">
        <v>1174</v>
      </c>
      <c r="E104" s="33">
        <v>10.7</v>
      </c>
      <c r="F104" s="33">
        <v>31.4</v>
      </c>
      <c r="G104" s="33">
        <v>-0.81</v>
      </c>
      <c r="H104" s="33">
        <v>-8.51</v>
      </c>
      <c r="I104" s="33">
        <v>22.66</v>
      </c>
      <c r="J104" s="34">
        <v>19.7</v>
      </c>
    </row>
    <row r="105" spans="4:10" x14ac:dyDescent="0.3">
      <c r="D105" s="49" t="s">
        <v>1167</v>
      </c>
      <c r="E105" s="33">
        <v>4.05</v>
      </c>
      <c r="F105" s="33">
        <v>0.56000000000000005</v>
      </c>
      <c r="G105" s="33">
        <v>16.41</v>
      </c>
      <c r="H105" s="33">
        <v>3.95</v>
      </c>
      <c r="I105" s="33">
        <v>3.6</v>
      </c>
      <c r="J105" s="34">
        <v>-16.75</v>
      </c>
    </row>
    <row r="106" spans="4:10" x14ac:dyDescent="0.3">
      <c r="D106" s="49" t="s">
        <v>1157</v>
      </c>
      <c r="E106" s="33">
        <v>6.44</v>
      </c>
      <c r="F106" s="33">
        <v>-26.47</v>
      </c>
      <c r="G106" s="33">
        <v>12.26</v>
      </c>
      <c r="H106" s="33">
        <v>2.87</v>
      </c>
      <c r="I106" s="33">
        <v>-9.01</v>
      </c>
      <c r="J106" s="34">
        <v>1.51</v>
      </c>
    </row>
    <row r="107" spans="4:10" x14ac:dyDescent="0.3">
      <c r="D107" s="49" t="s">
        <v>1160</v>
      </c>
      <c r="E107" s="33">
        <v>-34.44</v>
      </c>
      <c r="F107" s="33">
        <v>-39.159999999999997</v>
      </c>
      <c r="G107" s="33">
        <v>-2.27</v>
      </c>
      <c r="H107" s="33">
        <v>26</v>
      </c>
      <c r="I107" s="33">
        <v>38.299999999999997</v>
      </c>
      <c r="J107" s="34">
        <v>43.33</v>
      </c>
    </row>
    <row r="108" spans="4:10" x14ac:dyDescent="0.3">
      <c r="D108" s="49" t="s">
        <v>1170</v>
      </c>
      <c r="E108" s="33">
        <v>0.75</v>
      </c>
      <c r="F108" s="33">
        <v>12.82</v>
      </c>
      <c r="G108" s="33">
        <v>2.1</v>
      </c>
      <c r="H108" s="33">
        <v>3.25</v>
      </c>
      <c r="I108" s="33">
        <v>8.14</v>
      </c>
      <c r="J108" s="34">
        <v>0.84</v>
      </c>
    </row>
    <row r="109" spans="4:10" x14ac:dyDescent="0.3">
      <c r="D109" s="49" t="s">
        <v>1174</v>
      </c>
      <c r="E109" s="33">
        <v>-1.58</v>
      </c>
      <c r="F109" s="33">
        <v>2.61</v>
      </c>
      <c r="G109" s="33">
        <v>11.46</v>
      </c>
      <c r="H109" s="33">
        <v>-3.67</v>
      </c>
      <c r="I109" s="33">
        <v>14.04</v>
      </c>
      <c r="J109" s="34">
        <v>8.98</v>
      </c>
    </row>
    <row r="110" spans="4:10" x14ac:dyDescent="0.3">
      <c r="D110" s="49" t="s">
        <v>1168</v>
      </c>
      <c r="E110" s="33">
        <v>0.56000000000000005</v>
      </c>
      <c r="F110" s="33">
        <v>1.45</v>
      </c>
      <c r="G110" s="33">
        <v>25.58</v>
      </c>
      <c r="H110" s="33">
        <v>2.41</v>
      </c>
      <c r="I110" s="33">
        <v>8.98</v>
      </c>
      <c r="J110" s="34">
        <v>-4.84</v>
      </c>
    </row>
    <row r="111" spans="4:10" x14ac:dyDescent="0.3">
      <c r="D111" s="49" t="s">
        <v>1158</v>
      </c>
      <c r="E111" s="33">
        <v>52.39</v>
      </c>
      <c r="F111" s="33">
        <v>11.74</v>
      </c>
      <c r="G111" s="33">
        <v>11.87</v>
      </c>
      <c r="H111" s="33">
        <v>7.85</v>
      </c>
      <c r="I111" s="33">
        <v>46.09</v>
      </c>
      <c r="J111" s="34">
        <v>0.79</v>
      </c>
    </row>
    <row r="112" spans="4:10" x14ac:dyDescent="0.3">
      <c r="D112" s="49" t="s">
        <v>1168</v>
      </c>
      <c r="E112" s="33">
        <v>45.87</v>
      </c>
      <c r="F112" s="33">
        <v>24.33</v>
      </c>
      <c r="G112" s="33">
        <v>22.36</v>
      </c>
      <c r="H112" s="33">
        <v>29.65</v>
      </c>
      <c r="I112" s="33">
        <v>-0.63</v>
      </c>
      <c r="J112" s="34">
        <v>-1.33</v>
      </c>
    </row>
    <row r="113" spans="4:10" x14ac:dyDescent="0.3">
      <c r="D113" s="49" t="s">
        <v>1164</v>
      </c>
      <c r="E113" s="33">
        <v>3.81</v>
      </c>
      <c r="F113" s="33">
        <v>8.3000000000000007</v>
      </c>
      <c r="G113" s="33">
        <v>5.87</v>
      </c>
      <c r="H113" s="33">
        <v>-11.96</v>
      </c>
      <c r="I113" s="33">
        <v>-8.39</v>
      </c>
      <c r="J113" s="34">
        <v>3.24</v>
      </c>
    </row>
    <row r="114" spans="4:10" x14ac:dyDescent="0.3">
      <c r="D114" s="49" t="s">
        <v>1168</v>
      </c>
      <c r="E114" s="33">
        <v>-0.48</v>
      </c>
      <c r="F114" s="33">
        <v>31.46</v>
      </c>
      <c r="G114" s="33">
        <v>-1.01</v>
      </c>
      <c r="H114" s="33">
        <v>0.21</v>
      </c>
      <c r="I114" s="33">
        <v>20.190000000000001</v>
      </c>
      <c r="J114" s="34">
        <v>3.11</v>
      </c>
    </row>
    <row r="115" spans="4:10" x14ac:dyDescent="0.3">
      <c r="D115" s="49" t="s">
        <v>1158</v>
      </c>
      <c r="E115" s="33">
        <v>-7.0000000000000007E-2</v>
      </c>
      <c r="F115" s="33">
        <v>0.61</v>
      </c>
      <c r="G115" s="33">
        <v>12.17</v>
      </c>
      <c r="H115" s="33">
        <v>4.3499999999999996</v>
      </c>
      <c r="I115" s="33">
        <v>0.55000000000000004</v>
      </c>
      <c r="J115" s="34">
        <v>-4.47</v>
      </c>
    </row>
    <row r="116" spans="4:10" x14ac:dyDescent="0.3">
      <c r="D116" s="49" t="s">
        <v>1157</v>
      </c>
      <c r="E116" s="33">
        <v>0.21</v>
      </c>
      <c r="F116" s="33">
        <v>1.37</v>
      </c>
      <c r="G116" s="33">
        <v>2.88</v>
      </c>
      <c r="H116" s="33">
        <v>37.81</v>
      </c>
      <c r="I116" s="33">
        <v>-25.81</v>
      </c>
      <c r="J116" s="34">
        <v>14.38</v>
      </c>
    </row>
    <row r="117" spans="4:10" x14ac:dyDescent="0.3">
      <c r="D117" s="49" t="s">
        <v>1170</v>
      </c>
      <c r="E117" s="33">
        <v>0.55000000000000004</v>
      </c>
      <c r="F117" s="33">
        <v>2.58</v>
      </c>
      <c r="G117" s="33">
        <v>12.13</v>
      </c>
      <c r="H117" s="33">
        <v>-12.08</v>
      </c>
      <c r="I117" s="33">
        <v>-1.38</v>
      </c>
      <c r="J117" s="34">
        <v>49.33</v>
      </c>
    </row>
    <row r="118" spans="4:10" x14ac:dyDescent="0.3">
      <c r="D118" s="49" t="s">
        <v>1163</v>
      </c>
      <c r="E118" s="33">
        <v>8.81</v>
      </c>
      <c r="F118" s="33">
        <v>53.57</v>
      </c>
      <c r="G118" s="33">
        <v>1.27</v>
      </c>
      <c r="H118" s="33">
        <v>10.82</v>
      </c>
      <c r="I118" s="33">
        <v>-29.41</v>
      </c>
      <c r="J118" s="34">
        <v>-3.69</v>
      </c>
    </row>
    <row r="119" spans="4:10" x14ac:dyDescent="0.3">
      <c r="D119" s="49" t="s">
        <v>1170</v>
      </c>
      <c r="E119" s="33">
        <v>0.28000000000000003</v>
      </c>
      <c r="F119" s="33">
        <v>-2.64</v>
      </c>
      <c r="G119" s="33">
        <v>-8.58</v>
      </c>
      <c r="H119" s="33">
        <v>-1.94</v>
      </c>
      <c r="I119" s="33">
        <v>2.9</v>
      </c>
      <c r="J119" s="34">
        <v>3.4</v>
      </c>
    </row>
    <row r="120" spans="4:10" x14ac:dyDescent="0.3">
      <c r="D120" s="49" t="s">
        <v>1163</v>
      </c>
      <c r="E120" s="33">
        <v>6.3</v>
      </c>
      <c r="F120" s="33">
        <v>-0.01</v>
      </c>
      <c r="G120" s="33">
        <v>5.22</v>
      </c>
      <c r="H120" s="33">
        <v>-50.13</v>
      </c>
      <c r="I120" s="33">
        <v>1.86</v>
      </c>
      <c r="J120" s="34">
        <v>0.01</v>
      </c>
    </row>
    <row r="121" spans="4:10" x14ac:dyDescent="0.3">
      <c r="D121" s="49" t="s">
        <v>1164</v>
      </c>
      <c r="E121" s="33">
        <v>-10.15</v>
      </c>
      <c r="F121" s="33">
        <v>-12.13</v>
      </c>
      <c r="G121" s="33">
        <v>-2.46</v>
      </c>
      <c r="H121" s="33">
        <v>-5.36</v>
      </c>
      <c r="I121" s="33">
        <v>-0.99</v>
      </c>
      <c r="J121" s="34">
        <v>8.76</v>
      </c>
    </row>
    <row r="122" spans="4:10" x14ac:dyDescent="0.3">
      <c r="D122" s="49" t="s">
        <v>1173</v>
      </c>
      <c r="E122" s="33">
        <v>1.3</v>
      </c>
      <c r="F122" s="33">
        <v>52.14</v>
      </c>
      <c r="G122" s="33">
        <v>-46.38</v>
      </c>
      <c r="H122" s="33">
        <v>5.12</v>
      </c>
      <c r="I122" s="33">
        <v>7.07</v>
      </c>
      <c r="J122" s="34">
        <v>6.21</v>
      </c>
    </row>
    <row r="123" spans="4:10" x14ac:dyDescent="0.3">
      <c r="D123" s="49" t="s">
        <v>1167</v>
      </c>
      <c r="E123" s="33">
        <v>0.57999999999999996</v>
      </c>
      <c r="F123" s="33">
        <v>1.67</v>
      </c>
      <c r="G123" s="33">
        <v>35.22</v>
      </c>
      <c r="H123" s="33">
        <v>0.45</v>
      </c>
      <c r="I123" s="33">
        <v>-0.44</v>
      </c>
      <c r="J123" s="34">
        <v>3.62</v>
      </c>
    </row>
    <row r="124" spans="4:10" x14ac:dyDescent="0.3">
      <c r="D124" s="49" t="s">
        <v>1170</v>
      </c>
      <c r="E124" s="33">
        <v>5.71</v>
      </c>
      <c r="F124" s="33">
        <v>-25.46</v>
      </c>
      <c r="G124" s="33">
        <v>9.91</v>
      </c>
      <c r="H124" s="33">
        <v>15.01</v>
      </c>
      <c r="I124" s="33">
        <v>1.5</v>
      </c>
      <c r="J124" s="34">
        <v>2.13</v>
      </c>
    </row>
    <row r="125" spans="4:10" x14ac:dyDescent="0.3">
      <c r="D125" s="49" t="s">
        <v>1158</v>
      </c>
      <c r="E125" s="33">
        <v>45.72</v>
      </c>
      <c r="F125" s="33">
        <v>-51.49</v>
      </c>
      <c r="G125" s="33">
        <v>11.77</v>
      </c>
      <c r="H125" s="33">
        <v>-52.7</v>
      </c>
      <c r="I125" s="33">
        <v>1.62</v>
      </c>
      <c r="J125" s="34">
        <v>7.77</v>
      </c>
    </row>
    <row r="126" spans="4:10" x14ac:dyDescent="0.3">
      <c r="D126" s="49" t="s">
        <v>1159</v>
      </c>
      <c r="E126" s="33">
        <v>1.22</v>
      </c>
      <c r="F126" s="33">
        <v>-1.75</v>
      </c>
      <c r="G126" s="33">
        <v>-48.71</v>
      </c>
      <c r="H126" s="33">
        <v>-20.49</v>
      </c>
      <c r="I126" s="33">
        <v>8.5299999999999994</v>
      </c>
      <c r="J126" s="34">
        <v>-4.12</v>
      </c>
    </row>
    <row r="127" spans="4:10" x14ac:dyDescent="0.3">
      <c r="D127" s="49" t="s">
        <v>1171</v>
      </c>
      <c r="E127" s="33">
        <v>14.21</v>
      </c>
      <c r="F127" s="33">
        <v>5.94</v>
      </c>
      <c r="G127" s="33">
        <v>1.88</v>
      </c>
      <c r="H127" s="33">
        <v>17.93</v>
      </c>
      <c r="I127" s="33">
        <v>10.53</v>
      </c>
      <c r="J127" s="34">
        <v>2.33</v>
      </c>
    </row>
    <row r="128" spans="4:10" x14ac:dyDescent="0.3">
      <c r="D128" s="49" t="s">
        <v>1165</v>
      </c>
      <c r="E128" s="33">
        <v>1.85</v>
      </c>
      <c r="F128" s="33">
        <v>17.32</v>
      </c>
      <c r="G128" s="33">
        <v>-2.41</v>
      </c>
      <c r="H128" s="33">
        <v>15.14</v>
      </c>
      <c r="I128" s="33">
        <v>-1.44</v>
      </c>
      <c r="J128" s="34">
        <v>-9.57</v>
      </c>
    </row>
    <row r="129" spans="4:10" x14ac:dyDescent="0.3">
      <c r="D129" s="49" t="s">
        <v>1174</v>
      </c>
      <c r="E129" s="33">
        <v>14.81</v>
      </c>
      <c r="F129" s="33">
        <v>0.39</v>
      </c>
      <c r="G129" s="33">
        <v>5.18</v>
      </c>
      <c r="H129" s="33">
        <v>-1.96</v>
      </c>
      <c r="I129" s="33">
        <v>-26.94</v>
      </c>
      <c r="J129" s="34">
        <v>10.69</v>
      </c>
    </row>
    <row r="130" spans="4:10" x14ac:dyDescent="0.3">
      <c r="D130" s="49" t="s">
        <v>1157</v>
      </c>
      <c r="E130" s="33">
        <v>2.1800000000000002</v>
      </c>
      <c r="F130" s="33">
        <v>14.85</v>
      </c>
      <c r="G130" s="33">
        <v>6.21</v>
      </c>
      <c r="H130" s="33">
        <v>6.6</v>
      </c>
      <c r="I130" s="33">
        <v>2.63</v>
      </c>
      <c r="J130" s="34">
        <v>-4.68</v>
      </c>
    </row>
    <row r="131" spans="4:10" x14ac:dyDescent="0.3">
      <c r="D131" s="49" t="s">
        <v>1170</v>
      </c>
      <c r="E131" s="33">
        <v>14.03</v>
      </c>
      <c r="F131" s="33">
        <v>-7.28</v>
      </c>
      <c r="G131" s="33">
        <v>15.41</v>
      </c>
      <c r="H131" s="33">
        <v>-0.92</v>
      </c>
      <c r="I131" s="33">
        <v>19.63</v>
      </c>
      <c r="J131" s="34">
        <v>0.15</v>
      </c>
    </row>
    <row r="132" spans="4:10" x14ac:dyDescent="0.3">
      <c r="D132" s="49" t="s">
        <v>1162</v>
      </c>
      <c r="E132" s="33">
        <v>29.43</v>
      </c>
      <c r="F132" s="33">
        <v>18.170000000000002</v>
      </c>
      <c r="G132" s="33">
        <v>14.46</v>
      </c>
      <c r="H132" s="33">
        <v>16.809999999999999</v>
      </c>
      <c r="I132" s="33">
        <v>13.83</v>
      </c>
      <c r="J132" s="34">
        <v>-5.54</v>
      </c>
    </row>
    <row r="133" spans="4:10" x14ac:dyDescent="0.3">
      <c r="D133" s="49" t="s">
        <v>1160</v>
      </c>
      <c r="E133" s="33">
        <v>1.23</v>
      </c>
      <c r="F133" s="33">
        <v>4.43</v>
      </c>
      <c r="G133" s="33">
        <v>3.77</v>
      </c>
      <c r="H133" s="33">
        <v>50.01</v>
      </c>
      <c r="I133" s="33">
        <v>2.42</v>
      </c>
      <c r="J133" s="34">
        <v>3</v>
      </c>
    </row>
    <row r="134" spans="4:10" x14ac:dyDescent="0.3">
      <c r="D134" s="49" t="s">
        <v>1159</v>
      </c>
      <c r="E134" s="33">
        <v>4.32</v>
      </c>
      <c r="F134" s="33">
        <v>-51.16</v>
      </c>
      <c r="G134" s="33">
        <v>23.62</v>
      </c>
      <c r="H134" s="33">
        <v>0.16</v>
      </c>
      <c r="I134" s="33">
        <v>-18.02</v>
      </c>
      <c r="J134" s="34">
        <v>0.88</v>
      </c>
    </row>
    <row r="135" spans="4:10" x14ac:dyDescent="0.3">
      <c r="D135" s="49" t="s">
        <v>1168</v>
      </c>
      <c r="E135" s="33">
        <v>12.87</v>
      </c>
      <c r="F135" s="33">
        <v>15.51</v>
      </c>
      <c r="G135" s="33">
        <v>10.88</v>
      </c>
      <c r="H135" s="33">
        <v>40.14</v>
      </c>
      <c r="I135" s="33">
        <v>0.36</v>
      </c>
      <c r="J135" s="34">
        <v>0.41</v>
      </c>
    </row>
    <row r="136" spans="4:10" x14ac:dyDescent="0.3">
      <c r="D136" s="49" t="s">
        <v>1158</v>
      </c>
      <c r="E136" s="33">
        <v>1.3</v>
      </c>
      <c r="F136" s="33">
        <v>43.11</v>
      </c>
      <c r="G136" s="33">
        <v>2.4300000000000002</v>
      </c>
      <c r="H136" s="33">
        <v>0.09</v>
      </c>
      <c r="I136" s="33">
        <v>1.36</v>
      </c>
      <c r="J136" s="34">
        <v>-3.25</v>
      </c>
    </row>
    <row r="137" spans="4:10" x14ac:dyDescent="0.3">
      <c r="D137" s="49" t="s">
        <v>1158</v>
      </c>
      <c r="E137" s="33">
        <v>0.28999999999999998</v>
      </c>
      <c r="F137" s="33">
        <v>-19.79</v>
      </c>
      <c r="G137" s="33">
        <v>5.09</v>
      </c>
      <c r="H137" s="33">
        <v>8.26</v>
      </c>
      <c r="I137" s="33">
        <v>5.71</v>
      </c>
      <c r="J137" s="34">
        <v>-1.08</v>
      </c>
    </row>
    <row r="138" spans="4:10" x14ac:dyDescent="0.3">
      <c r="D138" s="49" t="s">
        <v>1172</v>
      </c>
      <c r="E138" s="33">
        <v>0.47</v>
      </c>
      <c r="F138" s="33">
        <v>-5.55</v>
      </c>
      <c r="G138" s="33">
        <v>2.04</v>
      </c>
      <c r="H138" s="33">
        <v>-1.88</v>
      </c>
      <c r="I138" s="33">
        <v>1.38</v>
      </c>
      <c r="J138" s="34">
        <v>16.37</v>
      </c>
    </row>
    <row r="139" spans="4:10" x14ac:dyDescent="0.3">
      <c r="D139" s="49" t="s">
        <v>1165</v>
      </c>
      <c r="E139" s="33">
        <v>20.69</v>
      </c>
      <c r="F139" s="33">
        <v>-3.48</v>
      </c>
      <c r="G139" s="33">
        <v>-37.03</v>
      </c>
      <c r="H139" s="33">
        <v>-30.99</v>
      </c>
      <c r="I139" s="33">
        <v>8.65</v>
      </c>
      <c r="J139" s="34">
        <v>21.51</v>
      </c>
    </row>
    <row r="140" spans="4:10" x14ac:dyDescent="0.3">
      <c r="D140" s="49" t="s">
        <v>1168</v>
      </c>
      <c r="E140" s="33">
        <v>1.18</v>
      </c>
      <c r="F140" s="33">
        <v>27.65</v>
      </c>
      <c r="G140" s="33">
        <v>2.62</v>
      </c>
      <c r="H140" s="33">
        <v>0.74</v>
      </c>
      <c r="I140" s="33">
        <v>-21.89</v>
      </c>
      <c r="J140" s="34">
        <v>2.86</v>
      </c>
    </row>
    <row r="141" spans="4:10" x14ac:dyDescent="0.3">
      <c r="D141" s="49" t="s">
        <v>1165</v>
      </c>
      <c r="E141" s="33">
        <v>10.6</v>
      </c>
      <c r="F141" s="33">
        <v>7.99</v>
      </c>
      <c r="G141" s="33">
        <v>13.77</v>
      </c>
      <c r="H141" s="33">
        <v>5.66</v>
      </c>
      <c r="I141" s="33">
        <v>-3.03</v>
      </c>
      <c r="J141" s="34">
        <v>3.98</v>
      </c>
    </row>
    <row r="142" spans="4:10" x14ac:dyDescent="0.3">
      <c r="D142" s="49" t="s">
        <v>1158</v>
      </c>
      <c r="E142" s="33">
        <v>-0.28999999999999998</v>
      </c>
      <c r="F142" s="33">
        <v>-0.26</v>
      </c>
      <c r="G142" s="33">
        <v>-15.37</v>
      </c>
      <c r="H142" s="33">
        <v>1.97</v>
      </c>
      <c r="I142" s="33">
        <v>32.770000000000003</v>
      </c>
      <c r="J142" s="34">
        <v>22.35</v>
      </c>
    </row>
    <row r="143" spans="4:10" x14ac:dyDescent="0.3">
      <c r="D143" s="49" t="s">
        <v>1156</v>
      </c>
      <c r="E143" s="33">
        <v>46.96</v>
      </c>
      <c r="F143" s="33">
        <v>-48.8</v>
      </c>
      <c r="G143" s="33">
        <v>44.57</v>
      </c>
      <c r="H143" s="33">
        <v>0.5</v>
      </c>
      <c r="I143" s="33">
        <v>-11.15</v>
      </c>
      <c r="J143" s="34">
        <v>7.91</v>
      </c>
    </row>
    <row r="144" spans="4:10" x14ac:dyDescent="0.3">
      <c r="D144" s="49" t="s">
        <v>1170</v>
      </c>
      <c r="E144" s="33">
        <v>6.45</v>
      </c>
      <c r="F144" s="33">
        <v>4.9800000000000004</v>
      </c>
      <c r="G144" s="33">
        <v>4.25</v>
      </c>
      <c r="H144" s="33">
        <v>-15.17</v>
      </c>
      <c r="I144" s="33">
        <v>2.4900000000000002</v>
      </c>
      <c r="J144" s="34">
        <v>0.89</v>
      </c>
    </row>
    <row r="145" spans="4:10" x14ac:dyDescent="0.3">
      <c r="D145" s="49" t="s">
        <v>1172</v>
      </c>
      <c r="E145" s="33">
        <v>2</v>
      </c>
      <c r="F145" s="33">
        <v>0</v>
      </c>
      <c r="G145" s="33">
        <v>21.34</v>
      </c>
      <c r="H145" s="33">
        <v>1.19</v>
      </c>
      <c r="I145" s="33">
        <v>-47.72</v>
      </c>
      <c r="J145" s="34">
        <v>-10.37</v>
      </c>
    </row>
    <row r="146" spans="4:10" x14ac:dyDescent="0.3">
      <c r="D146" s="49" t="s">
        <v>1169</v>
      </c>
      <c r="E146" s="33">
        <v>2.64</v>
      </c>
      <c r="F146" s="33">
        <v>-4.42</v>
      </c>
      <c r="G146" s="33">
        <v>5.26</v>
      </c>
      <c r="H146" s="33">
        <v>-3.67</v>
      </c>
      <c r="I146" s="33">
        <v>45.61</v>
      </c>
      <c r="J146" s="34">
        <v>12.73</v>
      </c>
    </row>
    <row r="147" spans="4:10" x14ac:dyDescent="0.3">
      <c r="D147" s="49" t="s">
        <v>1160</v>
      </c>
      <c r="E147" s="33">
        <v>11.89</v>
      </c>
      <c r="F147" s="33">
        <v>-49.41</v>
      </c>
      <c r="G147" s="33">
        <v>-27.25</v>
      </c>
      <c r="H147" s="33">
        <v>5.23</v>
      </c>
      <c r="I147" s="33">
        <v>1.01</v>
      </c>
      <c r="J147" s="34">
        <v>0.89</v>
      </c>
    </row>
    <row r="148" spans="4:10" x14ac:dyDescent="0.3">
      <c r="D148" s="49" t="s">
        <v>1171</v>
      </c>
      <c r="E148" s="33">
        <v>0.62</v>
      </c>
      <c r="F148" s="33">
        <v>9.4600000000000009</v>
      </c>
      <c r="G148" s="33">
        <v>51.25</v>
      </c>
      <c r="H148" s="33">
        <v>0.71</v>
      </c>
      <c r="I148" s="33">
        <v>1.19</v>
      </c>
      <c r="J148" s="34">
        <v>1.38</v>
      </c>
    </row>
    <row r="149" spans="4:10" x14ac:dyDescent="0.3">
      <c r="D149" s="49" t="s">
        <v>1169</v>
      </c>
      <c r="E149" s="33">
        <v>12.27</v>
      </c>
      <c r="F149" s="33">
        <v>23.14</v>
      </c>
      <c r="G149" s="33">
        <v>27.43</v>
      </c>
      <c r="H149" s="33">
        <v>1.51</v>
      </c>
      <c r="I149" s="33">
        <v>19.18</v>
      </c>
      <c r="J149" s="34">
        <v>16.739999999999998</v>
      </c>
    </row>
    <row r="150" spans="4:10" x14ac:dyDescent="0.3">
      <c r="D150" s="49" t="s">
        <v>1167</v>
      </c>
      <c r="E150" s="33">
        <v>6.02</v>
      </c>
      <c r="F150" s="33">
        <v>-0.44</v>
      </c>
      <c r="G150" s="33">
        <v>-10.029999999999999</v>
      </c>
      <c r="H150" s="33">
        <v>9.26</v>
      </c>
      <c r="I150" s="33">
        <v>0.42</v>
      </c>
      <c r="J150" s="34">
        <v>24.32</v>
      </c>
    </row>
    <row r="151" spans="4:10" x14ac:dyDescent="0.3">
      <c r="D151" s="49" t="s">
        <v>1157</v>
      </c>
      <c r="E151" s="33">
        <v>4.3600000000000003</v>
      </c>
      <c r="F151" s="33">
        <v>27.89</v>
      </c>
      <c r="G151" s="33">
        <v>34.97</v>
      </c>
      <c r="H151" s="33">
        <v>2.94</v>
      </c>
      <c r="I151" s="33">
        <v>11.22</v>
      </c>
      <c r="J151" s="34">
        <v>0.67</v>
      </c>
    </row>
    <row r="152" spans="4:10" x14ac:dyDescent="0.3">
      <c r="D152" s="49" t="s">
        <v>1163</v>
      </c>
      <c r="E152" s="33">
        <v>4.8</v>
      </c>
      <c r="F152" s="33">
        <v>17.190000000000001</v>
      </c>
      <c r="G152" s="33">
        <v>16.760000000000002</v>
      </c>
      <c r="H152" s="33">
        <v>-13.54</v>
      </c>
      <c r="I152" s="33">
        <v>2.61</v>
      </c>
      <c r="J152" s="34">
        <v>40.68</v>
      </c>
    </row>
    <row r="153" spans="4:10" x14ac:dyDescent="0.3">
      <c r="D153" s="49" t="s">
        <v>1174</v>
      </c>
      <c r="E153" s="33">
        <v>18.98</v>
      </c>
      <c r="F153" s="33">
        <v>3</v>
      </c>
      <c r="G153" s="33">
        <v>6.19</v>
      </c>
      <c r="H153" s="33">
        <v>0.54</v>
      </c>
      <c r="I153" s="33">
        <v>48.97</v>
      </c>
      <c r="J153" s="34">
        <v>5.03</v>
      </c>
    </row>
    <row r="154" spans="4:10" x14ac:dyDescent="0.3">
      <c r="D154" s="49" t="s">
        <v>1170</v>
      </c>
      <c r="E154" s="33">
        <v>25.33</v>
      </c>
      <c r="F154" s="33">
        <v>12.9</v>
      </c>
      <c r="G154" s="33">
        <v>1.66</v>
      </c>
      <c r="H154" s="33">
        <v>3.27</v>
      </c>
      <c r="I154" s="33">
        <v>7.68</v>
      </c>
      <c r="J154" s="34">
        <v>0.08</v>
      </c>
    </row>
    <row r="155" spans="4:10" x14ac:dyDescent="0.3">
      <c r="D155" s="49" t="s">
        <v>1172</v>
      </c>
      <c r="E155" s="33">
        <v>4.1500000000000004</v>
      </c>
      <c r="F155" s="33">
        <v>1.05</v>
      </c>
      <c r="G155" s="33">
        <v>-0.15</v>
      </c>
      <c r="H155" s="33">
        <v>16.239999999999998</v>
      </c>
      <c r="I155" s="33">
        <v>1.78</v>
      </c>
      <c r="J155" s="34">
        <v>25.78</v>
      </c>
    </row>
    <row r="156" spans="4:10" x14ac:dyDescent="0.3">
      <c r="D156" s="49" t="s">
        <v>1168</v>
      </c>
      <c r="E156" s="33">
        <v>1.57</v>
      </c>
      <c r="F156" s="33">
        <v>0</v>
      </c>
      <c r="G156" s="33">
        <v>-6.21</v>
      </c>
      <c r="H156" s="33">
        <v>-1.3</v>
      </c>
      <c r="I156" s="33">
        <v>35.81</v>
      </c>
      <c r="J156" s="34">
        <v>3.17</v>
      </c>
    </row>
    <row r="157" spans="4:10" x14ac:dyDescent="0.3">
      <c r="D157" s="49" t="s">
        <v>1169</v>
      </c>
      <c r="E157" s="33">
        <v>8.8800000000000008</v>
      </c>
      <c r="F157" s="33">
        <v>-8.44</v>
      </c>
      <c r="G157" s="33">
        <v>40.19</v>
      </c>
      <c r="H157" s="33">
        <v>17.77</v>
      </c>
      <c r="I157" s="33">
        <v>-41.34</v>
      </c>
      <c r="J157" s="34">
        <v>5.18</v>
      </c>
    </row>
    <row r="158" spans="4:10" x14ac:dyDescent="0.3">
      <c r="D158" s="49" t="s">
        <v>1173</v>
      </c>
      <c r="E158" s="33">
        <v>-30.99</v>
      </c>
      <c r="F158" s="33">
        <v>1.62</v>
      </c>
      <c r="G158" s="33">
        <v>53.05</v>
      </c>
      <c r="H158" s="33">
        <v>3.76</v>
      </c>
      <c r="I158" s="33">
        <v>2.5299999999999998</v>
      </c>
      <c r="J158" s="34">
        <v>19.04</v>
      </c>
    </row>
    <row r="159" spans="4:10" x14ac:dyDescent="0.3">
      <c r="D159" s="49" t="s">
        <v>1156</v>
      </c>
      <c r="E159" s="33">
        <v>28.31</v>
      </c>
      <c r="F159" s="33">
        <v>4.5199999999999996</v>
      </c>
      <c r="G159" s="33">
        <v>2.82</v>
      </c>
      <c r="H159" s="33">
        <v>0.23</v>
      </c>
      <c r="I159" s="33">
        <v>42.29</v>
      </c>
      <c r="J159" s="34">
        <v>33.14</v>
      </c>
    </row>
    <row r="160" spans="4:10" x14ac:dyDescent="0.3">
      <c r="D160" s="49" t="s">
        <v>1164</v>
      </c>
      <c r="E160" s="33">
        <v>0.43</v>
      </c>
      <c r="F160" s="33">
        <v>-36.82</v>
      </c>
      <c r="G160" s="33">
        <v>8.98</v>
      </c>
      <c r="H160" s="33">
        <v>0.38</v>
      </c>
      <c r="I160" s="33">
        <v>-1.1299999999999999</v>
      </c>
      <c r="J160" s="34">
        <v>-0.28000000000000003</v>
      </c>
    </row>
    <row r="161" spans="4:10" x14ac:dyDescent="0.3">
      <c r="D161" s="49" t="s">
        <v>1169</v>
      </c>
      <c r="E161" s="33">
        <v>19.690000000000001</v>
      </c>
      <c r="F161" s="33">
        <v>1.62</v>
      </c>
      <c r="G161" s="33">
        <v>2.38</v>
      </c>
      <c r="H161" s="33">
        <v>0.86</v>
      </c>
      <c r="I161" s="33">
        <v>6.45</v>
      </c>
      <c r="J161" s="34">
        <v>3.94</v>
      </c>
    </row>
    <row r="162" spans="4:10" x14ac:dyDescent="0.3">
      <c r="D162" s="49" t="s">
        <v>1167</v>
      </c>
      <c r="E162" s="33">
        <v>1.44</v>
      </c>
      <c r="F162" s="33">
        <v>0.1</v>
      </c>
      <c r="G162" s="33">
        <v>6.47</v>
      </c>
      <c r="H162" s="33">
        <v>-0.39</v>
      </c>
      <c r="I162" s="33">
        <v>1.33</v>
      </c>
      <c r="J162" s="34">
        <v>6.29</v>
      </c>
    </row>
    <row r="163" spans="4:10" x14ac:dyDescent="0.3">
      <c r="D163" s="49" t="s">
        <v>1175</v>
      </c>
      <c r="E163" s="33">
        <v>0.43</v>
      </c>
      <c r="F163" s="33">
        <v>14.41</v>
      </c>
      <c r="G163" s="33">
        <v>2.2400000000000002</v>
      </c>
      <c r="H163" s="33">
        <v>0</v>
      </c>
      <c r="I163" s="33">
        <v>2.13</v>
      </c>
      <c r="J163" s="34">
        <v>24.52</v>
      </c>
    </row>
    <row r="164" spans="4:10" x14ac:dyDescent="0.3">
      <c r="D164" s="49" t="s">
        <v>1166</v>
      </c>
      <c r="E164" s="33">
        <v>4.0199999999999996</v>
      </c>
      <c r="F164" s="33">
        <v>0.36</v>
      </c>
      <c r="G164" s="33">
        <v>-46.98</v>
      </c>
      <c r="H164" s="33">
        <v>26.25</v>
      </c>
      <c r="I164" s="33">
        <v>-2.65</v>
      </c>
      <c r="J164" s="34">
        <v>34.51</v>
      </c>
    </row>
    <row r="165" spans="4:10" x14ac:dyDescent="0.3">
      <c r="D165" s="49" t="s">
        <v>1175</v>
      </c>
      <c r="E165" s="33">
        <v>-17.79</v>
      </c>
      <c r="F165" s="33">
        <v>9.9</v>
      </c>
      <c r="G165" s="33">
        <v>1.45</v>
      </c>
      <c r="H165" s="33">
        <v>20.75</v>
      </c>
      <c r="I165" s="33">
        <v>5.23</v>
      </c>
      <c r="J165" s="34">
        <v>-38.51</v>
      </c>
    </row>
    <row r="166" spans="4:10" x14ac:dyDescent="0.3">
      <c r="D166" s="49" t="s">
        <v>1172</v>
      </c>
      <c r="E166" s="33">
        <v>-0.98</v>
      </c>
      <c r="F166" s="33">
        <v>1.55</v>
      </c>
      <c r="G166" s="33">
        <v>2.1</v>
      </c>
      <c r="H166" s="33">
        <v>-50.67</v>
      </c>
      <c r="I166" s="33">
        <v>1.08</v>
      </c>
      <c r="J166" s="34">
        <v>39.11</v>
      </c>
    </row>
    <row r="167" spans="4:10" x14ac:dyDescent="0.3">
      <c r="D167" s="49" t="s">
        <v>1163</v>
      </c>
      <c r="E167" s="33">
        <v>1.41</v>
      </c>
      <c r="F167" s="33">
        <v>20.309999999999999</v>
      </c>
      <c r="G167" s="33">
        <v>3.29</v>
      </c>
      <c r="H167" s="33">
        <v>-5.81</v>
      </c>
      <c r="I167" s="33">
        <v>-29.5</v>
      </c>
      <c r="J167" s="34">
        <v>-0.05</v>
      </c>
    </row>
    <row r="168" spans="4:10" x14ac:dyDescent="0.3">
      <c r="D168" s="49" t="s">
        <v>1172</v>
      </c>
      <c r="E168" s="33">
        <v>1.06</v>
      </c>
      <c r="F168" s="33">
        <v>24.17</v>
      </c>
      <c r="G168" s="33">
        <v>2.87</v>
      </c>
      <c r="H168" s="33">
        <v>-37.17</v>
      </c>
      <c r="I168" s="33">
        <v>0.67</v>
      </c>
      <c r="J168" s="34">
        <v>49.76</v>
      </c>
    </row>
    <row r="169" spans="4:10" x14ac:dyDescent="0.3">
      <c r="D169" s="49" t="s">
        <v>1166</v>
      </c>
      <c r="E169" s="33">
        <v>21.68</v>
      </c>
      <c r="F169" s="33">
        <v>2.15</v>
      </c>
      <c r="G169" s="33">
        <v>-4.42</v>
      </c>
      <c r="H169" s="33">
        <v>26.36</v>
      </c>
      <c r="I169" s="33">
        <v>28.78</v>
      </c>
      <c r="J169" s="34">
        <v>42.63</v>
      </c>
    </row>
    <row r="170" spans="4:10" x14ac:dyDescent="0.3">
      <c r="D170" s="49" t="s">
        <v>1156</v>
      </c>
      <c r="E170" s="33">
        <v>0.83</v>
      </c>
      <c r="F170" s="33">
        <v>6.97</v>
      </c>
      <c r="G170" s="33">
        <v>1.93</v>
      </c>
      <c r="H170" s="33">
        <v>4.3</v>
      </c>
      <c r="I170" s="33">
        <v>7.23</v>
      </c>
      <c r="J170" s="34">
        <v>3.84</v>
      </c>
    </row>
    <row r="171" spans="4:10" x14ac:dyDescent="0.3">
      <c r="D171" s="49" t="s">
        <v>1163</v>
      </c>
      <c r="E171" s="33">
        <v>-49.11</v>
      </c>
      <c r="F171" s="33">
        <v>0.7</v>
      </c>
      <c r="G171" s="33">
        <v>14.96</v>
      </c>
      <c r="H171" s="33">
        <v>-9.6</v>
      </c>
      <c r="I171" s="33">
        <v>1.22</v>
      </c>
      <c r="J171" s="34">
        <v>29.35</v>
      </c>
    </row>
    <row r="172" spans="4:10" x14ac:dyDescent="0.3">
      <c r="D172" s="49" t="s">
        <v>1160</v>
      </c>
      <c r="E172" s="33">
        <v>30.54</v>
      </c>
      <c r="F172" s="33">
        <v>-0.21</v>
      </c>
      <c r="G172" s="33">
        <v>14.64</v>
      </c>
      <c r="H172" s="33">
        <v>-7.34</v>
      </c>
      <c r="I172" s="33">
        <v>8.19</v>
      </c>
      <c r="J172" s="34">
        <v>5.05</v>
      </c>
    </row>
    <row r="173" spans="4:10" x14ac:dyDescent="0.3">
      <c r="D173" s="49" t="s">
        <v>1170</v>
      </c>
      <c r="E173" s="33">
        <v>6.43</v>
      </c>
      <c r="F173" s="33">
        <v>5.98</v>
      </c>
      <c r="G173" s="33">
        <v>50.62</v>
      </c>
      <c r="H173" s="33">
        <v>18.52</v>
      </c>
      <c r="I173" s="33">
        <v>4.1100000000000003</v>
      </c>
      <c r="J173" s="34">
        <v>-31.29</v>
      </c>
    </row>
    <row r="174" spans="4:10" x14ac:dyDescent="0.3">
      <c r="D174" s="49" t="s">
        <v>1158</v>
      </c>
      <c r="E174" s="33">
        <v>-2.12</v>
      </c>
      <c r="F174" s="33">
        <v>-6.11</v>
      </c>
      <c r="G174" s="33">
        <v>19.39</v>
      </c>
      <c r="H174" s="33">
        <v>5.2</v>
      </c>
      <c r="I174" s="33">
        <v>51.64</v>
      </c>
      <c r="J174" s="34">
        <v>11.11</v>
      </c>
    </row>
    <row r="175" spans="4:10" x14ac:dyDescent="0.3">
      <c r="D175" s="49" t="s">
        <v>1161</v>
      </c>
      <c r="E175" s="33">
        <v>34.26</v>
      </c>
      <c r="F175" s="33">
        <v>-0.78</v>
      </c>
      <c r="G175" s="33">
        <v>3.35</v>
      </c>
      <c r="H175" s="33">
        <v>-19.440000000000001</v>
      </c>
      <c r="I175" s="33">
        <v>4.7</v>
      </c>
      <c r="J175" s="34">
        <v>37.81</v>
      </c>
    </row>
    <row r="176" spans="4:10" x14ac:dyDescent="0.3">
      <c r="D176" s="49" t="s">
        <v>1175</v>
      </c>
      <c r="E176" s="33">
        <v>2.06</v>
      </c>
      <c r="F176" s="33">
        <v>0.35</v>
      </c>
      <c r="G176" s="33">
        <v>42.08</v>
      </c>
      <c r="H176" s="33">
        <v>-35.06</v>
      </c>
      <c r="I176" s="33">
        <v>0.57999999999999996</v>
      </c>
      <c r="J176" s="34">
        <v>7.51</v>
      </c>
    </row>
    <row r="177" spans="4:10" x14ac:dyDescent="0.3">
      <c r="D177" s="49" t="s">
        <v>1165</v>
      </c>
      <c r="E177" s="33">
        <v>6.52</v>
      </c>
      <c r="F177" s="33">
        <v>7.27</v>
      </c>
      <c r="G177" s="33">
        <v>0.12</v>
      </c>
      <c r="H177" s="33">
        <v>-1.29</v>
      </c>
      <c r="I177" s="33">
        <v>20.56</v>
      </c>
      <c r="J177" s="34">
        <v>-8.7100000000000009</v>
      </c>
    </row>
    <row r="178" spans="4:10" x14ac:dyDescent="0.3">
      <c r="D178" s="49" t="s">
        <v>1165</v>
      </c>
      <c r="E178" s="33">
        <v>8.92</v>
      </c>
      <c r="F178" s="33">
        <v>4.71</v>
      </c>
      <c r="G178" s="33">
        <v>10.15</v>
      </c>
      <c r="H178" s="33">
        <v>7.3</v>
      </c>
      <c r="I178" s="33">
        <v>16.52</v>
      </c>
      <c r="J178" s="34">
        <v>-15.53</v>
      </c>
    </row>
    <row r="179" spans="4:10" x14ac:dyDescent="0.3">
      <c r="D179" s="49" t="s">
        <v>1175</v>
      </c>
      <c r="E179" s="33">
        <v>43.31</v>
      </c>
      <c r="F179" s="33">
        <v>5.85</v>
      </c>
      <c r="G179" s="33">
        <v>1.68</v>
      </c>
      <c r="H179" s="33">
        <v>22.81</v>
      </c>
      <c r="I179" s="33">
        <v>9.14</v>
      </c>
      <c r="J179" s="34">
        <v>0.28000000000000003</v>
      </c>
    </row>
    <row r="180" spans="4:10" x14ac:dyDescent="0.3">
      <c r="D180" s="49" t="s">
        <v>1164</v>
      </c>
      <c r="E180" s="33">
        <v>0.7</v>
      </c>
      <c r="F180" s="33">
        <v>2.0499999999999998</v>
      </c>
      <c r="G180" s="33">
        <v>14.42</v>
      </c>
      <c r="H180" s="33">
        <v>0.72</v>
      </c>
      <c r="I180" s="33">
        <v>2.98</v>
      </c>
      <c r="J180" s="34">
        <v>8.56</v>
      </c>
    </row>
    <row r="181" spans="4:10" x14ac:dyDescent="0.3">
      <c r="D181" s="49" t="s">
        <v>1164</v>
      </c>
      <c r="E181" s="33">
        <v>2.74</v>
      </c>
      <c r="F181" s="33">
        <v>6.11</v>
      </c>
      <c r="G181" s="33">
        <v>13.33</v>
      </c>
      <c r="H181" s="33">
        <v>-3.44</v>
      </c>
      <c r="I181" s="33">
        <v>-27.94</v>
      </c>
      <c r="J181" s="34">
        <v>-2.81</v>
      </c>
    </row>
    <row r="182" spans="4:10" x14ac:dyDescent="0.3">
      <c r="D182" s="49" t="s">
        <v>1172</v>
      </c>
      <c r="E182" s="33">
        <v>3.51</v>
      </c>
      <c r="F182" s="33">
        <v>16.79</v>
      </c>
      <c r="G182" s="33">
        <v>45.36</v>
      </c>
      <c r="H182" s="33">
        <v>-0.65</v>
      </c>
      <c r="I182" s="33">
        <v>1.0900000000000001</v>
      </c>
      <c r="J182" s="34">
        <v>-4.17</v>
      </c>
    </row>
    <row r="183" spans="4:10" x14ac:dyDescent="0.3">
      <c r="D183" s="49" t="s">
        <v>1175</v>
      </c>
      <c r="E183" s="33">
        <v>-22.22</v>
      </c>
      <c r="F183" s="33">
        <v>-0.95</v>
      </c>
      <c r="G183" s="33">
        <v>-2.71</v>
      </c>
      <c r="H183" s="33">
        <v>43.64</v>
      </c>
      <c r="I183" s="33">
        <v>51</v>
      </c>
      <c r="J183" s="34">
        <v>5.96</v>
      </c>
    </row>
    <row r="184" spans="4:10" x14ac:dyDescent="0.3">
      <c r="D184" s="49" t="s">
        <v>1168</v>
      </c>
      <c r="E184" s="33">
        <v>45.46</v>
      </c>
      <c r="F184" s="33">
        <v>32.64</v>
      </c>
      <c r="G184" s="33">
        <v>0.96</v>
      </c>
      <c r="H184" s="33">
        <v>0.4</v>
      </c>
      <c r="I184" s="33">
        <v>0.77</v>
      </c>
      <c r="J184" s="34">
        <v>-13.4</v>
      </c>
    </row>
    <row r="185" spans="4:10" x14ac:dyDescent="0.3">
      <c r="D185" s="49" t="s">
        <v>1159</v>
      </c>
      <c r="E185" s="33">
        <v>24.14</v>
      </c>
      <c r="F185" s="33">
        <v>4.1100000000000003</v>
      </c>
      <c r="G185" s="33">
        <v>5.93</v>
      </c>
      <c r="H185" s="33">
        <v>-17.77</v>
      </c>
      <c r="I185" s="33">
        <v>5.26</v>
      </c>
      <c r="J185" s="34">
        <v>7.55</v>
      </c>
    </row>
    <row r="186" spans="4:10" x14ac:dyDescent="0.3">
      <c r="D186" s="49" t="s">
        <v>1161</v>
      </c>
      <c r="E186" s="33">
        <v>-5.45</v>
      </c>
      <c r="F186" s="33">
        <v>1.36</v>
      </c>
      <c r="G186" s="33">
        <v>16.07</v>
      </c>
      <c r="H186" s="33">
        <v>11.39</v>
      </c>
      <c r="I186" s="33">
        <v>11.84</v>
      </c>
      <c r="J186" s="34">
        <v>-1.02</v>
      </c>
    </row>
    <row r="187" spans="4:10" x14ac:dyDescent="0.3">
      <c r="D187" s="49" t="s">
        <v>1162</v>
      </c>
      <c r="E187" s="33">
        <v>11.12</v>
      </c>
      <c r="F187" s="33">
        <v>-21.61</v>
      </c>
      <c r="G187" s="33">
        <v>3.88</v>
      </c>
      <c r="H187" s="33">
        <v>0.79</v>
      </c>
      <c r="I187" s="33">
        <v>29.46</v>
      </c>
      <c r="J187" s="34">
        <v>18.489999999999998</v>
      </c>
    </row>
    <row r="188" spans="4:10" x14ac:dyDescent="0.3">
      <c r="D188" s="49" t="s">
        <v>1174</v>
      </c>
      <c r="E188" s="33">
        <v>14.36</v>
      </c>
      <c r="F188" s="33">
        <v>31.98</v>
      </c>
      <c r="G188" s="33">
        <v>4.22</v>
      </c>
      <c r="H188" s="33">
        <v>40.01</v>
      </c>
      <c r="I188" s="33">
        <v>0.25</v>
      </c>
      <c r="J188" s="34">
        <v>1.36</v>
      </c>
    </row>
    <row r="189" spans="4:10" x14ac:dyDescent="0.3">
      <c r="D189" s="49" t="s">
        <v>1159</v>
      </c>
      <c r="E189" s="33">
        <v>-0.37</v>
      </c>
      <c r="F189" s="33">
        <v>3.59</v>
      </c>
      <c r="G189" s="33">
        <v>32.4</v>
      </c>
      <c r="H189" s="33">
        <v>28.65</v>
      </c>
      <c r="I189" s="33">
        <v>2.83</v>
      </c>
      <c r="J189" s="34">
        <v>2.73</v>
      </c>
    </row>
    <row r="190" spans="4:10" x14ac:dyDescent="0.3">
      <c r="D190" s="49" t="s">
        <v>1173</v>
      </c>
      <c r="E190" s="33">
        <v>7.0000000000000007E-2</v>
      </c>
      <c r="F190" s="33">
        <v>1.42</v>
      </c>
      <c r="G190" s="33">
        <v>15.72</v>
      </c>
      <c r="H190" s="33">
        <v>1.1100000000000001</v>
      </c>
      <c r="I190" s="33">
        <v>39.159999999999997</v>
      </c>
      <c r="J190" s="34">
        <v>5.04</v>
      </c>
    </row>
    <row r="191" spans="4:10" x14ac:dyDescent="0.3">
      <c r="D191" s="49" t="s">
        <v>1158</v>
      </c>
      <c r="E191" s="33">
        <v>0.79</v>
      </c>
      <c r="F191" s="33">
        <v>2.89</v>
      </c>
      <c r="G191" s="33">
        <v>2.65</v>
      </c>
      <c r="H191" s="33">
        <v>10.33</v>
      </c>
      <c r="I191" s="33">
        <v>2.9</v>
      </c>
      <c r="J191" s="34">
        <v>-17.59</v>
      </c>
    </row>
    <row r="192" spans="4:10" x14ac:dyDescent="0.3">
      <c r="D192" s="49" t="s">
        <v>1164</v>
      </c>
      <c r="E192" s="33">
        <v>-2.2000000000000002</v>
      </c>
      <c r="F192" s="33">
        <v>50.28</v>
      </c>
      <c r="G192" s="33">
        <v>2.63</v>
      </c>
      <c r="H192" s="33">
        <v>5.33</v>
      </c>
      <c r="I192" s="33">
        <v>2.54</v>
      </c>
      <c r="J192" s="34">
        <v>1.1499999999999999</v>
      </c>
    </row>
    <row r="193" spans="4:10" x14ac:dyDescent="0.3">
      <c r="D193" s="49" t="s">
        <v>1161</v>
      </c>
      <c r="E193" s="33">
        <v>-0.37</v>
      </c>
      <c r="F193" s="33">
        <v>-0.35</v>
      </c>
      <c r="G193" s="33">
        <v>0.74</v>
      </c>
      <c r="H193" s="33">
        <v>25.37</v>
      </c>
      <c r="I193" s="33">
        <v>0.72</v>
      </c>
      <c r="J193" s="34">
        <v>37.020000000000003</v>
      </c>
    </row>
    <row r="194" spans="4:10" x14ac:dyDescent="0.3">
      <c r="D194" s="49" t="s">
        <v>1168</v>
      </c>
      <c r="E194" s="33">
        <v>-4.0999999999999996</v>
      </c>
      <c r="F194" s="33">
        <v>35.83</v>
      </c>
      <c r="G194" s="33">
        <v>31.9</v>
      </c>
      <c r="H194" s="33">
        <v>-50.49</v>
      </c>
      <c r="I194" s="33">
        <v>-6.03</v>
      </c>
      <c r="J194" s="34">
        <v>6.64</v>
      </c>
    </row>
    <row r="195" spans="4:10" x14ac:dyDescent="0.3">
      <c r="D195" s="49" t="s">
        <v>1165</v>
      </c>
      <c r="E195" s="33">
        <v>11.3</v>
      </c>
      <c r="F195" s="33">
        <v>10.37</v>
      </c>
      <c r="G195" s="33">
        <v>-2.12</v>
      </c>
      <c r="H195" s="33">
        <v>-0.57999999999999996</v>
      </c>
      <c r="I195" s="33">
        <v>2.35</v>
      </c>
      <c r="J195" s="34">
        <v>18.690000000000001</v>
      </c>
    </row>
    <row r="196" spans="4:10" x14ac:dyDescent="0.3">
      <c r="D196" s="49" t="s">
        <v>1163</v>
      </c>
      <c r="E196" s="33">
        <v>0.21</v>
      </c>
      <c r="F196" s="33">
        <v>32.159999999999997</v>
      </c>
      <c r="G196" s="33">
        <v>-0.54</v>
      </c>
      <c r="H196" s="33">
        <v>0.09</v>
      </c>
      <c r="I196" s="33">
        <v>-11.3</v>
      </c>
      <c r="J196" s="34">
        <v>-27.11</v>
      </c>
    </row>
    <row r="197" spans="4:10" x14ac:dyDescent="0.3">
      <c r="D197" s="49" t="s">
        <v>1159</v>
      </c>
      <c r="E197" s="33">
        <v>1.79</v>
      </c>
      <c r="F197" s="33">
        <v>6.75</v>
      </c>
      <c r="G197" s="33">
        <v>0.96</v>
      </c>
      <c r="H197" s="33">
        <v>9.77</v>
      </c>
      <c r="I197" s="33">
        <v>35.549999999999997</v>
      </c>
      <c r="J197" s="34">
        <v>17.309999999999999</v>
      </c>
    </row>
    <row r="198" spans="4:10" x14ac:dyDescent="0.3">
      <c r="D198" s="49" t="s">
        <v>1156</v>
      </c>
      <c r="E198" s="33">
        <v>17.54</v>
      </c>
      <c r="F198" s="33">
        <v>46.84</v>
      </c>
      <c r="G198" s="33">
        <v>19.350000000000001</v>
      </c>
      <c r="H198" s="33">
        <v>3.32</v>
      </c>
      <c r="I198" s="33">
        <v>-1.19</v>
      </c>
      <c r="J198" s="34">
        <v>20.190000000000001</v>
      </c>
    </row>
    <row r="199" spans="4:10" x14ac:dyDescent="0.3">
      <c r="D199" s="49" t="s">
        <v>1164</v>
      </c>
      <c r="E199" s="33">
        <v>-5.47</v>
      </c>
      <c r="F199" s="33">
        <v>10.31</v>
      </c>
      <c r="G199" s="33">
        <v>1.82</v>
      </c>
      <c r="H199" s="33">
        <v>-2.95</v>
      </c>
      <c r="I199" s="33">
        <v>-0.87</v>
      </c>
      <c r="J199" s="34">
        <v>4.0599999999999996</v>
      </c>
    </row>
    <row r="200" spans="4:10" x14ac:dyDescent="0.3">
      <c r="D200" s="49" t="s">
        <v>1156</v>
      </c>
      <c r="E200" s="33">
        <v>20.84</v>
      </c>
      <c r="F200" s="33">
        <v>3.02</v>
      </c>
      <c r="G200" s="33">
        <v>10.45</v>
      </c>
      <c r="H200" s="33">
        <v>-12.53</v>
      </c>
      <c r="I200" s="33">
        <v>-0.17</v>
      </c>
      <c r="J200" s="34">
        <v>-0.32</v>
      </c>
    </row>
    <row r="201" spans="4:10" x14ac:dyDescent="0.3">
      <c r="D201" s="49" t="s">
        <v>1170</v>
      </c>
      <c r="E201" s="33">
        <v>-1.58</v>
      </c>
      <c r="F201" s="33">
        <v>17.68</v>
      </c>
      <c r="G201" s="33">
        <v>28.47</v>
      </c>
      <c r="H201" s="33">
        <v>1.23</v>
      </c>
      <c r="I201" s="33">
        <v>4.47</v>
      </c>
      <c r="J201" s="34">
        <v>10.37</v>
      </c>
    </row>
    <row r="202" spans="4:10" x14ac:dyDescent="0.3">
      <c r="D202" s="49" t="s">
        <v>1174</v>
      </c>
      <c r="E202" s="33">
        <v>7.56</v>
      </c>
      <c r="F202" s="33">
        <v>46.32</v>
      </c>
      <c r="G202" s="33">
        <v>18.47</v>
      </c>
      <c r="H202" s="33">
        <v>12.64</v>
      </c>
      <c r="I202" s="33">
        <v>1.33</v>
      </c>
      <c r="J202" s="34">
        <v>0.23</v>
      </c>
    </row>
    <row r="203" spans="4:10" x14ac:dyDescent="0.3">
      <c r="D203" s="49" t="s">
        <v>1162</v>
      </c>
      <c r="E203" s="33">
        <v>0.03</v>
      </c>
      <c r="F203" s="33">
        <v>0.66</v>
      </c>
      <c r="G203" s="33">
        <v>15.85</v>
      </c>
      <c r="H203" s="33">
        <v>4.25</v>
      </c>
      <c r="I203" s="33">
        <v>14.57</v>
      </c>
      <c r="J203" s="34">
        <v>25.71</v>
      </c>
    </row>
    <row r="204" spans="4:10" x14ac:dyDescent="0.3">
      <c r="D204" s="49" t="s">
        <v>1163</v>
      </c>
      <c r="E204" s="33">
        <v>-5.35</v>
      </c>
      <c r="F204" s="33">
        <v>2.77</v>
      </c>
      <c r="G204" s="33">
        <v>0.28999999999999998</v>
      </c>
      <c r="H204" s="33">
        <v>0.66</v>
      </c>
      <c r="I204" s="33">
        <v>2.91</v>
      </c>
      <c r="J204" s="34">
        <v>1.04</v>
      </c>
    </row>
    <row r="205" spans="4:10" x14ac:dyDescent="0.3">
      <c r="D205" s="49" t="s">
        <v>1169</v>
      </c>
      <c r="E205" s="33">
        <v>1.65</v>
      </c>
      <c r="F205" s="33">
        <v>12.24</v>
      </c>
      <c r="G205" s="33">
        <v>0.1</v>
      </c>
      <c r="H205" s="33">
        <v>0.94</v>
      </c>
      <c r="I205" s="33">
        <v>22.34</v>
      </c>
      <c r="J205" s="34">
        <v>17.61</v>
      </c>
    </row>
    <row r="206" spans="4:10" x14ac:dyDescent="0.3">
      <c r="D206" s="49" t="s">
        <v>1170</v>
      </c>
      <c r="E206" s="33">
        <v>27</v>
      </c>
      <c r="F206" s="33">
        <v>1.94</v>
      </c>
      <c r="G206" s="33">
        <v>3.34</v>
      </c>
      <c r="H206" s="33">
        <v>30.55</v>
      </c>
      <c r="I206" s="33">
        <v>-5.97</v>
      </c>
      <c r="J206" s="34">
        <v>20.07</v>
      </c>
    </row>
    <row r="207" spans="4:10" x14ac:dyDescent="0.3">
      <c r="D207" s="49" t="s">
        <v>1160</v>
      </c>
      <c r="E207" s="33">
        <v>-22.08</v>
      </c>
      <c r="F207" s="33">
        <v>23.95</v>
      </c>
      <c r="G207" s="33">
        <v>18.46</v>
      </c>
      <c r="H207" s="33">
        <v>16.78</v>
      </c>
      <c r="I207" s="33">
        <v>1.1599999999999999</v>
      </c>
      <c r="J207" s="34">
        <v>-34.56</v>
      </c>
    </row>
    <row r="208" spans="4:10" x14ac:dyDescent="0.3">
      <c r="D208" s="49" t="s">
        <v>1173</v>
      </c>
      <c r="E208" s="33">
        <v>2.92</v>
      </c>
      <c r="F208" s="33">
        <v>-15.69</v>
      </c>
      <c r="G208" s="33">
        <v>5.48</v>
      </c>
      <c r="H208" s="33">
        <v>0.11</v>
      </c>
      <c r="I208" s="33">
        <v>-47.18</v>
      </c>
      <c r="J208" s="34">
        <v>14.31</v>
      </c>
    </row>
    <row r="209" spans="4:10" x14ac:dyDescent="0.3">
      <c r="D209" s="49" t="s">
        <v>1165</v>
      </c>
      <c r="E209" s="33">
        <v>37.31</v>
      </c>
      <c r="F209" s="33">
        <v>-38.51</v>
      </c>
      <c r="G209" s="33">
        <v>0.39</v>
      </c>
      <c r="H209" s="33">
        <v>1.26</v>
      </c>
      <c r="I209" s="33">
        <v>-1.1499999999999999</v>
      </c>
      <c r="J209" s="34">
        <v>5.36</v>
      </c>
    </row>
    <row r="210" spans="4:10" x14ac:dyDescent="0.3">
      <c r="D210" s="49" t="s">
        <v>1168</v>
      </c>
      <c r="E210" s="33">
        <v>31.47</v>
      </c>
      <c r="F210" s="33">
        <v>21.23</v>
      </c>
      <c r="G210" s="33">
        <v>1.54</v>
      </c>
      <c r="H210" s="33">
        <v>1.61</v>
      </c>
      <c r="I210" s="33">
        <v>-15.97</v>
      </c>
      <c r="J210" s="34">
        <v>2.0099999999999998</v>
      </c>
    </row>
    <row r="211" spans="4:10" x14ac:dyDescent="0.3">
      <c r="D211" s="49" t="s">
        <v>1160</v>
      </c>
      <c r="E211" s="33">
        <v>31.53</v>
      </c>
      <c r="F211" s="33">
        <v>-20.38</v>
      </c>
      <c r="G211" s="33">
        <v>2.13</v>
      </c>
      <c r="H211" s="33">
        <v>5.89</v>
      </c>
      <c r="I211" s="33">
        <v>14.43</v>
      </c>
      <c r="J211" s="34">
        <v>0.12</v>
      </c>
    </row>
    <row r="212" spans="4:10" x14ac:dyDescent="0.3">
      <c r="D212" s="49" t="s">
        <v>1161</v>
      </c>
      <c r="E212" s="33">
        <v>-3.09</v>
      </c>
      <c r="F212" s="33">
        <v>-9.4</v>
      </c>
      <c r="G212" s="33">
        <v>5.48</v>
      </c>
      <c r="H212" s="33">
        <v>2.77</v>
      </c>
      <c r="I212" s="33">
        <v>4.7</v>
      </c>
      <c r="J212" s="34">
        <v>-42.41</v>
      </c>
    </row>
    <row r="213" spans="4:10" x14ac:dyDescent="0.3">
      <c r="D213" s="49" t="s">
        <v>1170</v>
      </c>
      <c r="E213" s="33">
        <v>0.37</v>
      </c>
      <c r="F213" s="33">
        <v>18.86</v>
      </c>
      <c r="G213" s="33">
        <v>23.44</v>
      </c>
      <c r="H213" s="33">
        <v>17.71</v>
      </c>
      <c r="I213" s="33">
        <v>0.28000000000000003</v>
      </c>
      <c r="J213" s="34">
        <v>-38.26</v>
      </c>
    </row>
    <row r="214" spans="4:10" x14ac:dyDescent="0.3">
      <c r="D214" s="49" t="s">
        <v>1163</v>
      </c>
      <c r="E214" s="33">
        <v>0.23</v>
      </c>
      <c r="F214" s="33">
        <v>1.71</v>
      </c>
      <c r="G214" s="33">
        <v>0.03</v>
      </c>
      <c r="H214" s="33">
        <v>0.94</v>
      </c>
      <c r="I214" s="33">
        <v>8.86</v>
      </c>
      <c r="J214" s="34">
        <v>21.89</v>
      </c>
    </row>
    <row r="215" spans="4:10" x14ac:dyDescent="0.3">
      <c r="D215" s="49" t="s">
        <v>1158</v>
      </c>
      <c r="E215" s="33">
        <v>-3.88</v>
      </c>
      <c r="F215" s="33">
        <v>32.56</v>
      </c>
      <c r="G215" s="33">
        <v>0.15</v>
      </c>
      <c r="H215" s="33">
        <v>42.12</v>
      </c>
      <c r="I215" s="33">
        <v>13.19</v>
      </c>
      <c r="J215" s="34">
        <v>-7.25</v>
      </c>
    </row>
    <row r="216" spans="4:10" x14ac:dyDescent="0.3">
      <c r="D216" s="49" t="s">
        <v>1159</v>
      </c>
      <c r="E216" s="33">
        <v>0.33</v>
      </c>
      <c r="F216" s="33">
        <v>-4.21</v>
      </c>
      <c r="G216" s="33">
        <v>25.17</v>
      </c>
      <c r="H216" s="33">
        <v>0.89</v>
      </c>
      <c r="I216" s="33">
        <v>-15.72</v>
      </c>
      <c r="J216" s="34">
        <v>2.77</v>
      </c>
    </row>
    <row r="217" spans="4:10" x14ac:dyDescent="0.3">
      <c r="D217" s="49" t="s">
        <v>1169</v>
      </c>
      <c r="E217" s="33">
        <v>-0.56000000000000005</v>
      </c>
      <c r="F217" s="33">
        <v>2.09</v>
      </c>
      <c r="G217" s="33">
        <v>25.66</v>
      </c>
      <c r="H217" s="33">
        <v>23.36</v>
      </c>
      <c r="I217" s="33">
        <v>7.0000000000000007E-2</v>
      </c>
      <c r="J217" s="34">
        <v>2.83</v>
      </c>
    </row>
    <row r="218" spans="4:10" x14ac:dyDescent="0.3">
      <c r="D218" s="49" t="s">
        <v>1173</v>
      </c>
      <c r="E218" s="33">
        <v>9.9700000000000006</v>
      </c>
      <c r="F218" s="33">
        <v>-5.04</v>
      </c>
      <c r="G218" s="33">
        <v>39.15</v>
      </c>
      <c r="H218" s="33">
        <v>3.95</v>
      </c>
      <c r="I218" s="33">
        <v>-14.2</v>
      </c>
      <c r="J218" s="34">
        <v>26.49</v>
      </c>
    </row>
    <row r="219" spans="4:10" x14ac:dyDescent="0.3">
      <c r="D219" s="49" t="s">
        <v>1170</v>
      </c>
      <c r="E219" s="33">
        <v>35.299999999999997</v>
      </c>
      <c r="F219" s="33">
        <v>0.75</v>
      </c>
      <c r="G219" s="33">
        <v>3.39</v>
      </c>
      <c r="H219" s="33">
        <v>22.38</v>
      </c>
      <c r="I219" s="33">
        <v>0.56999999999999995</v>
      </c>
      <c r="J219" s="34">
        <v>20.78</v>
      </c>
    </row>
    <row r="220" spans="4:10" x14ac:dyDescent="0.3">
      <c r="D220" s="49" t="s">
        <v>1158</v>
      </c>
      <c r="E220" s="33">
        <v>3.09</v>
      </c>
      <c r="F220" s="33">
        <v>1.02</v>
      </c>
      <c r="G220" s="33">
        <v>-22.12</v>
      </c>
      <c r="H220" s="33">
        <v>4.37</v>
      </c>
      <c r="I220" s="33">
        <v>0.37</v>
      </c>
      <c r="J220" s="34">
        <v>3.16</v>
      </c>
    </row>
    <row r="221" spans="4:10" x14ac:dyDescent="0.3">
      <c r="D221" s="49" t="s">
        <v>1173</v>
      </c>
      <c r="E221" s="33">
        <v>1.78</v>
      </c>
      <c r="F221" s="33">
        <v>-0.64</v>
      </c>
      <c r="G221" s="33">
        <v>0.61</v>
      </c>
      <c r="H221" s="33">
        <v>2.96</v>
      </c>
      <c r="I221" s="33">
        <v>-0.14000000000000001</v>
      </c>
      <c r="J221" s="34">
        <v>17.73</v>
      </c>
    </row>
    <row r="222" spans="4:10" x14ac:dyDescent="0.3">
      <c r="D222" s="49" t="s">
        <v>1162</v>
      </c>
      <c r="E222" s="33">
        <v>-8.82</v>
      </c>
      <c r="F222" s="33">
        <v>6.69</v>
      </c>
      <c r="G222" s="33">
        <v>4.72</v>
      </c>
      <c r="H222" s="33">
        <v>5.27</v>
      </c>
      <c r="I222" s="33">
        <v>1.34</v>
      </c>
      <c r="J222" s="34">
        <v>-11.72</v>
      </c>
    </row>
    <row r="223" spans="4:10" x14ac:dyDescent="0.3">
      <c r="D223" s="49" t="s">
        <v>1157</v>
      </c>
      <c r="E223" s="33">
        <v>1.66</v>
      </c>
      <c r="F223" s="33">
        <v>3.59</v>
      </c>
      <c r="G223" s="33">
        <v>3.58</v>
      </c>
      <c r="H223" s="33">
        <v>6.29</v>
      </c>
      <c r="I223" s="33">
        <v>13.07</v>
      </c>
      <c r="J223" s="34">
        <v>12.35</v>
      </c>
    </row>
    <row r="224" spans="4:10" x14ac:dyDescent="0.3">
      <c r="D224" s="49" t="s">
        <v>1172</v>
      </c>
      <c r="E224" s="33">
        <v>3.42</v>
      </c>
      <c r="F224" s="33">
        <v>46.38</v>
      </c>
      <c r="G224" s="33">
        <v>12.05</v>
      </c>
      <c r="H224" s="33">
        <v>19.77</v>
      </c>
      <c r="I224" s="33">
        <v>14.16</v>
      </c>
      <c r="J224" s="34">
        <v>9.58</v>
      </c>
    </row>
    <row r="225" spans="4:10" x14ac:dyDescent="0.3">
      <c r="D225" s="49" t="s">
        <v>1170</v>
      </c>
      <c r="E225" s="33">
        <v>-0.54</v>
      </c>
      <c r="F225" s="33">
        <v>2.2999999999999998</v>
      </c>
      <c r="G225" s="33">
        <v>6.23</v>
      </c>
      <c r="H225" s="33">
        <v>0.54</v>
      </c>
      <c r="I225" s="33">
        <v>-7.0000000000000007E-2</v>
      </c>
      <c r="J225" s="34">
        <v>7.1</v>
      </c>
    </row>
    <row r="226" spans="4:10" x14ac:dyDescent="0.3">
      <c r="D226" s="49" t="s">
        <v>1164</v>
      </c>
      <c r="E226" s="33">
        <v>2.5299999999999998</v>
      </c>
      <c r="F226" s="33">
        <v>0.65</v>
      </c>
      <c r="G226" s="33">
        <v>-3.59</v>
      </c>
      <c r="H226" s="33">
        <v>0.35</v>
      </c>
      <c r="I226" s="33">
        <v>3.86</v>
      </c>
      <c r="J226" s="34">
        <v>47.2</v>
      </c>
    </row>
    <row r="227" spans="4:10" x14ac:dyDescent="0.3">
      <c r="D227" s="49" t="s">
        <v>1172</v>
      </c>
      <c r="E227" s="33">
        <v>30.1</v>
      </c>
      <c r="F227" s="33">
        <v>4.58</v>
      </c>
      <c r="G227" s="33">
        <v>0.53</v>
      </c>
      <c r="H227" s="33">
        <v>43</v>
      </c>
      <c r="I227" s="33">
        <v>5.15</v>
      </c>
      <c r="J227" s="34">
        <v>-0.33</v>
      </c>
    </row>
    <row r="228" spans="4:10" x14ac:dyDescent="0.3">
      <c r="D228" s="49" t="s">
        <v>1166</v>
      </c>
      <c r="E228" s="33">
        <v>15.92</v>
      </c>
      <c r="F228" s="33">
        <v>-1</v>
      </c>
      <c r="G228" s="33">
        <v>1.02</v>
      </c>
      <c r="H228" s="33">
        <v>1.25</v>
      </c>
      <c r="I228" s="33">
        <v>3.33</v>
      </c>
      <c r="J228" s="34">
        <v>7.76</v>
      </c>
    </row>
    <row r="229" spans="4:10" x14ac:dyDescent="0.3">
      <c r="D229" s="49" t="s">
        <v>1165</v>
      </c>
      <c r="E229" s="33">
        <v>2.42</v>
      </c>
      <c r="F229" s="33">
        <v>0.92</v>
      </c>
      <c r="G229" s="33">
        <v>21.79</v>
      </c>
      <c r="H229" s="33">
        <v>13.96</v>
      </c>
      <c r="I229" s="33">
        <v>6.48</v>
      </c>
      <c r="J229" s="34">
        <v>19.87</v>
      </c>
    </row>
    <row r="230" spans="4:10" x14ac:dyDescent="0.3">
      <c r="D230" s="49" t="s">
        <v>1173</v>
      </c>
      <c r="E230" s="33">
        <v>-4.08</v>
      </c>
      <c r="F230" s="33">
        <v>28.5</v>
      </c>
      <c r="G230" s="33">
        <v>2.17</v>
      </c>
      <c r="H230" s="33">
        <v>51.95</v>
      </c>
      <c r="I230" s="33">
        <v>-0.14000000000000001</v>
      </c>
      <c r="J230" s="34">
        <v>2.66</v>
      </c>
    </row>
    <row r="231" spans="4:10" x14ac:dyDescent="0.3">
      <c r="D231" s="49" t="s">
        <v>1168</v>
      </c>
      <c r="E231" s="33">
        <v>27.06</v>
      </c>
      <c r="F231" s="33">
        <v>1.65</v>
      </c>
      <c r="G231" s="33">
        <v>47.64</v>
      </c>
      <c r="H231" s="33">
        <v>1.61</v>
      </c>
      <c r="I231" s="33">
        <v>0.42</v>
      </c>
      <c r="J231" s="34">
        <v>1.66</v>
      </c>
    </row>
    <row r="232" spans="4:10" x14ac:dyDescent="0.3">
      <c r="D232" s="49" t="s">
        <v>1171</v>
      </c>
      <c r="E232" s="33">
        <v>-1.99</v>
      </c>
      <c r="F232" s="33">
        <v>5.61</v>
      </c>
      <c r="G232" s="33">
        <v>28.17</v>
      </c>
      <c r="H232" s="33">
        <v>41.44</v>
      </c>
      <c r="I232" s="33">
        <v>9.1</v>
      </c>
      <c r="J232" s="34">
        <v>-14.07</v>
      </c>
    </row>
    <row r="233" spans="4:10" x14ac:dyDescent="0.3">
      <c r="D233" s="49" t="s">
        <v>1160</v>
      </c>
      <c r="E233" s="33">
        <v>1.1200000000000001</v>
      </c>
      <c r="F233" s="33">
        <v>26.59</v>
      </c>
      <c r="G233" s="33">
        <v>31.99</v>
      </c>
      <c r="H233" s="33">
        <v>24.69</v>
      </c>
      <c r="I233" s="33">
        <v>11.72</v>
      </c>
      <c r="J233" s="34">
        <v>-21.99</v>
      </c>
    </row>
    <row r="234" spans="4:10" x14ac:dyDescent="0.3">
      <c r="D234" s="49" t="s">
        <v>1172</v>
      </c>
      <c r="E234" s="33">
        <v>44.45</v>
      </c>
      <c r="F234" s="33">
        <v>-28.48</v>
      </c>
      <c r="G234" s="33">
        <v>-19.55</v>
      </c>
      <c r="H234" s="33">
        <v>-7.52</v>
      </c>
      <c r="I234" s="33">
        <v>6.54</v>
      </c>
      <c r="J234" s="34">
        <v>4.96</v>
      </c>
    </row>
    <row r="235" spans="4:10" x14ac:dyDescent="0.3">
      <c r="D235" s="49" t="s">
        <v>1173</v>
      </c>
      <c r="E235" s="33">
        <v>43.62</v>
      </c>
      <c r="F235" s="33">
        <v>15.53</v>
      </c>
      <c r="G235" s="33">
        <v>2.16</v>
      </c>
      <c r="H235" s="33">
        <v>17.649999999999999</v>
      </c>
      <c r="I235" s="33">
        <v>14.02</v>
      </c>
      <c r="J235" s="34">
        <v>-49.17</v>
      </c>
    </row>
    <row r="236" spans="4:10" x14ac:dyDescent="0.3">
      <c r="D236" s="49" t="s">
        <v>1174</v>
      </c>
      <c r="E236" s="33">
        <v>46.61</v>
      </c>
      <c r="F236" s="33">
        <v>5.94</v>
      </c>
      <c r="G236" s="33">
        <v>13.91</v>
      </c>
      <c r="H236" s="33">
        <v>3.48</v>
      </c>
      <c r="I236" s="33">
        <v>0.21</v>
      </c>
      <c r="J236" s="34">
        <v>-0.81</v>
      </c>
    </row>
    <row r="237" spans="4:10" x14ac:dyDescent="0.3">
      <c r="D237" s="49" t="s">
        <v>1175</v>
      </c>
      <c r="E237" s="33">
        <v>9.93</v>
      </c>
      <c r="F237" s="33">
        <v>0.19</v>
      </c>
      <c r="G237" s="33">
        <v>8.82</v>
      </c>
      <c r="H237" s="33">
        <v>10.220000000000001</v>
      </c>
      <c r="I237" s="33">
        <v>3.91</v>
      </c>
      <c r="J237" s="34">
        <v>0.43</v>
      </c>
    </row>
    <row r="238" spans="4:10" x14ac:dyDescent="0.3">
      <c r="D238" s="49" t="s">
        <v>1174</v>
      </c>
      <c r="E238" s="33">
        <v>6.47</v>
      </c>
      <c r="F238" s="33">
        <v>-37.049999999999997</v>
      </c>
      <c r="G238" s="33">
        <v>-2.02</v>
      </c>
      <c r="H238" s="33">
        <v>1.83</v>
      </c>
      <c r="I238" s="33">
        <v>-17.05</v>
      </c>
      <c r="J238" s="34">
        <v>7.35</v>
      </c>
    </row>
    <row r="239" spans="4:10" x14ac:dyDescent="0.3">
      <c r="D239" s="49" t="s">
        <v>1168</v>
      </c>
      <c r="E239" s="33">
        <v>2.5299999999999998</v>
      </c>
      <c r="F239" s="33">
        <v>52.16</v>
      </c>
      <c r="G239" s="33">
        <v>24.21</v>
      </c>
      <c r="H239" s="33">
        <v>2.38</v>
      </c>
      <c r="I239" s="33">
        <v>4.8099999999999996</v>
      </c>
      <c r="J239" s="34">
        <v>6.02</v>
      </c>
    </row>
    <row r="240" spans="4:10" x14ac:dyDescent="0.3">
      <c r="D240" s="49" t="s">
        <v>1169</v>
      </c>
      <c r="E240" s="33">
        <v>-2.09</v>
      </c>
      <c r="F240" s="33">
        <v>-3.39</v>
      </c>
      <c r="G240" s="33">
        <v>2.38</v>
      </c>
      <c r="H240" s="33">
        <v>23.74</v>
      </c>
      <c r="I240" s="33">
        <v>-10.44</v>
      </c>
      <c r="J240" s="34">
        <v>11.44</v>
      </c>
    </row>
    <row r="241" spans="4:10" x14ac:dyDescent="0.3">
      <c r="D241" s="49" t="s">
        <v>1161</v>
      </c>
      <c r="E241" s="33">
        <v>0.11</v>
      </c>
      <c r="F241" s="33">
        <v>45.43</v>
      </c>
      <c r="G241" s="33">
        <v>3.39</v>
      </c>
      <c r="H241" s="33">
        <v>0.25</v>
      </c>
      <c r="I241" s="33">
        <v>-19.75</v>
      </c>
      <c r="J241" s="34">
        <v>23.56</v>
      </c>
    </row>
    <row r="242" spans="4:10" x14ac:dyDescent="0.3">
      <c r="D242" s="49" t="s">
        <v>1169</v>
      </c>
      <c r="E242" s="33">
        <v>33.86</v>
      </c>
      <c r="F242" s="33">
        <v>-8.4600000000000009</v>
      </c>
      <c r="G242" s="33">
        <v>18.510000000000002</v>
      </c>
      <c r="H242" s="33">
        <v>8.08</v>
      </c>
      <c r="I242" s="33">
        <v>-26.67</v>
      </c>
      <c r="J242" s="34">
        <v>5.34</v>
      </c>
    </row>
    <row r="243" spans="4:10" x14ac:dyDescent="0.3">
      <c r="D243" s="49" t="s">
        <v>1166</v>
      </c>
      <c r="E243" s="33">
        <v>1.89</v>
      </c>
      <c r="F243" s="33">
        <v>0.56000000000000005</v>
      </c>
      <c r="G243" s="33">
        <v>7.51</v>
      </c>
      <c r="H243" s="33">
        <v>0.8</v>
      </c>
      <c r="I243" s="33">
        <v>3.23</v>
      </c>
      <c r="J243" s="34">
        <v>24.59</v>
      </c>
    </row>
    <row r="244" spans="4:10" x14ac:dyDescent="0.3">
      <c r="D244" s="49" t="s">
        <v>1156</v>
      </c>
      <c r="E244" s="33">
        <v>-6.79</v>
      </c>
      <c r="F244" s="33">
        <v>5.18</v>
      </c>
      <c r="G244" s="33">
        <v>-12.22</v>
      </c>
      <c r="H244" s="33">
        <v>-37.68</v>
      </c>
      <c r="I244" s="33">
        <v>2.4500000000000002</v>
      </c>
      <c r="J244" s="34">
        <v>-0.74</v>
      </c>
    </row>
    <row r="245" spans="4:10" x14ac:dyDescent="0.3">
      <c r="D245" s="49" t="s">
        <v>1156</v>
      </c>
      <c r="E245" s="33">
        <v>10.58</v>
      </c>
      <c r="F245" s="33">
        <v>1.03</v>
      </c>
      <c r="G245" s="33">
        <v>2.98</v>
      </c>
      <c r="H245" s="33">
        <v>0.96</v>
      </c>
      <c r="I245" s="33">
        <v>0.78</v>
      </c>
      <c r="J245" s="34">
        <v>-0.35</v>
      </c>
    </row>
    <row r="246" spans="4:10" x14ac:dyDescent="0.3">
      <c r="D246" s="49" t="s">
        <v>1158</v>
      </c>
      <c r="E246" s="33">
        <v>23.73</v>
      </c>
      <c r="F246" s="33">
        <v>19.72</v>
      </c>
      <c r="G246" s="33">
        <v>-21.46</v>
      </c>
      <c r="H246" s="33">
        <v>21.24</v>
      </c>
      <c r="I246" s="33">
        <v>-17.39</v>
      </c>
      <c r="J246" s="34">
        <v>-2.13</v>
      </c>
    </row>
    <row r="247" spans="4:10" x14ac:dyDescent="0.3">
      <c r="D247" s="49" t="s">
        <v>1167</v>
      </c>
      <c r="E247" s="33">
        <v>1.68</v>
      </c>
      <c r="F247" s="33">
        <v>3.67</v>
      </c>
      <c r="G247" s="33">
        <v>-11.99</v>
      </c>
      <c r="H247" s="33">
        <v>-1.49</v>
      </c>
      <c r="I247" s="33">
        <v>2.84</v>
      </c>
      <c r="J247" s="34">
        <v>8.68</v>
      </c>
    </row>
    <row r="248" spans="4:10" x14ac:dyDescent="0.3">
      <c r="D248" s="49" t="s">
        <v>1174</v>
      </c>
      <c r="E248" s="33">
        <v>0.39</v>
      </c>
      <c r="F248" s="33">
        <v>-4.22</v>
      </c>
      <c r="G248" s="33">
        <v>10.49</v>
      </c>
      <c r="H248" s="33">
        <v>-0.92</v>
      </c>
      <c r="I248" s="33">
        <v>3.97</v>
      </c>
      <c r="J248" s="34">
        <v>9.33</v>
      </c>
    </row>
    <row r="249" spans="4:10" x14ac:dyDescent="0.3">
      <c r="D249" s="49" t="s">
        <v>1168</v>
      </c>
      <c r="E249" s="33">
        <v>0.34</v>
      </c>
      <c r="F249" s="33">
        <v>39.590000000000003</v>
      </c>
      <c r="G249" s="33">
        <v>14.43</v>
      </c>
      <c r="H249" s="33">
        <v>10.43</v>
      </c>
      <c r="I249" s="33">
        <v>0.64</v>
      </c>
      <c r="J249" s="34">
        <v>0.92</v>
      </c>
    </row>
    <row r="250" spans="4:10" x14ac:dyDescent="0.3">
      <c r="D250" s="49" t="s">
        <v>1159</v>
      </c>
      <c r="E250" s="33">
        <v>50.02</v>
      </c>
      <c r="F250" s="33">
        <v>16.059999999999999</v>
      </c>
      <c r="G250" s="33">
        <v>6.29</v>
      </c>
      <c r="H250" s="33">
        <v>-0.49</v>
      </c>
      <c r="I250" s="33">
        <v>0.06</v>
      </c>
      <c r="J250" s="34">
        <v>5.81</v>
      </c>
    </row>
    <row r="251" spans="4:10" x14ac:dyDescent="0.3">
      <c r="D251" s="49" t="s">
        <v>1157</v>
      </c>
      <c r="E251" s="33">
        <v>42.1</v>
      </c>
      <c r="F251" s="33">
        <v>-52.8</v>
      </c>
      <c r="G251" s="33">
        <v>0.59</v>
      </c>
      <c r="H251" s="33">
        <v>10.74</v>
      </c>
      <c r="I251" s="33">
        <v>0.8</v>
      </c>
      <c r="J251" s="34">
        <v>4.1500000000000004</v>
      </c>
    </row>
    <row r="252" spans="4:10" x14ac:dyDescent="0.3">
      <c r="D252" s="49" t="s">
        <v>1164</v>
      </c>
      <c r="E252" s="33">
        <v>0.41</v>
      </c>
      <c r="F252" s="33">
        <v>-21.63</v>
      </c>
      <c r="G252" s="33">
        <v>33.909999999999997</v>
      </c>
      <c r="H252" s="33">
        <v>0.66</v>
      </c>
      <c r="I252" s="33">
        <v>7.54</v>
      </c>
      <c r="J252" s="34">
        <v>24.38</v>
      </c>
    </row>
    <row r="253" spans="4:10" x14ac:dyDescent="0.3">
      <c r="D253" s="49" t="s">
        <v>1173</v>
      </c>
      <c r="E253" s="33">
        <v>-3.28</v>
      </c>
      <c r="F253" s="33">
        <v>0.25</v>
      </c>
      <c r="G253" s="33">
        <v>3</v>
      </c>
      <c r="H253" s="33">
        <v>0.32</v>
      </c>
      <c r="I253" s="33">
        <v>12</v>
      </c>
      <c r="J253" s="34">
        <v>0.52</v>
      </c>
    </row>
    <row r="254" spans="4:10" x14ac:dyDescent="0.3">
      <c r="D254" s="49" t="s">
        <v>1168</v>
      </c>
      <c r="E254" s="33">
        <v>0.18</v>
      </c>
      <c r="F254" s="33">
        <v>33.159999999999997</v>
      </c>
      <c r="G254" s="33">
        <v>0.48</v>
      </c>
      <c r="H254" s="33">
        <v>1.38</v>
      </c>
      <c r="I254" s="33">
        <v>25.01</v>
      </c>
      <c r="J254" s="34">
        <v>15.59</v>
      </c>
    </row>
    <row r="255" spans="4:10" x14ac:dyDescent="0.3">
      <c r="D255" s="49" t="s">
        <v>1168</v>
      </c>
      <c r="E255" s="33">
        <v>26.31</v>
      </c>
      <c r="F255" s="33">
        <v>-2.66</v>
      </c>
      <c r="G255" s="33">
        <v>19.96</v>
      </c>
      <c r="H255" s="33">
        <v>0.78</v>
      </c>
      <c r="I255" s="33">
        <v>22</v>
      </c>
      <c r="J255" s="34">
        <v>0.55000000000000004</v>
      </c>
    </row>
    <row r="256" spans="4:10" x14ac:dyDescent="0.3">
      <c r="D256" s="49" t="s">
        <v>1165</v>
      </c>
      <c r="E256" s="33">
        <v>1.07</v>
      </c>
      <c r="F256" s="33">
        <v>16.95</v>
      </c>
      <c r="G256" s="33">
        <v>2.2400000000000002</v>
      </c>
      <c r="H256" s="33">
        <v>24.12</v>
      </c>
      <c r="I256" s="33">
        <v>46.79</v>
      </c>
      <c r="J256" s="34">
        <v>0.28000000000000003</v>
      </c>
    </row>
    <row r="257" spans="4:10" x14ac:dyDescent="0.3">
      <c r="D257" s="49" t="s">
        <v>1158</v>
      </c>
      <c r="E257" s="33">
        <v>28.53</v>
      </c>
      <c r="F257" s="33">
        <v>34.82</v>
      </c>
      <c r="G257" s="33">
        <v>0.06</v>
      </c>
      <c r="H257" s="33">
        <v>22.68</v>
      </c>
      <c r="I257" s="33">
        <v>29.4</v>
      </c>
      <c r="J257" s="34">
        <v>17.53</v>
      </c>
    </row>
    <row r="258" spans="4:10" x14ac:dyDescent="0.3">
      <c r="D258" s="49" t="s">
        <v>1163</v>
      </c>
      <c r="E258" s="33">
        <v>10.76</v>
      </c>
      <c r="F258" s="33">
        <v>-28.38</v>
      </c>
      <c r="G258" s="33">
        <v>1.66</v>
      </c>
      <c r="H258" s="33">
        <v>-0.26</v>
      </c>
      <c r="I258" s="33">
        <v>-1.71</v>
      </c>
      <c r="J258" s="34">
        <v>2.77</v>
      </c>
    </row>
    <row r="259" spans="4:10" x14ac:dyDescent="0.3">
      <c r="D259" s="49" t="s">
        <v>1169</v>
      </c>
      <c r="E259" s="33">
        <v>1.32</v>
      </c>
      <c r="F259" s="33">
        <v>19.260000000000002</v>
      </c>
      <c r="G259" s="33">
        <v>35.83</v>
      </c>
      <c r="H259" s="33">
        <v>17.16</v>
      </c>
      <c r="I259" s="33">
        <v>10.85</v>
      </c>
      <c r="J259" s="34">
        <v>2.82</v>
      </c>
    </row>
    <row r="260" spans="4:10" x14ac:dyDescent="0.3">
      <c r="D260" s="49" t="s">
        <v>1168</v>
      </c>
      <c r="E260" s="33">
        <v>1.57</v>
      </c>
      <c r="F260" s="33">
        <v>0.62</v>
      </c>
      <c r="G260" s="33">
        <v>-4.8099999999999996</v>
      </c>
      <c r="H260" s="33">
        <v>-6.1</v>
      </c>
      <c r="I260" s="33">
        <v>-7.4</v>
      </c>
      <c r="J260" s="34">
        <v>3.76</v>
      </c>
    </row>
    <row r="261" spans="4:10" x14ac:dyDescent="0.3">
      <c r="D261" s="49" t="s">
        <v>1168</v>
      </c>
      <c r="E261" s="33">
        <v>9.8699999999999992</v>
      </c>
      <c r="F261" s="33">
        <v>4.4400000000000004</v>
      </c>
      <c r="G261" s="33">
        <v>1</v>
      </c>
      <c r="H261" s="33">
        <v>1.37</v>
      </c>
      <c r="I261" s="33">
        <v>2.81</v>
      </c>
      <c r="J261" s="34">
        <v>0.47</v>
      </c>
    </row>
    <row r="262" spans="4:10" x14ac:dyDescent="0.3">
      <c r="D262" s="49" t="s">
        <v>1157</v>
      </c>
      <c r="E262" s="33">
        <v>0.75</v>
      </c>
      <c r="F262" s="33">
        <v>14.61</v>
      </c>
      <c r="G262" s="33">
        <v>10.210000000000001</v>
      </c>
      <c r="H262" s="33">
        <v>-5.65</v>
      </c>
      <c r="I262" s="33">
        <v>26.43</v>
      </c>
      <c r="J262" s="34">
        <v>30.37</v>
      </c>
    </row>
    <row r="263" spans="4:10" x14ac:dyDescent="0.3">
      <c r="D263" s="49" t="s">
        <v>1162</v>
      </c>
      <c r="E263" s="33">
        <v>18.97</v>
      </c>
      <c r="F263" s="33">
        <v>0.95</v>
      </c>
      <c r="G263" s="33">
        <v>0.15</v>
      </c>
      <c r="H263" s="33">
        <v>-32.35</v>
      </c>
      <c r="I263" s="33">
        <v>-19.54</v>
      </c>
      <c r="J263" s="34">
        <v>1.1200000000000001</v>
      </c>
    </row>
    <row r="264" spans="4:10" x14ac:dyDescent="0.3">
      <c r="D264" s="49" t="s">
        <v>1160</v>
      </c>
      <c r="E264" s="33">
        <v>1.49</v>
      </c>
      <c r="F264" s="33">
        <v>18.54</v>
      </c>
      <c r="G264" s="33">
        <v>5.65</v>
      </c>
      <c r="H264" s="33">
        <v>37.03</v>
      </c>
      <c r="I264" s="33">
        <v>30.71</v>
      </c>
      <c r="J264" s="34">
        <v>-7.0000000000000007E-2</v>
      </c>
    </row>
    <row r="265" spans="4:10" x14ac:dyDescent="0.3">
      <c r="D265" s="49" t="s">
        <v>1164</v>
      </c>
      <c r="E265" s="33">
        <v>13.28</v>
      </c>
      <c r="F265" s="33">
        <v>-0.85</v>
      </c>
      <c r="G265" s="33">
        <v>-13.48</v>
      </c>
      <c r="H265" s="33">
        <v>0.81</v>
      </c>
      <c r="I265" s="33">
        <v>40.08</v>
      </c>
      <c r="J265" s="34">
        <v>31.95</v>
      </c>
    </row>
    <row r="266" spans="4:10" x14ac:dyDescent="0.3">
      <c r="D266" s="49" t="s">
        <v>1158</v>
      </c>
      <c r="E266" s="33">
        <v>-0.63</v>
      </c>
      <c r="F266" s="33">
        <v>39.08</v>
      </c>
      <c r="G266" s="33">
        <v>23.99</v>
      </c>
      <c r="H266" s="33">
        <v>31.13</v>
      </c>
      <c r="I266" s="33">
        <v>-9.3000000000000007</v>
      </c>
      <c r="J266" s="34">
        <v>1.33</v>
      </c>
    </row>
    <row r="267" spans="4:10" x14ac:dyDescent="0.3">
      <c r="D267" s="49" t="s">
        <v>1175</v>
      </c>
      <c r="E267" s="33">
        <v>2.4300000000000002</v>
      </c>
      <c r="F267" s="33">
        <v>-41.93</v>
      </c>
      <c r="G267" s="33">
        <v>8.8000000000000007</v>
      </c>
      <c r="H267" s="33">
        <v>13.75</v>
      </c>
      <c r="I267" s="33">
        <v>-51.09</v>
      </c>
      <c r="J267" s="34">
        <v>2.71</v>
      </c>
    </row>
    <row r="268" spans="4:10" x14ac:dyDescent="0.3">
      <c r="D268" s="49" t="s">
        <v>1160</v>
      </c>
      <c r="E268" s="33">
        <v>1.22</v>
      </c>
      <c r="F268" s="33">
        <v>3.85</v>
      </c>
      <c r="G268" s="33">
        <v>40.35</v>
      </c>
      <c r="H268" s="33">
        <v>-13.8</v>
      </c>
      <c r="I268" s="33">
        <v>13.3</v>
      </c>
      <c r="J268" s="34">
        <v>7.91</v>
      </c>
    </row>
    <row r="269" spans="4:10" x14ac:dyDescent="0.3">
      <c r="D269" s="49" t="s">
        <v>1158</v>
      </c>
      <c r="E269" s="33">
        <v>1.64</v>
      </c>
      <c r="F269" s="33">
        <v>3.79</v>
      </c>
      <c r="G269" s="33">
        <v>1.53</v>
      </c>
      <c r="H269" s="33">
        <v>1.23</v>
      </c>
      <c r="I269" s="33">
        <v>-2.2599999999999998</v>
      </c>
      <c r="J269" s="34">
        <v>1.94</v>
      </c>
    </row>
    <row r="270" spans="4:10" x14ac:dyDescent="0.3">
      <c r="D270" s="49" t="s">
        <v>1172</v>
      </c>
      <c r="E270" s="33">
        <v>0.33</v>
      </c>
      <c r="F270" s="33">
        <v>24.62</v>
      </c>
      <c r="G270" s="33">
        <v>3.68</v>
      </c>
      <c r="H270" s="33">
        <v>26.74</v>
      </c>
      <c r="I270" s="33">
        <v>2.92</v>
      </c>
      <c r="J270" s="34">
        <v>26.35</v>
      </c>
    </row>
    <row r="271" spans="4:10" x14ac:dyDescent="0.3">
      <c r="D271" s="49" t="s">
        <v>1162</v>
      </c>
      <c r="E271" s="33">
        <v>16.21</v>
      </c>
      <c r="F271" s="33">
        <v>4.8099999999999996</v>
      </c>
      <c r="G271" s="33">
        <v>7.15</v>
      </c>
      <c r="H271" s="33">
        <v>49.94</v>
      </c>
      <c r="I271" s="33">
        <v>1.63</v>
      </c>
      <c r="J271" s="34">
        <v>4.4400000000000004</v>
      </c>
    </row>
    <row r="272" spans="4:10" x14ac:dyDescent="0.3">
      <c r="D272" s="49" t="s">
        <v>1161</v>
      </c>
      <c r="E272" s="33">
        <v>1.51</v>
      </c>
      <c r="F272" s="33">
        <v>6.89</v>
      </c>
      <c r="G272" s="33">
        <v>1.54</v>
      </c>
      <c r="H272" s="33">
        <v>3.29</v>
      </c>
      <c r="I272" s="33">
        <v>1.75</v>
      </c>
      <c r="J272" s="34">
        <v>11.48</v>
      </c>
    </row>
    <row r="273" spans="4:10" x14ac:dyDescent="0.3">
      <c r="D273" s="49" t="s">
        <v>1167</v>
      </c>
      <c r="E273" s="33">
        <v>0.98</v>
      </c>
      <c r="F273" s="33">
        <v>2.5499999999999998</v>
      </c>
      <c r="G273" s="33">
        <v>48.57</v>
      </c>
      <c r="H273" s="33">
        <v>0.8</v>
      </c>
      <c r="I273" s="33">
        <v>0.5</v>
      </c>
      <c r="J273" s="34">
        <v>2.88</v>
      </c>
    </row>
    <row r="274" spans="4:10" x14ac:dyDescent="0.3">
      <c r="D274" s="49" t="s">
        <v>1164</v>
      </c>
      <c r="E274" s="33">
        <v>8.77</v>
      </c>
      <c r="F274" s="33">
        <v>15.9</v>
      </c>
      <c r="G274" s="33">
        <v>0.03</v>
      </c>
      <c r="H274" s="33">
        <v>8.6300000000000008</v>
      </c>
      <c r="I274" s="33">
        <v>0.82</v>
      </c>
      <c r="J274" s="34">
        <v>27.18</v>
      </c>
    </row>
    <row r="275" spans="4:10" x14ac:dyDescent="0.3">
      <c r="D275" s="49" t="s">
        <v>1164</v>
      </c>
      <c r="E275" s="33">
        <v>0.11</v>
      </c>
      <c r="F275" s="33">
        <v>-0.91</v>
      </c>
      <c r="G275" s="33">
        <v>12.85</v>
      </c>
      <c r="H275" s="33">
        <v>-22.89</v>
      </c>
      <c r="I275" s="33">
        <v>2.14</v>
      </c>
      <c r="J275" s="34">
        <v>-24.91</v>
      </c>
    </row>
    <row r="276" spans="4:10" x14ac:dyDescent="0.3">
      <c r="D276" s="49" t="s">
        <v>1174</v>
      </c>
      <c r="E276" s="33">
        <v>0.63</v>
      </c>
      <c r="F276" s="33">
        <v>-21.06</v>
      </c>
      <c r="G276" s="33">
        <v>-0.51</v>
      </c>
      <c r="H276" s="33">
        <v>23.04</v>
      </c>
      <c r="I276" s="33">
        <v>33.450000000000003</v>
      </c>
      <c r="J276" s="34">
        <v>0.22</v>
      </c>
    </row>
    <row r="277" spans="4:10" x14ac:dyDescent="0.3">
      <c r="D277" s="49" t="s">
        <v>1165</v>
      </c>
      <c r="E277" s="33">
        <v>6.77</v>
      </c>
      <c r="F277" s="33">
        <v>1.67</v>
      </c>
      <c r="G277" s="33">
        <v>6.38</v>
      </c>
      <c r="H277" s="33">
        <v>19.579999999999998</v>
      </c>
      <c r="I277" s="33">
        <v>-9.06</v>
      </c>
      <c r="J277" s="34">
        <v>4.67</v>
      </c>
    </row>
    <row r="278" spans="4:10" x14ac:dyDescent="0.3">
      <c r="D278" s="49" t="s">
        <v>1172</v>
      </c>
      <c r="E278" s="33">
        <v>-0.12</v>
      </c>
      <c r="F278" s="33">
        <v>0.91</v>
      </c>
      <c r="G278" s="33">
        <v>-2.5299999999999998</v>
      </c>
      <c r="H278" s="33">
        <v>-28.38</v>
      </c>
      <c r="I278" s="33">
        <v>0.6</v>
      </c>
      <c r="J278" s="34">
        <v>0.8</v>
      </c>
    </row>
    <row r="279" spans="4:10" x14ac:dyDescent="0.3">
      <c r="D279" s="49" t="s">
        <v>1159</v>
      </c>
      <c r="E279" s="33">
        <v>5.81</v>
      </c>
      <c r="F279" s="33">
        <v>7.05</v>
      </c>
      <c r="G279" s="33">
        <v>2.1</v>
      </c>
      <c r="H279" s="33">
        <v>6.63</v>
      </c>
      <c r="I279" s="33">
        <v>19.14</v>
      </c>
      <c r="J279" s="34">
        <v>-6.24</v>
      </c>
    </row>
    <row r="280" spans="4:10" x14ac:dyDescent="0.3">
      <c r="D280" s="49" t="s">
        <v>1165</v>
      </c>
      <c r="E280" s="33">
        <v>15.28</v>
      </c>
      <c r="F280" s="33">
        <v>8.7899999999999991</v>
      </c>
      <c r="G280" s="33">
        <v>1.51</v>
      </c>
      <c r="H280" s="33">
        <v>0.44</v>
      </c>
      <c r="I280" s="33">
        <v>15.18</v>
      </c>
      <c r="J280" s="34">
        <v>13.01</v>
      </c>
    </row>
    <row r="281" spans="4:10" x14ac:dyDescent="0.3">
      <c r="D281" s="49" t="s">
        <v>1164</v>
      </c>
      <c r="E281" s="33">
        <v>1.82</v>
      </c>
      <c r="F281" s="33">
        <v>14.74</v>
      </c>
      <c r="G281" s="33">
        <v>5.26</v>
      </c>
      <c r="H281" s="33">
        <v>17.05</v>
      </c>
      <c r="I281" s="33">
        <v>-13.36</v>
      </c>
      <c r="J281" s="34">
        <v>3.34</v>
      </c>
    </row>
    <row r="282" spans="4:10" x14ac:dyDescent="0.3">
      <c r="D282" s="49" t="s">
        <v>1175</v>
      </c>
      <c r="E282" s="33">
        <v>23.83</v>
      </c>
      <c r="F282" s="33">
        <v>31.84</v>
      </c>
      <c r="G282" s="33">
        <v>-1.49</v>
      </c>
      <c r="H282" s="33">
        <v>-51.3</v>
      </c>
      <c r="I282" s="33">
        <v>32.93</v>
      </c>
      <c r="J282" s="34">
        <v>15.27</v>
      </c>
    </row>
    <row r="283" spans="4:10" x14ac:dyDescent="0.3">
      <c r="D283" s="49" t="s">
        <v>1165</v>
      </c>
      <c r="E283" s="33">
        <v>-3.6</v>
      </c>
      <c r="F283" s="33">
        <v>0.14000000000000001</v>
      </c>
      <c r="G283" s="33">
        <v>-50.41</v>
      </c>
      <c r="H283" s="33">
        <v>0.23</v>
      </c>
      <c r="I283" s="33">
        <v>1.1499999999999999</v>
      </c>
      <c r="J283" s="34">
        <v>35.75</v>
      </c>
    </row>
    <row r="284" spans="4:10" x14ac:dyDescent="0.3">
      <c r="D284" s="49" t="s">
        <v>1157</v>
      </c>
      <c r="E284" s="33">
        <v>2.63</v>
      </c>
      <c r="F284" s="33">
        <v>1.79</v>
      </c>
      <c r="G284" s="33">
        <v>0.28000000000000003</v>
      </c>
      <c r="H284" s="33">
        <v>42.7</v>
      </c>
      <c r="I284" s="33">
        <v>1.42</v>
      </c>
      <c r="J284" s="34">
        <v>-0.09</v>
      </c>
    </row>
    <row r="285" spans="4:10" x14ac:dyDescent="0.3">
      <c r="D285" s="49" t="s">
        <v>1170</v>
      </c>
      <c r="E285" s="33">
        <v>3.68</v>
      </c>
      <c r="F285" s="33">
        <v>50.61</v>
      </c>
      <c r="G285" s="33">
        <v>3.9</v>
      </c>
      <c r="H285" s="33">
        <v>50.98</v>
      </c>
      <c r="I285" s="33">
        <v>2.11</v>
      </c>
      <c r="J285" s="34">
        <v>-12.11</v>
      </c>
    </row>
    <row r="286" spans="4:10" x14ac:dyDescent="0.3">
      <c r="D286" s="49" t="s">
        <v>1175</v>
      </c>
      <c r="E286" s="33">
        <v>-2.1800000000000002</v>
      </c>
      <c r="F286" s="33">
        <v>5.74</v>
      </c>
      <c r="G286" s="33">
        <v>-4.1100000000000003</v>
      </c>
      <c r="H286" s="33">
        <v>18.09</v>
      </c>
      <c r="I286" s="33">
        <v>26.8</v>
      </c>
      <c r="J286" s="34">
        <v>5.49</v>
      </c>
    </row>
    <row r="287" spans="4:10" x14ac:dyDescent="0.3">
      <c r="D287" s="49" t="s">
        <v>1168</v>
      </c>
      <c r="E287" s="33">
        <v>23.25</v>
      </c>
      <c r="F287" s="33">
        <v>3.3</v>
      </c>
      <c r="G287" s="33">
        <v>-8.06</v>
      </c>
      <c r="H287" s="33">
        <v>21.93</v>
      </c>
      <c r="I287" s="33">
        <v>0.56999999999999995</v>
      </c>
      <c r="J287" s="34">
        <v>15.49</v>
      </c>
    </row>
    <row r="288" spans="4:10" x14ac:dyDescent="0.3">
      <c r="D288" s="49" t="s">
        <v>1158</v>
      </c>
      <c r="E288" s="33">
        <v>21.13</v>
      </c>
      <c r="F288" s="33">
        <v>3.87</v>
      </c>
      <c r="G288" s="33">
        <v>5.87</v>
      </c>
      <c r="H288" s="33">
        <v>14.12</v>
      </c>
      <c r="I288" s="33">
        <v>-12.58</v>
      </c>
      <c r="J288" s="34">
        <v>0.43</v>
      </c>
    </row>
    <row r="289" spans="4:10" x14ac:dyDescent="0.3">
      <c r="D289" s="49" t="s">
        <v>1158</v>
      </c>
      <c r="E289" s="33">
        <v>1</v>
      </c>
      <c r="F289" s="33">
        <v>-12.04</v>
      </c>
      <c r="G289" s="33">
        <v>34.22</v>
      </c>
      <c r="H289" s="33">
        <v>0.18</v>
      </c>
      <c r="I289" s="33">
        <v>9.49</v>
      </c>
      <c r="J289" s="34">
        <v>-6.15</v>
      </c>
    </row>
    <row r="290" spans="4:10" x14ac:dyDescent="0.3">
      <c r="D290" s="49" t="s">
        <v>1175</v>
      </c>
      <c r="E290" s="33">
        <v>-3.86</v>
      </c>
      <c r="F290" s="33">
        <v>21.7</v>
      </c>
      <c r="G290" s="33">
        <v>1.1000000000000001</v>
      </c>
      <c r="H290" s="33">
        <v>4.8600000000000003</v>
      </c>
      <c r="I290" s="33">
        <v>2.23</v>
      </c>
      <c r="J290" s="34">
        <v>6.6</v>
      </c>
    </row>
    <row r="291" spans="4:10" x14ac:dyDescent="0.3">
      <c r="D291" s="49" t="s">
        <v>1166</v>
      </c>
      <c r="E291" s="33">
        <v>-35.06</v>
      </c>
      <c r="F291" s="33">
        <v>27.08</v>
      </c>
      <c r="G291" s="33">
        <v>0.28000000000000003</v>
      </c>
      <c r="H291" s="33">
        <v>8.4</v>
      </c>
      <c r="I291" s="33">
        <v>10.49</v>
      </c>
      <c r="J291" s="34">
        <v>3.94</v>
      </c>
    </row>
    <row r="292" spans="4:10" x14ac:dyDescent="0.3">
      <c r="D292" s="49" t="s">
        <v>1166</v>
      </c>
      <c r="E292" s="33">
        <v>14.99</v>
      </c>
      <c r="F292" s="33">
        <v>12.34</v>
      </c>
      <c r="G292" s="33">
        <v>0.76</v>
      </c>
      <c r="H292" s="33">
        <v>-18.190000000000001</v>
      </c>
      <c r="I292" s="33">
        <v>1.1200000000000001</v>
      </c>
      <c r="J292" s="34">
        <v>1.39</v>
      </c>
    </row>
    <row r="293" spans="4:10" x14ac:dyDescent="0.3">
      <c r="D293" s="49" t="s">
        <v>1166</v>
      </c>
      <c r="E293" s="33">
        <v>24.31</v>
      </c>
      <c r="F293" s="33">
        <v>13.19</v>
      </c>
      <c r="G293" s="33">
        <v>1.42</v>
      </c>
      <c r="H293" s="33">
        <v>0.83</v>
      </c>
      <c r="I293" s="33">
        <v>7.69</v>
      </c>
      <c r="J293" s="34">
        <v>13.47</v>
      </c>
    </row>
    <row r="294" spans="4:10" x14ac:dyDescent="0.3">
      <c r="D294" s="49" t="s">
        <v>1167</v>
      </c>
      <c r="E294" s="33">
        <v>34.93</v>
      </c>
      <c r="F294" s="33">
        <v>-10.61</v>
      </c>
      <c r="G294" s="33">
        <v>2.06</v>
      </c>
      <c r="H294" s="33">
        <v>-0.41</v>
      </c>
      <c r="I294" s="33">
        <v>7.12</v>
      </c>
      <c r="J294" s="34">
        <v>26.11</v>
      </c>
    </row>
    <row r="295" spans="4:10" x14ac:dyDescent="0.3">
      <c r="D295" s="49" t="s">
        <v>1166</v>
      </c>
      <c r="E295" s="33">
        <v>-5.4</v>
      </c>
      <c r="F295" s="33">
        <v>45.09</v>
      </c>
      <c r="G295" s="33">
        <v>-3.01</v>
      </c>
      <c r="H295" s="33">
        <v>0.43</v>
      </c>
      <c r="I295" s="33">
        <v>-3.7</v>
      </c>
      <c r="J295" s="34">
        <v>0.1</v>
      </c>
    </row>
    <row r="296" spans="4:10" x14ac:dyDescent="0.3">
      <c r="D296" s="49" t="s">
        <v>1170</v>
      </c>
      <c r="E296" s="33">
        <v>35.76</v>
      </c>
      <c r="F296" s="33">
        <v>0.73</v>
      </c>
      <c r="G296" s="33">
        <v>5.12</v>
      </c>
      <c r="H296" s="33">
        <v>1.1399999999999999</v>
      </c>
      <c r="I296" s="33">
        <v>34.67</v>
      </c>
      <c r="J296" s="34">
        <v>11.02</v>
      </c>
    </row>
    <row r="297" spans="4:10" x14ac:dyDescent="0.3">
      <c r="D297" s="49" t="s">
        <v>1165</v>
      </c>
      <c r="E297" s="33">
        <v>0.55000000000000004</v>
      </c>
      <c r="F297" s="33">
        <v>-4.82</v>
      </c>
      <c r="G297" s="33">
        <v>-15.12</v>
      </c>
      <c r="H297" s="33">
        <v>-5.59</v>
      </c>
      <c r="I297" s="33">
        <v>0.61</v>
      </c>
      <c r="J297" s="34">
        <v>5.31</v>
      </c>
    </row>
    <row r="298" spans="4:10" x14ac:dyDescent="0.3">
      <c r="D298" s="49" t="s">
        <v>1172</v>
      </c>
      <c r="E298" s="33">
        <v>-13.87</v>
      </c>
      <c r="F298" s="33">
        <v>17.329999999999998</v>
      </c>
      <c r="G298" s="33">
        <v>-33.270000000000003</v>
      </c>
      <c r="H298" s="33">
        <v>1.57</v>
      </c>
      <c r="I298" s="33">
        <v>2.42</v>
      </c>
      <c r="J298" s="34">
        <v>8.2100000000000009</v>
      </c>
    </row>
    <row r="299" spans="4:10" x14ac:dyDescent="0.3">
      <c r="D299" s="49" t="s">
        <v>1159</v>
      </c>
      <c r="E299" s="33">
        <v>-0.87</v>
      </c>
      <c r="F299" s="33">
        <v>11.57</v>
      </c>
      <c r="G299" s="33">
        <v>3.12</v>
      </c>
      <c r="H299" s="33">
        <v>16.07</v>
      </c>
      <c r="I299" s="33">
        <v>1.75</v>
      </c>
      <c r="J299" s="34">
        <v>24.45</v>
      </c>
    </row>
    <row r="300" spans="4:10" x14ac:dyDescent="0.3">
      <c r="D300" s="49" t="s">
        <v>1158</v>
      </c>
      <c r="E300" s="33">
        <v>0.24</v>
      </c>
      <c r="F300" s="33">
        <v>-10.09</v>
      </c>
      <c r="G300" s="33">
        <v>0.24</v>
      </c>
      <c r="H300" s="33">
        <v>1.56</v>
      </c>
      <c r="I300" s="33">
        <v>-2.08</v>
      </c>
      <c r="J300" s="34">
        <v>30.04</v>
      </c>
    </row>
    <row r="301" spans="4:10" x14ac:dyDescent="0.3">
      <c r="D301" s="49" t="s">
        <v>1172</v>
      </c>
      <c r="E301" s="33">
        <v>0.06</v>
      </c>
      <c r="F301" s="33">
        <v>15.66</v>
      </c>
      <c r="G301" s="33">
        <v>-4.0599999999999996</v>
      </c>
      <c r="H301" s="33">
        <v>3.45</v>
      </c>
      <c r="I301" s="33">
        <v>0.92</v>
      </c>
      <c r="J301" s="34">
        <v>1.33</v>
      </c>
    </row>
    <row r="302" spans="4:10" x14ac:dyDescent="0.3">
      <c r="D302" s="49" t="s">
        <v>1167</v>
      </c>
      <c r="E302" s="33">
        <v>2.95</v>
      </c>
      <c r="F302" s="33">
        <v>18.54</v>
      </c>
      <c r="G302" s="33">
        <v>50.8</v>
      </c>
      <c r="H302" s="33">
        <v>9.3699999999999992</v>
      </c>
      <c r="I302" s="33">
        <v>-6.42</v>
      </c>
      <c r="J302" s="34">
        <v>39.97</v>
      </c>
    </row>
    <row r="303" spans="4:10" x14ac:dyDescent="0.3">
      <c r="D303" s="49" t="s">
        <v>1169</v>
      </c>
      <c r="E303" s="33">
        <v>22.35</v>
      </c>
      <c r="F303" s="33">
        <v>22.53</v>
      </c>
      <c r="G303" s="33">
        <v>9.82</v>
      </c>
      <c r="H303" s="33">
        <v>2.74</v>
      </c>
      <c r="I303" s="33">
        <v>8.9</v>
      </c>
      <c r="J303" s="34">
        <v>6.27</v>
      </c>
    </row>
    <row r="304" spans="4:10" x14ac:dyDescent="0.3">
      <c r="D304" s="49" t="s">
        <v>1172</v>
      </c>
      <c r="E304" s="33">
        <v>15.48</v>
      </c>
      <c r="F304" s="33">
        <v>-12.26</v>
      </c>
      <c r="G304" s="33">
        <v>9.4499999999999993</v>
      </c>
      <c r="H304" s="33">
        <v>-1.24</v>
      </c>
      <c r="I304" s="33">
        <v>0.23</v>
      </c>
      <c r="J304" s="34">
        <v>4.5999999999999996</v>
      </c>
    </row>
    <row r="305" spans="4:10" x14ac:dyDescent="0.3">
      <c r="D305" s="49" t="s">
        <v>1162</v>
      </c>
      <c r="E305" s="33">
        <v>0.6</v>
      </c>
      <c r="F305" s="33">
        <v>5.08</v>
      </c>
      <c r="G305" s="33">
        <v>-27.56</v>
      </c>
      <c r="H305" s="33">
        <v>-0.79</v>
      </c>
      <c r="I305" s="33">
        <v>-6.36</v>
      </c>
      <c r="J305" s="34">
        <v>-1.19</v>
      </c>
    </row>
    <row r="306" spans="4:10" x14ac:dyDescent="0.3">
      <c r="D306" s="49" t="s">
        <v>1158</v>
      </c>
      <c r="E306" s="33">
        <v>-18.920000000000002</v>
      </c>
      <c r="F306" s="33">
        <v>0.54</v>
      </c>
      <c r="G306" s="33">
        <v>-1.83</v>
      </c>
      <c r="H306" s="33">
        <v>1.19</v>
      </c>
      <c r="I306" s="33">
        <v>6.64</v>
      </c>
      <c r="J306" s="34">
        <v>-9.57</v>
      </c>
    </row>
    <row r="307" spans="4:10" x14ac:dyDescent="0.3">
      <c r="D307" s="49" t="s">
        <v>1175</v>
      </c>
      <c r="E307" s="33">
        <v>29.84</v>
      </c>
      <c r="F307" s="33">
        <v>2.4300000000000002</v>
      </c>
      <c r="G307" s="33">
        <v>3.07</v>
      </c>
      <c r="H307" s="33">
        <v>33.06</v>
      </c>
      <c r="I307" s="33">
        <v>-13.31</v>
      </c>
      <c r="J307" s="34">
        <v>16.28</v>
      </c>
    </row>
    <row r="308" spans="4:10" x14ac:dyDescent="0.3">
      <c r="D308" s="49" t="s">
        <v>1168</v>
      </c>
      <c r="E308" s="33">
        <v>9.65</v>
      </c>
      <c r="F308" s="33">
        <v>3.43</v>
      </c>
      <c r="G308" s="33">
        <v>-24.16</v>
      </c>
      <c r="H308" s="33">
        <v>-0.11</v>
      </c>
      <c r="I308" s="33">
        <v>-4.3899999999999997</v>
      </c>
      <c r="J308" s="34">
        <v>13.2</v>
      </c>
    </row>
    <row r="309" spans="4:10" x14ac:dyDescent="0.3">
      <c r="D309" s="49" t="s">
        <v>1168</v>
      </c>
      <c r="E309" s="33">
        <v>0.65</v>
      </c>
      <c r="F309" s="33">
        <v>30.38</v>
      </c>
      <c r="G309" s="33">
        <v>0.34</v>
      </c>
      <c r="H309" s="33">
        <v>4.38</v>
      </c>
      <c r="I309" s="33">
        <v>0.28999999999999998</v>
      </c>
      <c r="J309" s="34">
        <v>-6.74</v>
      </c>
    </row>
    <row r="310" spans="4:10" x14ac:dyDescent="0.3">
      <c r="D310" s="49" t="s">
        <v>1159</v>
      </c>
      <c r="E310" s="33">
        <v>0.25</v>
      </c>
      <c r="F310" s="33">
        <v>-7.21</v>
      </c>
      <c r="G310" s="33">
        <v>9.61</v>
      </c>
      <c r="H310" s="33">
        <v>48.33</v>
      </c>
      <c r="I310" s="33">
        <v>10.78</v>
      </c>
      <c r="J310" s="34">
        <v>-35.46</v>
      </c>
    </row>
    <row r="311" spans="4:10" x14ac:dyDescent="0.3">
      <c r="D311" s="49" t="s">
        <v>1170</v>
      </c>
      <c r="E311" s="33">
        <v>21.94</v>
      </c>
      <c r="F311" s="33">
        <v>0.75</v>
      </c>
      <c r="G311" s="33">
        <v>0.02</v>
      </c>
      <c r="H311" s="33">
        <v>13.1</v>
      </c>
      <c r="I311" s="33">
        <v>-19.010000000000002</v>
      </c>
      <c r="J311" s="34">
        <v>1.06</v>
      </c>
    </row>
    <row r="312" spans="4:10" x14ac:dyDescent="0.3">
      <c r="D312" s="49" t="s">
        <v>1162</v>
      </c>
      <c r="E312" s="33">
        <v>-5.59</v>
      </c>
      <c r="F312" s="33">
        <v>16.690000000000001</v>
      </c>
      <c r="G312" s="33">
        <v>2.9</v>
      </c>
      <c r="H312" s="33">
        <v>0.82</v>
      </c>
      <c r="I312" s="33">
        <v>-7</v>
      </c>
      <c r="J312" s="34">
        <v>25.37</v>
      </c>
    </row>
    <row r="313" spans="4:10" x14ac:dyDescent="0.3">
      <c r="D313" s="49" t="s">
        <v>1163</v>
      </c>
      <c r="E313" s="33">
        <v>-2.31</v>
      </c>
      <c r="F313" s="33">
        <v>27.59</v>
      </c>
      <c r="G313" s="33">
        <v>0.41</v>
      </c>
      <c r="H313" s="33">
        <v>6.41</v>
      </c>
      <c r="I313" s="33">
        <v>5.17</v>
      </c>
      <c r="J313" s="34">
        <v>8.89</v>
      </c>
    </row>
    <row r="314" spans="4:10" x14ac:dyDescent="0.3">
      <c r="D314" s="49" t="s">
        <v>1173</v>
      </c>
      <c r="E314" s="33">
        <v>37</v>
      </c>
      <c r="F314" s="33">
        <v>0.46</v>
      </c>
      <c r="G314" s="33">
        <v>41.16</v>
      </c>
      <c r="H314" s="33">
        <v>28.13</v>
      </c>
      <c r="I314" s="33">
        <v>0.13</v>
      </c>
      <c r="J314" s="34">
        <v>4.6500000000000004</v>
      </c>
    </row>
    <row r="315" spans="4:10" x14ac:dyDescent="0.3">
      <c r="D315" s="49" t="s">
        <v>1164</v>
      </c>
      <c r="E315" s="33">
        <v>5.98</v>
      </c>
      <c r="F315" s="33">
        <v>1.1399999999999999</v>
      </c>
      <c r="G315" s="33">
        <v>21.6</v>
      </c>
      <c r="H315" s="33">
        <v>0.83</v>
      </c>
      <c r="I315" s="33">
        <v>-1.44</v>
      </c>
      <c r="J315" s="34">
        <v>24.7</v>
      </c>
    </row>
    <row r="316" spans="4:10" x14ac:dyDescent="0.3">
      <c r="D316" s="49" t="s">
        <v>1159</v>
      </c>
      <c r="E316" s="33">
        <v>22.27</v>
      </c>
      <c r="F316" s="33">
        <v>-43.01</v>
      </c>
      <c r="G316" s="33">
        <v>5.2</v>
      </c>
      <c r="H316" s="33">
        <v>2.58</v>
      </c>
      <c r="I316" s="33">
        <v>1.03</v>
      </c>
      <c r="J316" s="34">
        <v>3</v>
      </c>
    </row>
    <row r="317" spans="4:10" x14ac:dyDescent="0.3">
      <c r="D317" s="49" t="s">
        <v>1162</v>
      </c>
      <c r="E317" s="33">
        <v>2.85</v>
      </c>
      <c r="F317" s="33">
        <v>19.22</v>
      </c>
      <c r="G317" s="33">
        <v>0.49</v>
      </c>
      <c r="H317" s="33">
        <v>6.94</v>
      </c>
      <c r="I317" s="33">
        <v>-2.48</v>
      </c>
      <c r="J317" s="34">
        <v>0.56999999999999995</v>
      </c>
    </row>
    <row r="318" spans="4:10" x14ac:dyDescent="0.3">
      <c r="D318" s="49" t="s">
        <v>1165</v>
      </c>
      <c r="E318" s="33">
        <v>-3.7</v>
      </c>
      <c r="F318" s="33">
        <v>-0.88</v>
      </c>
      <c r="G318" s="33">
        <v>1.75</v>
      </c>
      <c r="H318" s="33">
        <v>-13.91</v>
      </c>
      <c r="I318" s="33">
        <v>5.36</v>
      </c>
      <c r="J318" s="34">
        <v>7.59</v>
      </c>
    </row>
    <row r="319" spans="4:10" x14ac:dyDescent="0.3">
      <c r="D319" s="49" t="s">
        <v>1160</v>
      </c>
      <c r="E319" s="33">
        <v>4.72</v>
      </c>
      <c r="F319" s="33">
        <v>-0.37</v>
      </c>
      <c r="G319" s="33">
        <v>49.87</v>
      </c>
      <c r="H319" s="33">
        <v>45.54</v>
      </c>
      <c r="I319" s="33">
        <v>-0.12</v>
      </c>
      <c r="J319" s="34">
        <v>-0.33</v>
      </c>
    </row>
    <row r="320" spans="4:10" x14ac:dyDescent="0.3">
      <c r="D320" s="49" t="s">
        <v>1160</v>
      </c>
      <c r="E320" s="33">
        <v>26.11</v>
      </c>
      <c r="F320" s="33">
        <v>8.49</v>
      </c>
      <c r="G320" s="33">
        <v>-19.55</v>
      </c>
      <c r="H320" s="33">
        <v>0.11</v>
      </c>
      <c r="I320" s="33">
        <v>29.57</v>
      </c>
      <c r="J320" s="34">
        <v>0.09</v>
      </c>
    </row>
    <row r="321" spans="4:10" x14ac:dyDescent="0.3">
      <c r="D321" s="49" t="s">
        <v>1164</v>
      </c>
      <c r="E321" s="33">
        <v>-24.53</v>
      </c>
      <c r="F321" s="33">
        <v>-29.71</v>
      </c>
      <c r="G321" s="33">
        <v>-38.880000000000003</v>
      </c>
      <c r="H321" s="33">
        <v>1.18</v>
      </c>
      <c r="I321" s="33">
        <v>-7.0000000000000007E-2</v>
      </c>
      <c r="J321" s="34">
        <v>26.49</v>
      </c>
    </row>
    <row r="322" spans="4:10" x14ac:dyDescent="0.3">
      <c r="D322" s="49" t="s">
        <v>1168</v>
      </c>
      <c r="E322" s="33">
        <v>-34.880000000000003</v>
      </c>
      <c r="F322" s="33">
        <v>1.48</v>
      </c>
      <c r="G322" s="33">
        <v>51.22</v>
      </c>
      <c r="H322" s="33">
        <v>30.39</v>
      </c>
      <c r="I322" s="33">
        <v>18.11</v>
      </c>
      <c r="J322" s="34">
        <v>3.64</v>
      </c>
    </row>
    <row r="323" spans="4:10" x14ac:dyDescent="0.3">
      <c r="D323" s="49" t="s">
        <v>1162</v>
      </c>
      <c r="E323" s="33">
        <v>0.61</v>
      </c>
      <c r="F323" s="33">
        <v>0.83</v>
      </c>
      <c r="G323" s="33">
        <v>-39.54</v>
      </c>
      <c r="H323" s="33">
        <v>38.5</v>
      </c>
      <c r="I323" s="33">
        <v>3.79</v>
      </c>
      <c r="J323" s="34">
        <v>1.51</v>
      </c>
    </row>
    <row r="324" spans="4:10" x14ac:dyDescent="0.3">
      <c r="D324" s="49" t="s">
        <v>1166</v>
      </c>
      <c r="E324" s="33">
        <v>26.66</v>
      </c>
      <c r="F324" s="33">
        <v>21.37</v>
      </c>
      <c r="G324" s="33">
        <v>16.66</v>
      </c>
      <c r="H324" s="33">
        <v>12.66</v>
      </c>
      <c r="I324" s="33">
        <v>1.79</v>
      </c>
      <c r="J324" s="34">
        <v>-6.15</v>
      </c>
    </row>
    <row r="325" spans="4:10" x14ac:dyDescent="0.3">
      <c r="D325" s="49" t="s">
        <v>1158</v>
      </c>
      <c r="E325" s="33">
        <v>-0.26</v>
      </c>
      <c r="F325" s="33">
        <v>-2.04</v>
      </c>
      <c r="G325" s="33">
        <v>12.11</v>
      </c>
      <c r="H325" s="33">
        <v>2.75</v>
      </c>
      <c r="I325" s="33">
        <v>0.89</v>
      </c>
      <c r="J325" s="34">
        <v>2.19</v>
      </c>
    </row>
    <row r="326" spans="4:10" x14ac:dyDescent="0.3">
      <c r="D326" s="49" t="s">
        <v>1165</v>
      </c>
      <c r="E326" s="33">
        <v>1.1599999999999999</v>
      </c>
      <c r="F326" s="33">
        <v>46.66</v>
      </c>
      <c r="G326" s="33">
        <v>1.7</v>
      </c>
      <c r="H326" s="33">
        <v>1.76</v>
      </c>
      <c r="I326" s="33">
        <v>1.46</v>
      </c>
      <c r="J326" s="34">
        <v>0.72</v>
      </c>
    </row>
    <row r="327" spans="4:10" x14ac:dyDescent="0.3">
      <c r="D327" s="49" t="s">
        <v>1165</v>
      </c>
      <c r="E327" s="33">
        <v>0.1</v>
      </c>
      <c r="F327" s="33">
        <v>8.6</v>
      </c>
      <c r="G327" s="33">
        <v>1.94</v>
      </c>
      <c r="H327" s="33">
        <v>0.82</v>
      </c>
      <c r="I327" s="33">
        <v>-0.06</v>
      </c>
      <c r="J327" s="34">
        <v>21.58</v>
      </c>
    </row>
    <row r="328" spans="4:10" x14ac:dyDescent="0.3">
      <c r="D328" s="49" t="s">
        <v>1163</v>
      </c>
      <c r="E328" s="33">
        <v>0.52</v>
      </c>
      <c r="F328" s="33">
        <v>-0.8</v>
      </c>
      <c r="G328" s="33">
        <v>0.01</v>
      </c>
      <c r="H328" s="33">
        <v>30.01</v>
      </c>
      <c r="I328" s="33">
        <v>-0.3</v>
      </c>
      <c r="J328" s="34">
        <v>4.18</v>
      </c>
    </row>
    <row r="329" spans="4:10" x14ac:dyDescent="0.3">
      <c r="D329" s="49" t="s">
        <v>1173</v>
      </c>
      <c r="E329" s="33">
        <v>45.57</v>
      </c>
      <c r="F329" s="33">
        <v>37.79</v>
      </c>
      <c r="G329" s="33">
        <v>26.4</v>
      </c>
      <c r="H329" s="33">
        <v>0.75</v>
      </c>
      <c r="I329" s="33">
        <v>0.25</v>
      </c>
      <c r="J329" s="34">
        <v>-10.36</v>
      </c>
    </row>
    <row r="330" spans="4:10" x14ac:dyDescent="0.3">
      <c r="D330" s="49" t="s">
        <v>1173</v>
      </c>
      <c r="E330" s="33">
        <v>0.02</v>
      </c>
      <c r="F330" s="33">
        <v>-10.220000000000001</v>
      </c>
      <c r="G330" s="33">
        <v>6.51</v>
      </c>
      <c r="H330" s="33">
        <v>2.97</v>
      </c>
      <c r="I330" s="33">
        <v>-4.71</v>
      </c>
      <c r="J330" s="34">
        <v>9.11</v>
      </c>
    </row>
    <row r="331" spans="4:10" x14ac:dyDescent="0.3">
      <c r="D331" s="49" t="s">
        <v>1166</v>
      </c>
      <c r="E331" s="33">
        <v>3.72</v>
      </c>
      <c r="F331" s="33">
        <v>6.49</v>
      </c>
      <c r="G331" s="33">
        <v>5.14</v>
      </c>
      <c r="H331" s="33">
        <v>-3.34</v>
      </c>
      <c r="I331" s="33">
        <v>43.88</v>
      </c>
      <c r="J331" s="34">
        <v>7.13</v>
      </c>
    </row>
    <row r="332" spans="4:10" x14ac:dyDescent="0.3">
      <c r="D332" s="49" t="s">
        <v>1156</v>
      </c>
      <c r="E332" s="33">
        <v>1.48</v>
      </c>
      <c r="F332" s="33">
        <v>0.13</v>
      </c>
      <c r="G332" s="33">
        <v>0.02</v>
      </c>
      <c r="H332" s="33">
        <v>-8.9</v>
      </c>
      <c r="I332" s="33">
        <v>11.9</v>
      </c>
      <c r="J332" s="34">
        <v>-3.71</v>
      </c>
    </row>
    <row r="333" spans="4:10" x14ac:dyDescent="0.3">
      <c r="D333" s="49" t="s">
        <v>1167</v>
      </c>
      <c r="E333" s="33">
        <v>-19.5</v>
      </c>
      <c r="F333" s="33">
        <v>-20.65</v>
      </c>
      <c r="G333" s="33">
        <v>3.39</v>
      </c>
      <c r="H333" s="33">
        <v>0.13</v>
      </c>
      <c r="I333" s="33">
        <v>-0.41</v>
      </c>
      <c r="J333" s="34">
        <v>0.76</v>
      </c>
    </row>
    <row r="334" spans="4:10" x14ac:dyDescent="0.3">
      <c r="D334" s="49" t="s">
        <v>1166</v>
      </c>
      <c r="E334" s="33">
        <v>15.34</v>
      </c>
      <c r="F334" s="33">
        <v>-24.25</v>
      </c>
      <c r="G334" s="33">
        <v>2.54</v>
      </c>
      <c r="H334" s="33">
        <v>38.35</v>
      </c>
      <c r="I334" s="33">
        <v>-31.2</v>
      </c>
      <c r="J334" s="34">
        <v>0.53</v>
      </c>
    </row>
    <row r="335" spans="4:10" x14ac:dyDescent="0.3">
      <c r="D335" s="49" t="s">
        <v>1171</v>
      </c>
      <c r="E335" s="33">
        <v>44.58</v>
      </c>
      <c r="F335" s="33">
        <v>-1.19</v>
      </c>
      <c r="G335" s="33">
        <v>2.2599999999999998</v>
      </c>
      <c r="H335" s="33">
        <v>53.19</v>
      </c>
      <c r="I335" s="33">
        <v>-2.68</v>
      </c>
      <c r="J335" s="34">
        <v>11.58</v>
      </c>
    </row>
    <row r="336" spans="4:10" x14ac:dyDescent="0.3">
      <c r="D336" s="49" t="s">
        <v>1165</v>
      </c>
      <c r="E336" s="33">
        <v>35.24</v>
      </c>
      <c r="F336" s="33">
        <v>0.54</v>
      </c>
      <c r="G336" s="33">
        <v>1.89</v>
      </c>
      <c r="H336" s="33">
        <v>1.38</v>
      </c>
      <c r="I336" s="33">
        <v>-1.73</v>
      </c>
      <c r="J336" s="34">
        <v>0.02</v>
      </c>
    </row>
    <row r="337" spans="4:10" x14ac:dyDescent="0.3">
      <c r="D337" s="49" t="s">
        <v>1171</v>
      </c>
      <c r="E337" s="33">
        <v>8.58</v>
      </c>
      <c r="F337" s="33">
        <v>3.8</v>
      </c>
      <c r="G337" s="33">
        <v>-0.03</v>
      </c>
      <c r="H337" s="33">
        <v>45.59</v>
      </c>
      <c r="I337" s="33">
        <v>0.1</v>
      </c>
      <c r="J337" s="34">
        <v>-1.38</v>
      </c>
    </row>
    <row r="338" spans="4:10" x14ac:dyDescent="0.3">
      <c r="D338" s="49" t="s">
        <v>1169</v>
      </c>
      <c r="E338" s="33">
        <v>-0.04</v>
      </c>
      <c r="F338" s="33">
        <v>10.63</v>
      </c>
      <c r="G338" s="33">
        <v>-17.03</v>
      </c>
      <c r="H338" s="33">
        <v>19.47</v>
      </c>
      <c r="I338" s="33">
        <v>3.89</v>
      </c>
      <c r="J338" s="34">
        <v>8.51</v>
      </c>
    </row>
    <row r="339" spans="4:10" x14ac:dyDescent="0.3">
      <c r="D339" s="49" t="s">
        <v>1164</v>
      </c>
      <c r="E339" s="33">
        <v>1.35</v>
      </c>
      <c r="F339" s="33">
        <v>-2.2799999999999998</v>
      </c>
      <c r="G339" s="33">
        <v>9.68</v>
      </c>
      <c r="H339" s="33">
        <v>8.76</v>
      </c>
      <c r="I339" s="33">
        <v>-4.66</v>
      </c>
      <c r="J339" s="34">
        <v>7.03</v>
      </c>
    </row>
    <row r="340" spans="4:10" x14ac:dyDescent="0.3">
      <c r="D340" s="49" t="s">
        <v>1159</v>
      </c>
      <c r="E340" s="33">
        <v>6.15</v>
      </c>
      <c r="F340" s="33">
        <v>0.87</v>
      </c>
      <c r="G340" s="33">
        <v>15.54</v>
      </c>
      <c r="H340" s="33">
        <v>18.16</v>
      </c>
      <c r="I340" s="33">
        <v>1.28</v>
      </c>
      <c r="J340" s="34">
        <v>-3.63</v>
      </c>
    </row>
    <row r="341" spans="4:10" x14ac:dyDescent="0.3">
      <c r="D341" s="49" t="s">
        <v>1160</v>
      </c>
      <c r="E341" s="33">
        <v>2.29</v>
      </c>
      <c r="F341" s="33">
        <v>-7.18</v>
      </c>
      <c r="G341" s="33">
        <v>-18.87</v>
      </c>
      <c r="H341" s="33">
        <v>7.72</v>
      </c>
      <c r="I341" s="33">
        <v>41.72</v>
      </c>
      <c r="J341" s="34">
        <v>-0.03</v>
      </c>
    </row>
    <row r="342" spans="4:10" x14ac:dyDescent="0.3">
      <c r="D342" s="49" t="s">
        <v>1162</v>
      </c>
      <c r="E342" s="33">
        <v>0.32</v>
      </c>
      <c r="F342" s="33">
        <v>-15.66</v>
      </c>
      <c r="G342" s="33">
        <v>11.87</v>
      </c>
      <c r="H342" s="33">
        <v>20.07</v>
      </c>
      <c r="I342" s="33">
        <v>-5.99</v>
      </c>
      <c r="J342" s="34">
        <v>-33.08</v>
      </c>
    </row>
    <row r="343" spans="4:10" x14ac:dyDescent="0.3">
      <c r="D343" s="49" t="s">
        <v>1157</v>
      </c>
      <c r="E343" s="33">
        <v>0.16</v>
      </c>
      <c r="F343" s="33">
        <v>2.79</v>
      </c>
      <c r="G343" s="33">
        <v>35.74</v>
      </c>
      <c r="H343" s="33">
        <v>2.2400000000000002</v>
      </c>
      <c r="I343" s="33">
        <v>6.06</v>
      </c>
      <c r="J343" s="34">
        <v>13.89</v>
      </c>
    </row>
    <row r="344" spans="4:10" x14ac:dyDescent="0.3">
      <c r="D344" s="49" t="s">
        <v>1161</v>
      </c>
      <c r="E344" s="33">
        <v>32.89</v>
      </c>
      <c r="F344" s="33">
        <v>11.95</v>
      </c>
      <c r="G344" s="33">
        <v>0.63</v>
      </c>
      <c r="H344" s="33">
        <v>-34.44</v>
      </c>
      <c r="I344" s="33">
        <v>-8.3699999999999992</v>
      </c>
      <c r="J344" s="34">
        <v>10.43</v>
      </c>
    </row>
    <row r="345" spans="4:10" x14ac:dyDescent="0.3">
      <c r="D345" s="49" t="s">
        <v>1164</v>
      </c>
      <c r="E345" s="33">
        <v>50.51</v>
      </c>
      <c r="F345" s="33">
        <v>-7.28</v>
      </c>
      <c r="G345" s="33">
        <v>6.76</v>
      </c>
      <c r="H345" s="33">
        <v>20.190000000000001</v>
      </c>
      <c r="I345" s="33">
        <v>21.26</v>
      </c>
      <c r="J345" s="34">
        <v>3.08</v>
      </c>
    </row>
    <row r="346" spans="4:10" x14ac:dyDescent="0.3">
      <c r="D346" s="49" t="s">
        <v>1175</v>
      </c>
      <c r="E346" s="33">
        <v>27.88</v>
      </c>
      <c r="F346" s="33">
        <v>-45.66</v>
      </c>
      <c r="G346" s="33">
        <v>2.77</v>
      </c>
      <c r="H346" s="33">
        <v>0.62</v>
      </c>
      <c r="I346" s="33">
        <v>0.32</v>
      </c>
      <c r="J346" s="34">
        <v>2.44</v>
      </c>
    </row>
    <row r="347" spans="4:10" x14ac:dyDescent="0.3">
      <c r="D347" s="49" t="s">
        <v>1167</v>
      </c>
      <c r="E347" s="33">
        <v>3.19</v>
      </c>
      <c r="F347" s="33">
        <v>46.82</v>
      </c>
      <c r="G347" s="33">
        <v>1.96</v>
      </c>
      <c r="H347" s="33">
        <v>17.48</v>
      </c>
      <c r="I347" s="33">
        <v>-4.57</v>
      </c>
      <c r="J347" s="34">
        <v>9.08</v>
      </c>
    </row>
    <row r="348" spans="4:10" x14ac:dyDescent="0.3">
      <c r="D348" s="49" t="s">
        <v>1161</v>
      </c>
      <c r="E348" s="33">
        <v>-0.08</v>
      </c>
      <c r="F348" s="33">
        <v>-4.0599999999999996</v>
      </c>
      <c r="G348" s="33">
        <v>9.6999999999999993</v>
      </c>
      <c r="H348" s="33">
        <v>-24.7</v>
      </c>
      <c r="I348" s="33">
        <v>-3.45</v>
      </c>
      <c r="J348" s="34">
        <v>12.38</v>
      </c>
    </row>
    <row r="349" spans="4:10" x14ac:dyDescent="0.3">
      <c r="D349" s="49" t="s">
        <v>1175</v>
      </c>
      <c r="E349" s="33">
        <v>0.73</v>
      </c>
      <c r="F349" s="33">
        <v>6.58</v>
      </c>
      <c r="G349" s="33">
        <v>5.89</v>
      </c>
      <c r="H349" s="33">
        <v>30.04</v>
      </c>
      <c r="I349" s="33">
        <v>10.78</v>
      </c>
      <c r="J349" s="34">
        <v>20.350000000000001</v>
      </c>
    </row>
    <row r="350" spans="4:10" x14ac:dyDescent="0.3">
      <c r="D350" s="49" t="s">
        <v>1173</v>
      </c>
      <c r="E350" s="33">
        <v>-6.78</v>
      </c>
      <c r="F350" s="33">
        <v>12.03</v>
      </c>
      <c r="G350" s="33">
        <v>7.22</v>
      </c>
      <c r="H350" s="33">
        <v>1.63</v>
      </c>
      <c r="I350" s="33">
        <v>23.44</v>
      </c>
      <c r="J350" s="34">
        <v>6.23</v>
      </c>
    </row>
    <row r="351" spans="4:10" x14ac:dyDescent="0.3">
      <c r="D351" s="49" t="s">
        <v>1167</v>
      </c>
      <c r="E351" s="33">
        <v>0.27</v>
      </c>
      <c r="F351" s="33">
        <v>0.66</v>
      </c>
      <c r="G351" s="33">
        <v>14.62</v>
      </c>
      <c r="H351" s="33">
        <v>3.67</v>
      </c>
      <c r="I351" s="33">
        <v>3.08</v>
      </c>
      <c r="J351" s="34">
        <v>38.29</v>
      </c>
    </row>
    <row r="352" spans="4:10" x14ac:dyDescent="0.3">
      <c r="D352" s="49" t="s">
        <v>1159</v>
      </c>
      <c r="E352" s="33">
        <v>3.48</v>
      </c>
      <c r="F352" s="33">
        <v>47.68</v>
      </c>
      <c r="G352" s="33">
        <v>0.45</v>
      </c>
      <c r="H352" s="33">
        <v>-1.5</v>
      </c>
      <c r="I352" s="33">
        <v>6.14</v>
      </c>
      <c r="J352" s="34">
        <v>13.02</v>
      </c>
    </row>
    <row r="353" spans="4:10" x14ac:dyDescent="0.3">
      <c r="D353" s="49" t="s">
        <v>1174</v>
      </c>
      <c r="E353" s="33">
        <v>7.08</v>
      </c>
      <c r="F353" s="33">
        <v>2.57</v>
      </c>
      <c r="G353" s="33">
        <v>1.24</v>
      </c>
      <c r="H353" s="33">
        <v>3.53</v>
      </c>
      <c r="I353" s="33">
        <v>-1.46</v>
      </c>
      <c r="J353" s="34">
        <v>9.26</v>
      </c>
    </row>
    <row r="354" spans="4:10" x14ac:dyDescent="0.3">
      <c r="D354" s="49" t="s">
        <v>1158</v>
      </c>
      <c r="E354" s="33">
        <v>10.93</v>
      </c>
      <c r="F354" s="33">
        <v>3.06</v>
      </c>
      <c r="G354" s="33">
        <v>-1.97</v>
      </c>
      <c r="H354" s="33">
        <v>1.89</v>
      </c>
      <c r="I354" s="33">
        <v>0.1</v>
      </c>
      <c r="J354" s="34">
        <v>-48.25</v>
      </c>
    </row>
    <row r="355" spans="4:10" x14ac:dyDescent="0.3">
      <c r="D355" s="49" t="s">
        <v>1169</v>
      </c>
      <c r="E355" s="33">
        <v>0.19</v>
      </c>
      <c r="F355" s="33">
        <v>12.5</v>
      </c>
      <c r="G355" s="33">
        <v>3.63</v>
      </c>
      <c r="H355" s="33">
        <v>0.2</v>
      </c>
      <c r="I355" s="33">
        <v>-1.86</v>
      </c>
      <c r="J355" s="34">
        <v>23.91</v>
      </c>
    </row>
    <row r="356" spans="4:10" x14ac:dyDescent="0.3">
      <c r="D356" s="49" t="s">
        <v>1160</v>
      </c>
      <c r="E356" s="33">
        <v>18.07</v>
      </c>
      <c r="F356" s="33">
        <v>-2.42</v>
      </c>
      <c r="G356" s="33">
        <v>-24.01</v>
      </c>
      <c r="H356" s="33">
        <v>1.1200000000000001</v>
      </c>
      <c r="I356" s="33">
        <v>1.51</v>
      </c>
      <c r="J356" s="34">
        <v>25.05</v>
      </c>
    </row>
    <row r="357" spans="4:10" x14ac:dyDescent="0.3">
      <c r="D357" s="49" t="s">
        <v>1175</v>
      </c>
      <c r="E357" s="33">
        <v>2.04</v>
      </c>
      <c r="F357" s="33">
        <v>16.61</v>
      </c>
      <c r="G357" s="33">
        <v>40.44</v>
      </c>
      <c r="H357" s="33">
        <v>1.25</v>
      </c>
      <c r="I357" s="33">
        <v>40.770000000000003</v>
      </c>
      <c r="J357" s="34">
        <v>18.77</v>
      </c>
    </row>
    <row r="358" spans="4:10" x14ac:dyDescent="0.3">
      <c r="D358" s="49" t="s">
        <v>1165</v>
      </c>
      <c r="E358" s="33">
        <v>22.58</v>
      </c>
      <c r="F358" s="33">
        <v>-10.49</v>
      </c>
      <c r="G358" s="33">
        <v>26.26</v>
      </c>
      <c r="H358" s="33">
        <v>-1.85</v>
      </c>
      <c r="I358" s="33">
        <v>31.58</v>
      </c>
      <c r="J358" s="34">
        <v>-52.45</v>
      </c>
    </row>
    <row r="359" spans="4:10" x14ac:dyDescent="0.3">
      <c r="D359" s="49" t="s">
        <v>1161</v>
      </c>
      <c r="E359" s="33">
        <v>0.78</v>
      </c>
      <c r="F359" s="33">
        <v>2.8</v>
      </c>
      <c r="G359" s="33">
        <v>-33.4</v>
      </c>
      <c r="H359" s="33">
        <v>31.79</v>
      </c>
      <c r="I359" s="33">
        <v>2.0499999999999998</v>
      </c>
      <c r="J359" s="34">
        <v>-2.2799999999999998</v>
      </c>
    </row>
    <row r="360" spans="4:10" x14ac:dyDescent="0.3">
      <c r="D360" s="49" t="s">
        <v>1164</v>
      </c>
      <c r="E360" s="33">
        <v>6.8</v>
      </c>
      <c r="F360" s="33">
        <v>-44.54</v>
      </c>
      <c r="G360" s="33">
        <v>-1.57</v>
      </c>
      <c r="H360" s="33">
        <v>-35.82</v>
      </c>
      <c r="I360" s="33">
        <v>0.51</v>
      </c>
      <c r="J360" s="34">
        <v>8.08</v>
      </c>
    </row>
    <row r="361" spans="4:10" x14ac:dyDescent="0.3">
      <c r="D361" s="49" t="s">
        <v>1157</v>
      </c>
      <c r="E361" s="33">
        <v>10.59</v>
      </c>
      <c r="F361" s="33">
        <v>5.2</v>
      </c>
      <c r="G361" s="33">
        <v>0.14000000000000001</v>
      </c>
      <c r="H361" s="33">
        <v>19.47</v>
      </c>
      <c r="I361" s="33">
        <v>23.27</v>
      </c>
      <c r="J361" s="34">
        <v>0.23</v>
      </c>
    </row>
    <row r="362" spans="4:10" x14ac:dyDescent="0.3">
      <c r="D362" s="49" t="s">
        <v>1162</v>
      </c>
      <c r="E362" s="33">
        <v>1.72</v>
      </c>
      <c r="F362" s="33">
        <v>2.2400000000000002</v>
      </c>
      <c r="G362" s="33">
        <v>-17.75</v>
      </c>
      <c r="H362" s="33">
        <v>-2.6</v>
      </c>
      <c r="I362" s="33">
        <v>2.79</v>
      </c>
      <c r="J362" s="34">
        <v>0.01</v>
      </c>
    </row>
    <row r="363" spans="4:10" x14ac:dyDescent="0.3">
      <c r="D363" s="49" t="s">
        <v>1163</v>
      </c>
      <c r="E363" s="33">
        <v>0.19</v>
      </c>
      <c r="F363" s="33">
        <v>35.43</v>
      </c>
      <c r="G363" s="33">
        <v>26.97</v>
      </c>
      <c r="H363" s="33">
        <v>32.619999999999997</v>
      </c>
      <c r="I363" s="33">
        <v>5.99</v>
      </c>
      <c r="J363" s="34">
        <v>41.47</v>
      </c>
    </row>
    <row r="364" spans="4:10" x14ac:dyDescent="0.3">
      <c r="D364" s="49" t="s">
        <v>1168</v>
      </c>
      <c r="E364" s="33">
        <v>4.0999999999999996</v>
      </c>
      <c r="F364" s="33">
        <v>-0.37</v>
      </c>
      <c r="G364" s="33">
        <v>16.399999999999999</v>
      </c>
      <c r="H364" s="33">
        <v>14.08</v>
      </c>
      <c r="I364" s="33">
        <v>0.96</v>
      </c>
      <c r="J364" s="34">
        <v>-49.48</v>
      </c>
    </row>
    <row r="365" spans="4:10" x14ac:dyDescent="0.3">
      <c r="D365" s="49" t="s">
        <v>1174</v>
      </c>
      <c r="E365" s="33">
        <v>1.84</v>
      </c>
      <c r="F365" s="33">
        <v>0.47</v>
      </c>
      <c r="G365" s="33">
        <v>-8.83</v>
      </c>
      <c r="H365" s="33">
        <v>24.93</v>
      </c>
      <c r="I365" s="33">
        <v>6.48</v>
      </c>
      <c r="J365" s="34">
        <v>19.670000000000002</v>
      </c>
    </row>
    <row r="366" spans="4:10" x14ac:dyDescent="0.3">
      <c r="D366" s="49" t="s">
        <v>1175</v>
      </c>
      <c r="E366" s="33">
        <v>-1.23</v>
      </c>
      <c r="F366" s="33">
        <v>0.61</v>
      </c>
      <c r="G366" s="33">
        <v>-1.1200000000000001</v>
      </c>
      <c r="H366" s="33">
        <v>21.9</v>
      </c>
      <c r="I366" s="33">
        <v>1.55</v>
      </c>
      <c r="J366" s="34">
        <v>5.56</v>
      </c>
    </row>
    <row r="367" spans="4:10" x14ac:dyDescent="0.3">
      <c r="D367" s="49" t="s">
        <v>1157</v>
      </c>
      <c r="E367" s="33">
        <v>0.28999999999999998</v>
      </c>
      <c r="F367" s="33">
        <v>-3.38</v>
      </c>
      <c r="G367" s="33">
        <v>2.21</v>
      </c>
      <c r="H367" s="33">
        <v>7.92</v>
      </c>
      <c r="I367" s="33">
        <v>-25.56</v>
      </c>
      <c r="J367" s="34">
        <v>-0.26</v>
      </c>
    </row>
    <row r="368" spans="4:10" x14ac:dyDescent="0.3">
      <c r="D368" s="49" t="s">
        <v>1171</v>
      </c>
      <c r="E368" s="33">
        <v>-16.2</v>
      </c>
      <c r="F368" s="33">
        <v>-21.76</v>
      </c>
      <c r="G368" s="33">
        <v>9.6199999999999992</v>
      </c>
      <c r="H368" s="33">
        <v>0.75</v>
      </c>
      <c r="I368" s="33">
        <v>3.55</v>
      </c>
      <c r="J368" s="34">
        <v>6.06</v>
      </c>
    </row>
    <row r="369" spans="4:10" x14ac:dyDescent="0.3">
      <c r="D369" s="49" t="s">
        <v>1173</v>
      </c>
      <c r="E369" s="33">
        <v>-8.59</v>
      </c>
      <c r="F369" s="33">
        <v>1.41</v>
      </c>
      <c r="G369" s="33">
        <v>19.04</v>
      </c>
      <c r="H369" s="33">
        <v>4.32</v>
      </c>
      <c r="I369" s="33">
        <v>-4.1900000000000004</v>
      </c>
      <c r="J369" s="34">
        <v>2.09</v>
      </c>
    </row>
    <row r="370" spans="4:10" x14ac:dyDescent="0.3">
      <c r="D370" s="49" t="s">
        <v>1160</v>
      </c>
      <c r="E370" s="33">
        <v>2.16</v>
      </c>
      <c r="F370" s="33">
        <v>-5.73</v>
      </c>
      <c r="G370" s="33">
        <v>7.27</v>
      </c>
      <c r="H370" s="33">
        <v>1.3</v>
      </c>
      <c r="I370" s="33">
        <v>-2.46</v>
      </c>
      <c r="J370" s="34">
        <v>-13.43</v>
      </c>
    </row>
    <row r="371" spans="4:10" x14ac:dyDescent="0.3">
      <c r="D371" s="49" t="s">
        <v>1165</v>
      </c>
      <c r="E371" s="33">
        <v>12.78</v>
      </c>
      <c r="F371" s="33">
        <v>6.91</v>
      </c>
      <c r="G371" s="33">
        <v>30.33</v>
      </c>
      <c r="H371" s="33">
        <v>-0.17</v>
      </c>
      <c r="I371" s="33">
        <v>0.93</v>
      </c>
      <c r="J371" s="34">
        <v>4.66</v>
      </c>
    </row>
    <row r="372" spans="4:10" x14ac:dyDescent="0.3">
      <c r="D372" s="49" t="s">
        <v>1157</v>
      </c>
      <c r="E372" s="33">
        <v>14.02</v>
      </c>
      <c r="F372" s="33">
        <v>6.14</v>
      </c>
      <c r="G372" s="33">
        <v>2.5299999999999998</v>
      </c>
      <c r="H372" s="33">
        <v>-0.19</v>
      </c>
      <c r="I372" s="33">
        <v>9.49</v>
      </c>
      <c r="J372" s="34">
        <v>20.92</v>
      </c>
    </row>
    <row r="373" spans="4:10" x14ac:dyDescent="0.3">
      <c r="D373" s="49" t="s">
        <v>1158</v>
      </c>
      <c r="E373" s="33">
        <v>0.03</v>
      </c>
      <c r="F373" s="33">
        <v>0.27</v>
      </c>
      <c r="G373" s="33">
        <v>-7.71</v>
      </c>
      <c r="H373" s="33">
        <v>-1.95</v>
      </c>
      <c r="I373" s="33">
        <v>18.97</v>
      </c>
      <c r="J373" s="34">
        <v>0.39</v>
      </c>
    </row>
    <row r="374" spans="4:10" x14ac:dyDescent="0.3">
      <c r="D374" s="49" t="s">
        <v>1162</v>
      </c>
      <c r="E374" s="33">
        <v>18.07</v>
      </c>
      <c r="F374" s="33">
        <v>3.37</v>
      </c>
      <c r="G374" s="33">
        <v>-26.26</v>
      </c>
      <c r="H374" s="33">
        <v>-4.55</v>
      </c>
      <c r="I374" s="33">
        <v>30.38</v>
      </c>
      <c r="J374" s="34">
        <v>35.299999999999997</v>
      </c>
    </row>
    <row r="375" spans="4:10" x14ac:dyDescent="0.3">
      <c r="D375" s="49" t="s">
        <v>1164</v>
      </c>
      <c r="E375" s="33">
        <v>-19.07</v>
      </c>
      <c r="F375" s="33">
        <v>9.24</v>
      </c>
      <c r="G375" s="33">
        <v>4.21</v>
      </c>
      <c r="H375" s="33">
        <v>0.03</v>
      </c>
      <c r="I375" s="33">
        <v>-44.64</v>
      </c>
      <c r="J375" s="34">
        <v>38.03</v>
      </c>
    </row>
    <row r="376" spans="4:10" x14ac:dyDescent="0.3">
      <c r="D376" s="49" t="s">
        <v>1167</v>
      </c>
      <c r="E376" s="33">
        <v>3.89</v>
      </c>
      <c r="F376" s="33">
        <v>29.65</v>
      </c>
      <c r="G376" s="33">
        <v>10.93</v>
      </c>
      <c r="H376" s="33">
        <v>17.690000000000001</v>
      </c>
      <c r="I376" s="33">
        <v>1.97</v>
      </c>
      <c r="J376" s="34">
        <v>46.83</v>
      </c>
    </row>
    <row r="377" spans="4:10" x14ac:dyDescent="0.3">
      <c r="D377" s="49" t="s">
        <v>1171</v>
      </c>
      <c r="E377" s="33">
        <v>44.6</v>
      </c>
      <c r="F377" s="33">
        <v>0.02</v>
      </c>
      <c r="G377" s="33">
        <v>13.5</v>
      </c>
      <c r="H377" s="33">
        <v>-2.98</v>
      </c>
      <c r="I377" s="33">
        <v>12.02</v>
      </c>
      <c r="J377" s="34">
        <v>46.92</v>
      </c>
    </row>
    <row r="378" spans="4:10" x14ac:dyDescent="0.3">
      <c r="D378" s="49" t="s">
        <v>1159</v>
      </c>
      <c r="E378" s="33">
        <v>1.76</v>
      </c>
      <c r="F378" s="33">
        <v>0.46</v>
      </c>
      <c r="G378" s="33">
        <v>0.09</v>
      </c>
      <c r="H378" s="33">
        <v>0.39</v>
      </c>
      <c r="I378" s="33">
        <v>1.87</v>
      </c>
      <c r="J378" s="34">
        <v>4.74</v>
      </c>
    </row>
    <row r="379" spans="4:10" x14ac:dyDescent="0.3">
      <c r="D379" s="49" t="s">
        <v>1165</v>
      </c>
      <c r="E379" s="33">
        <v>17.68</v>
      </c>
      <c r="F379" s="33">
        <v>20.190000000000001</v>
      </c>
      <c r="G379" s="33">
        <v>24.47</v>
      </c>
      <c r="H379" s="33">
        <v>23.78</v>
      </c>
      <c r="I379" s="33">
        <v>1.28</v>
      </c>
      <c r="J379" s="34">
        <v>2.14</v>
      </c>
    </row>
    <row r="380" spans="4:10" x14ac:dyDescent="0.3">
      <c r="D380" s="49" t="s">
        <v>1170</v>
      </c>
      <c r="E380" s="33">
        <v>-1.61</v>
      </c>
      <c r="F380" s="33">
        <v>3.67</v>
      </c>
      <c r="G380" s="33">
        <v>-33.6</v>
      </c>
      <c r="H380" s="33">
        <v>-25.39</v>
      </c>
      <c r="I380" s="33">
        <v>27.17</v>
      </c>
      <c r="J380" s="34">
        <v>6.49</v>
      </c>
    </row>
    <row r="381" spans="4:10" x14ac:dyDescent="0.3">
      <c r="D381" s="49" t="s">
        <v>1169</v>
      </c>
      <c r="E381" s="33">
        <v>0.67</v>
      </c>
      <c r="F381" s="33">
        <v>-4.83</v>
      </c>
      <c r="G381" s="33">
        <v>-5.54</v>
      </c>
      <c r="H381" s="33">
        <v>-4.63</v>
      </c>
      <c r="I381" s="33">
        <v>-47.48</v>
      </c>
      <c r="J381" s="34">
        <v>-6.71</v>
      </c>
    </row>
    <row r="382" spans="4:10" x14ac:dyDescent="0.3">
      <c r="D382" s="49" t="s">
        <v>1164</v>
      </c>
      <c r="E382" s="33">
        <v>20.67</v>
      </c>
      <c r="F382" s="33">
        <v>11.08</v>
      </c>
      <c r="G382" s="33">
        <v>-12.83</v>
      </c>
      <c r="H382" s="33">
        <v>1.24</v>
      </c>
      <c r="I382" s="33">
        <v>10.83</v>
      </c>
      <c r="J382" s="34">
        <v>-1.1000000000000001</v>
      </c>
    </row>
    <row r="383" spans="4:10" x14ac:dyDescent="0.3">
      <c r="D383" s="49" t="s">
        <v>1156</v>
      </c>
      <c r="E383" s="33">
        <v>-7.18</v>
      </c>
      <c r="F383" s="33">
        <v>-1.8</v>
      </c>
      <c r="G383" s="33">
        <v>0.42</v>
      </c>
      <c r="H383" s="33">
        <v>14.79</v>
      </c>
      <c r="I383" s="33">
        <v>21.87</v>
      </c>
      <c r="J383" s="34">
        <v>-43.77</v>
      </c>
    </row>
    <row r="384" spans="4:10" x14ac:dyDescent="0.3">
      <c r="D384" s="49" t="s">
        <v>1171</v>
      </c>
      <c r="E384" s="33">
        <v>23.15</v>
      </c>
      <c r="F384" s="33">
        <v>35.82</v>
      </c>
      <c r="G384" s="33">
        <v>47.16</v>
      </c>
      <c r="H384" s="33">
        <v>19.760000000000002</v>
      </c>
      <c r="I384" s="33">
        <v>-41.87</v>
      </c>
      <c r="J384" s="34">
        <v>0.23</v>
      </c>
    </row>
    <row r="385" spans="4:10" x14ac:dyDescent="0.3">
      <c r="D385" s="49" t="s">
        <v>1172</v>
      </c>
      <c r="E385" s="33">
        <v>36.770000000000003</v>
      </c>
      <c r="F385" s="33">
        <v>14.15</v>
      </c>
      <c r="G385" s="33">
        <v>0.47</v>
      </c>
      <c r="H385" s="33">
        <v>11.59</v>
      </c>
      <c r="I385" s="33">
        <v>13.8</v>
      </c>
      <c r="J385" s="34">
        <v>32.42</v>
      </c>
    </row>
    <row r="386" spans="4:10" x14ac:dyDescent="0.3">
      <c r="D386" s="49" t="s">
        <v>1171</v>
      </c>
      <c r="E386" s="33">
        <v>25.93</v>
      </c>
      <c r="F386" s="33">
        <v>4.83</v>
      </c>
      <c r="G386" s="33">
        <v>1.76</v>
      </c>
      <c r="H386" s="33">
        <v>29.06</v>
      </c>
      <c r="I386" s="33">
        <v>5.76</v>
      </c>
      <c r="J386" s="34">
        <v>-14.33</v>
      </c>
    </row>
    <row r="387" spans="4:10" x14ac:dyDescent="0.3">
      <c r="D387" s="49" t="s">
        <v>1165</v>
      </c>
      <c r="E387" s="33">
        <v>9.51</v>
      </c>
      <c r="F387" s="33">
        <v>-42.38</v>
      </c>
      <c r="G387" s="33">
        <v>1.5</v>
      </c>
      <c r="H387" s="33">
        <v>3.08</v>
      </c>
      <c r="I387" s="33">
        <v>8.11</v>
      </c>
      <c r="J387" s="34">
        <v>-28.34</v>
      </c>
    </row>
    <row r="388" spans="4:10" x14ac:dyDescent="0.3">
      <c r="D388" s="49" t="s">
        <v>1160</v>
      </c>
      <c r="E388" s="33">
        <v>8.24</v>
      </c>
      <c r="F388" s="33">
        <v>41.21</v>
      </c>
      <c r="G388" s="33">
        <v>17.32</v>
      </c>
      <c r="H388" s="33">
        <v>-1.96</v>
      </c>
      <c r="I388" s="33">
        <v>0.97</v>
      </c>
      <c r="J388" s="34">
        <v>12.65</v>
      </c>
    </row>
    <row r="389" spans="4:10" x14ac:dyDescent="0.3">
      <c r="D389" s="49" t="s">
        <v>1174</v>
      </c>
      <c r="E389" s="33">
        <v>10.25</v>
      </c>
      <c r="F389" s="33">
        <v>-5.4</v>
      </c>
      <c r="G389" s="33">
        <v>46.04</v>
      </c>
      <c r="H389" s="33">
        <v>-3.13</v>
      </c>
      <c r="I389" s="33">
        <v>3.34</v>
      </c>
      <c r="J389" s="34">
        <v>-22.68</v>
      </c>
    </row>
    <row r="390" spans="4:10" x14ac:dyDescent="0.3">
      <c r="D390" s="49" t="s">
        <v>1165</v>
      </c>
      <c r="E390" s="33">
        <v>-25.88</v>
      </c>
      <c r="F390" s="33">
        <v>-44.08</v>
      </c>
      <c r="G390" s="33">
        <v>0.56000000000000005</v>
      </c>
      <c r="H390" s="33">
        <v>13.5</v>
      </c>
      <c r="I390" s="33">
        <v>2.4500000000000002</v>
      </c>
      <c r="J390" s="34">
        <v>-0.55000000000000004</v>
      </c>
    </row>
    <row r="391" spans="4:10" x14ac:dyDescent="0.3">
      <c r="D391" s="50" t="s">
        <v>1170</v>
      </c>
      <c r="E391" s="36">
        <v>1.47</v>
      </c>
      <c r="F391" s="36">
        <v>8.68</v>
      </c>
      <c r="G391" s="36">
        <v>17.12</v>
      </c>
      <c r="H391" s="36">
        <v>-19.850000000000001</v>
      </c>
      <c r="I391" s="36">
        <v>11.56</v>
      </c>
      <c r="J391" s="37">
        <v>-6.22</v>
      </c>
    </row>
  </sheetData>
  <mergeCells count="6">
    <mergeCell ref="AP11:AV11"/>
    <mergeCell ref="C4:K9"/>
    <mergeCell ref="N4:V9"/>
    <mergeCell ref="X4:AF9"/>
    <mergeCell ref="Y11:AE11"/>
    <mergeCell ref="AH11:AN11"/>
  </mergeCells>
  <hyperlinks>
    <hyperlink ref="B2" location="Contents!C7" display="Contents" xr:uid="{F049A304-082B-4F71-9298-0BA8D087B1B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Introduction</vt:lpstr>
      <vt:lpstr>Contents</vt:lpstr>
      <vt:lpstr>Business</vt:lpstr>
      <vt:lpstr>Correlation Matrix</vt:lpstr>
      <vt:lpstr>Scoring</vt:lpstr>
      <vt:lpstr>Similar &amp; Different Items</vt:lpstr>
      <vt:lpstr>Weighted Average</vt:lpstr>
      <vt:lpstr>Category Summary</vt:lpstr>
      <vt:lpstr>Text match</vt:lpstr>
      <vt:lpstr>Prediction Generator</vt:lpstr>
      <vt:lpstr>Core</vt:lpstr>
      <vt:lpstr>Text Summary</vt:lpstr>
      <vt:lpstr>Normalisation</vt:lpstr>
      <vt:lpstr>Random Pick</vt:lpstr>
      <vt:lpstr>Summary Statistics</vt:lpstr>
      <vt:lpstr>Outlier analysis</vt:lpstr>
      <vt:lpstr>Forecast</vt:lpstr>
      <vt:lpstr>Clustering</vt:lpstr>
      <vt:lpstr>Secure Message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Shelver</dc:creator>
  <cp:lastModifiedBy>Sam Shelver</cp:lastModifiedBy>
  <dcterms:created xsi:type="dcterms:W3CDTF">2015-06-05T18:17:20Z</dcterms:created>
  <dcterms:modified xsi:type="dcterms:W3CDTF">2024-05-17T08:07:26Z</dcterms:modified>
</cp:coreProperties>
</file>